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agha\Downloads\BCG Strategy Consulting\"/>
    </mc:Choice>
  </mc:AlternateContent>
  <xr:revisionPtr revIDLastSave="0" documentId="13_ncr:1_{C030558F-37AF-4DB0-927D-61D6C1B73A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ny A" sheetId="1" r:id="rId1"/>
    <sheet name="Company B" sheetId="2" r:id="rId2"/>
    <sheet name="Guiding Sheet" sheetId="3" r:id="rId3"/>
    <sheet name="Comparitive Metrics" sheetId="6" r:id="rId4"/>
    <sheet name="Company X" sheetId="4" r:id="rId5"/>
  </sheets>
  <calcPr calcId="191028"/>
</workbook>
</file>

<file path=xl/calcChain.xml><?xml version="1.0" encoding="utf-8"?>
<calcChain xmlns="http://schemas.openxmlformats.org/spreadsheetml/2006/main">
  <c r="P25" i="4" l="1"/>
  <c r="P26" i="4"/>
  <c r="P24" i="4"/>
  <c r="O26" i="4"/>
  <c r="O25" i="4"/>
  <c r="O24" i="4"/>
  <c r="N25" i="4"/>
  <c r="N24" i="4"/>
  <c r="P21" i="4"/>
  <c r="O21" i="4"/>
  <c r="P19" i="4"/>
  <c r="P20" i="4"/>
  <c r="P22" i="4"/>
  <c r="P18" i="4"/>
  <c r="O22" i="4"/>
  <c r="O19" i="4"/>
  <c r="O20" i="4"/>
  <c r="O18" i="4"/>
  <c r="N22" i="4"/>
  <c r="N19" i="4"/>
  <c r="N20" i="4"/>
  <c r="N18" i="4"/>
  <c r="P16" i="4"/>
  <c r="O16" i="4"/>
  <c r="N10" i="4"/>
  <c r="N11" i="4"/>
  <c r="N12" i="4"/>
  <c r="N13" i="4"/>
  <c r="N14" i="4"/>
  <c r="N15" i="4"/>
  <c r="N9" i="4"/>
  <c r="P10" i="4"/>
  <c r="P11" i="4"/>
  <c r="P12" i="4"/>
  <c r="P13" i="4"/>
  <c r="P14" i="4"/>
  <c r="P15" i="4"/>
  <c r="P9" i="4"/>
  <c r="O10" i="4"/>
  <c r="O11" i="4"/>
  <c r="O12" i="4"/>
  <c r="O13" i="4"/>
  <c r="O14" i="4"/>
  <c r="O15" i="4"/>
  <c r="O9" i="4"/>
  <c r="C11" i="2"/>
  <c r="D11" i="2"/>
  <c r="C18" i="6" s="1"/>
  <c r="B11" i="2"/>
  <c r="C9" i="1"/>
  <c r="D9" i="1"/>
  <c r="B9" i="1"/>
  <c r="J26" i="4"/>
  <c r="I26" i="4"/>
  <c r="J21" i="4"/>
  <c r="I21" i="4"/>
  <c r="J16" i="4"/>
  <c r="I16" i="4"/>
  <c r="J25" i="4"/>
  <c r="I25" i="4"/>
  <c r="J24" i="4"/>
  <c r="I24" i="4"/>
  <c r="J15" i="4"/>
  <c r="I15" i="4"/>
  <c r="J11" i="4"/>
  <c r="I11" i="4"/>
  <c r="I10" i="4"/>
  <c r="J10" i="4"/>
  <c r="H10" i="4"/>
  <c r="J22" i="4"/>
  <c r="I22" i="4"/>
  <c r="I9" i="4"/>
  <c r="J9" i="4"/>
  <c r="H9" i="4"/>
  <c r="J20" i="4"/>
  <c r="I20" i="4"/>
  <c r="J18" i="4"/>
  <c r="I18" i="4"/>
  <c r="C24" i="4"/>
  <c r="D24" i="4" s="1"/>
  <c r="B10" i="4"/>
  <c r="B20" i="4"/>
  <c r="B9" i="4" s="1"/>
  <c r="C18" i="4"/>
  <c r="C20" i="4" s="1"/>
  <c r="C22" i="4" s="1"/>
  <c r="C10" i="4" s="1"/>
  <c r="C25" i="4" l="1"/>
  <c r="C26" i="4" s="1"/>
  <c r="C21" i="4"/>
  <c r="D18" i="4"/>
  <c r="C9" i="4"/>
  <c r="C11" i="4" s="1"/>
  <c r="C15" i="4" s="1"/>
  <c r="C16" i="4" s="1"/>
  <c r="D20" i="4" l="1"/>
  <c r="D25" i="4"/>
  <c r="D26" i="4" s="1"/>
  <c r="D9" i="4" l="1"/>
  <c r="D22" i="4"/>
  <c r="D10" i="4" s="1"/>
  <c r="D21" i="4"/>
  <c r="D11" i="4" l="1"/>
  <c r="D15" i="4" s="1"/>
  <c r="D16" i="4" s="1"/>
  <c r="I19" i="6" l="1"/>
  <c r="J19" i="6" s="1"/>
  <c r="H19" i="6"/>
  <c r="I17" i="6"/>
  <c r="H17" i="6"/>
  <c r="I12" i="6"/>
  <c r="H12" i="6"/>
  <c r="I10" i="6"/>
  <c r="H10" i="6"/>
  <c r="J17" i="6"/>
  <c r="J12" i="6"/>
  <c r="J10" i="6"/>
  <c r="J5" i="6"/>
  <c r="J3" i="6"/>
  <c r="I5" i="6"/>
  <c r="H5" i="6"/>
  <c r="I3" i="6"/>
  <c r="H3" i="6"/>
  <c r="B18" i="6" l="1"/>
  <c r="D18" i="6" s="1"/>
  <c r="C17" i="6"/>
  <c r="B17" i="6"/>
  <c r="C19" i="6"/>
  <c r="B19" i="6"/>
  <c r="C5" i="6"/>
  <c r="B5" i="6"/>
  <c r="D5" i="6" s="1"/>
  <c r="C12" i="6"/>
  <c r="B12" i="6"/>
  <c r="C10" i="6"/>
  <c r="B10" i="6"/>
  <c r="D19" i="6"/>
  <c r="D10" i="6"/>
  <c r="D3" i="6"/>
  <c r="C3" i="6"/>
  <c r="B3" i="6"/>
  <c r="D17" i="6" l="1"/>
  <c r="D12" i="6"/>
  <c r="B21" i="1" l="1"/>
  <c r="C21" i="1"/>
  <c r="D21" i="1"/>
  <c r="D21" i="2"/>
  <c r="C21" i="2"/>
  <c r="B21" i="2"/>
  <c r="D6" i="2"/>
  <c r="C6" i="2"/>
  <c r="B6" i="2"/>
  <c r="D5" i="2"/>
  <c r="D7" i="2" s="1"/>
  <c r="C5" i="2"/>
  <c r="C7" i="2" s="1"/>
  <c r="B5" i="2"/>
  <c r="B7" i="2" s="1"/>
  <c r="D16" i="1"/>
  <c r="D5" i="1" s="1"/>
  <c r="D7" i="1" s="1"/>
  <c r="C16" i="1"/>
  <c r="B16" i="1"/>
  <c r="B5" i="1" s="1"/>
  <c r="D6" i="1"/>
  <c r="C6" i="1"/>
  <c r="B6" i="1"/>
  <c r="C5" i="1"/>
  <c r="D11" i="1" l="1"/>
  <c r="B7" i="1"/>
  <c r="B11" i="1" s="1"/>
  <c r="C7" i="1"/>
  <c r="C11" i="1" l="1"/>
  <c r="C11" i="6" s="1"/>
  <c r="C4" i="6" l="1"/>
  <c r="B11" i="6"/>
  <c r="D11" i="6" s="1"/>
  <c r="B4" i="6"/>
  <c r="D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<sst xmlns="http://schemas.openxmlformats.org/spreadsheetml/2006/main" count="246" uniqueCount="90">
  <si>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</si>
  <si>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</si>
  <si>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</si>
  <si>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</si>
  <si>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</si>
  <si>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</si>
  <si>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</si>
  <si>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</si>
  <si>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</si>
  <si>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</si>
  <si>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</si>
  <si>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</si>
  <si>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</si>
  <si>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</si>
  <si>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</si>
  <si>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</si>
  <si>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</si>
  <si>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</si>
  <si>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</si>
  <si>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</si>
  <si>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</si>
  <si>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</si>
  <si>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</si>
  <si>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</si>
  <si>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</si>
  <si>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</si>
  <si>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</si>
  <si>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</si>
  <si>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</si>
  <si>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</si>
  <si>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</si>
  <si>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</si>
  <si>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</si>
  <si>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</si>
  <si>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</si>
  <si>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</si>
  <si>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</si>
  <si>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</si>
  <si>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</si>
  <si>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</si>
  <si>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</si>
  <si>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</si>
  <si>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</si>
  <si>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</si>
  <si>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</si>
  <si>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</si>
  <si>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</si>
  <si>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</si>
  <si>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</si>
  <si>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</si>
  <si>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</si>
  <si>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</si>
  <si>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</si>
  <si>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Rate</t>
  </si>
  <si>
    <t>After year 1</t>
  </si>
  <si>
    <t>After year 2</t>
  </si>
  <si>
    <t>Average</t>
  </si>
  <si>
    <t>Net Profit</t>
  </si>
  <si>
    <t>ARPU</t>
  </si>
  <si>
    <t>Key Comparables (Company B)</t>
  </si>
  <si>
    <t>Mobile Subscribers (000's)</t>
  </si>
  <si>
    <t>Key Comparables (Industry average)</t>
  </si>
  <si>
    <t>Key Comparables (Company A)</t>
  </si>
  <si>
    <t>More Comparables (Industry average)</t>
  </si>
  <si>
    <t>Mobile Services</t>
  </si>
  <si>
    <t>More Comparables (Company A)</t>
  </si>
  <si>
    <t>More Comparables (Comapany B)</t>
  </si>
  <si>
    <t>Remarks</t>
  </si>
  <si>
    <t>Assume Constant expense Ratio</t>
  </si>
  <si>
    <t>Average Growth rate of 14.67%</t>
  </si>
  <si>
    <t>Assuming constant</t>
  </si>
  <si>
    <t>Average growth rate of 3.897%</t>
  </si>
  <si>
    <t>ARPU Growth</t>
  </si>
  <si>
    <t>Growth (Net Profit)</t>
  </si>
  <si>
    <t>Growth(O.R)</t>
  </si>
  <si>
    <t>Average Growth rate of 6.893%</t>
  </si>
  <si>
    <t>Average growth rate of 2.034%</t>
  </si>
  <si>
    <t>Growth</t>
  </si>
  <si>
    <t>Net profit growth is below industry avg.</t>
  </si>
  <si>
    <t xml:space="preserve">O.R growth is slightly above industry avg </t>
  </si>
  <si>
    <t>Operating revenue growth is significantly above avg</t>
  </si>
  <si>
    <t>ARPU growth is significantly above avg.</t>
  </si>
  <si>
    <t>ARPU growth is slightly above avg.</t>
  </si>
  <si>
    <t>Net profit growth is significantly above avg of 17.366%</t>
  </si>
  <si>
    <t>Difference in Net profit growth is around 12%.</t>
  </si>
  <si>
    <t>Difference of $339 in mobile service revenue</t>
  </si>
  <si>
    <t>Difference of $81 million in total in net profit</t>
  </si>
  <si>
    <t>Difference in O.R growth is around 4.6%</t>
  </si>
  <si>
    <t>more mobile subscribers by a total of 134,000</t>
  </si>
  <si>
    <t>around a total of $8.53 more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</si>
</sst>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??_);_(@_)"/>
    <numFmt numFmtId="166" formatCode="0.0000%"/>
    <numFmt numFmtId="167" formatCode="0.000%"/>
    <numFmt numFmtId="181" formatCode="_-[$$-409]* #,##0.00_ ;_-[$$-409]* \-#,##0.00\ ;_-[$$-409]* &quot;-&quot;??_ ;_-@_ "/>
  </numFmts>
  <fonts count="27" x14ac:knownFonts="1">
    <font>
      <sz val="10"/>
      <color rgb="FF000000"/>
      <name val="Arial"/>
    </font>
    <font>
      <b/>
      <sz val="24"/>
      <color theme="1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152227"/>
      <name val="Arial"/>
      <family val="2"/>
    </font>
    <font>
      <sz val="12"/>
      <color rgb="FF00000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sz val="12"/>
      <color rgb="FF000000"/>
      <name val="Robot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</font>
    <font>
      <b/>
      <sz val="11"/>
      <color theme="2"/>
      <name val="Arial"/>
      <family val="2"/>
    </font>
    <font>
      <b/>
      <sz val="10"/>
      <color theme="2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9"/>
        <bgColor rgb="FF00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7" fillId="5" borderId="15" applyFill="0">
      <alignment vertical="center"/>
    </xf>
    <xf numFmtId="0" fontId="18" fillId="0" borderId="14" applyFont="0" applyFill="0"/>
    <xf numFmtId="166" fontId="16" fillId="0" borderId="16" applyFont="0" applyFill="0">
      <alignment horizontal="center" vertical="center"/>
    </xf>
    <xf numFmtId="0" fontId="16" fillId="0" borderId="5"/>
    <xf numFmtId="9" fontId="23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1" fontId="4" fillId="0" borderId="0" xfId="0" applyNumberFormat="1" applyFont="1" applyAlignment="1">
      <alignment vertical="center"/>
    </xf>
    <xf numFmtId="0" fontId="0" fillId="0" borderId="5" xfId="0" applyBorder="1"/>
    <xf numFmtId="0" fontId="21" fillId="0" borderId="0" xfId="0" applyFont="1" applyAlignment="1">
      <alignment vertical="center"/>
    </xf>
    <xf numFmtId="0" fontId="16" fillId="0" borderId="5" xfId="4"/>
    <xf numFmtId="0" fontId="16" fillId="0" borderId="5" xfId="4" applyAlignment="1">
      <alignment vertical="center"/>
    </xf>
    <xf numFmtId="0" fontId="6" fillId="0" borderId="5" xfId="4" applyFont="1" applyAlignment="1">
      <alignment vertical="center"/>
    </xf>
    <xf numFmtId="164" fontId="16" fillId="5" borderId="2" xfId="4" applyNumberFormat="1" applyFill="1" applyBorder="1" applyAlignment="1">
      <alignment vertical="center"/>
    </xf>
    <xf numFmtId="164" fontId="15" fillId="5" borderId="3" xfId="4" applyNumberFormat="1" applyFont="1" applyFill="1" applyBorder="1" applyAlignment="1">
      <alignment vertical="center"/>
    </xf>
    <xf numFmtId="164" fontId="15" fillId="5" borderId="6" xfId="4" applyNumberFormat="1" applyFont="1" applyFill="1" applyBorder="1" applyAlignment="1">
      <alignment horizontal="right" vertical="center"/>
    </xf>
    <xf numFmtId="0" fontId="16" fillId="5" borderId="6" xfId="4" applyFill="1" applyBorder="1" applyAlignment="1">
      <alignment vertical="center"/>
    </xf>
    <xf numFmtId="0" fontId="11" fillId="7" borderId="5" xfId="4" applyFont="1" applyFill="1" applyAlignment="1">
      <alignment vertical="center"/>
    </xf>
    <xf numFmtId="1" fontId="10" fillId="4" borderId="1" xfId="4" applyNumberFormat="1" applyFont="1" applyFill="1" applyBorder="1" applyAlignment="1">
      <alignment horizontal="center" vertical="center"/>
    </xf>
    <xf numFmtId="1" fontId="10" fillId="8" borderId="1" xfId="4" applyNumberFormat="1" applyFont="1" applyFill="1" applyBorder="1" applyAlignment="1">
      <alignment horizontal="center" vertical="center"/>
    </xf>
    <xf numFmtId="1" fontId="10" fillId="4" borderId="2" xfId="4" applyNumberFormat="1" applyFont="1" applyFill="1" applyBorder="1" applyAlignment="1">
      <alignment horizontal="center" vertical="center"/>
    </xf>
    <xf numFmtId="1" fontId="10" fillId="8" borderId="2" xfId="4" applyNumberFormat="1" applyFont="1" applyFill="1" applyBorder="1" applyAlignment="1">
      <alignment horizontal="center" vertical="center"/>
    </xf>
    <xf numFmtId="0" fontId="16" fillId="5" borderId="9" xfId="4" applyFill="1" applyBorder="1" applyAlignment="1">
      <alignment vertical="center"/>
    </xf>
    <xf numFmtId="0" fontId="15" fillId="5" borderId="11" xfId="4" applyFont="1" applyFill="1" applyBorder="1" applyAlignment="1">
      <alignment vertical="center"/>
    </xf>
    <xf numFmtId="164" fontId="16" fillId="5" borderId="2" xfId="4" applyNumberFormat="1" applyFill="1" applyBorder="1" applyAlignment="1">
      <alignment horizontal="right" vertical="center"/>
    </xf>
    <xf numFmtId="164" fontId="15" fillId="5" borderId="12" xfId="4" applyNumberFormat="1" applyFont="1" applyFill="1" applyBorder="1" applyAlignment="1">
      <alignment horizontal="right" vertical="center"/>
    </xf>
    <xf numFmtId="0" fontId="6" fillId="5" borderId="2" xfId="4" applyFont="1" applyFill="1" applyBorder="1" applyAlignment="1">
      <alignment vertical="center"/>
    </xf>
    <xf numFmtId="0" fontId="11" fillId="9" borderId="5" xfId="4" applyFont="1" applyFill="1" applyAlignment="1">
      <alignment vertical="center"/>
    </xf>
    <xf numFmtId="0" fontId="4" fillId="0" borderId="5" xfId="4" applyFont="1" applyAlignment="1">
      <alignment vertical="center"/>
    </xf>
    <xf numFmtId="164" fontId="4" fillId="5" borderId="12" xfId="4" applyNumberFormat="1" applyFont="1" applyFill="1" applyBorder="1" applyAlignment="1">
      <alignment vertical="center"/>
    </xf>
    <xf numFmtId="164" fontId="4" fillId="5" borderId="2" xfId="4" applyNumberFormat="1" applyFont="1" applyFill="1" applyBorder="1" applyAlignment="1">
      <alignment vertical="center"/>
    </xf>
    <xf numFmtId="164" fontId="15" fillId="5" borderId="12" xfId="4" applyNumberFormat="1" applyFont="1" applyFill="1" applyBorder="1" applyAlignment="1">
      <alignment vertical="center"/>
    </xf>
    <xf numFmtId="0" fontId="13" fillId="5" borderId="10" xfId="4" applyFont="1" applyFill="1" applyBorder="1" applyAlignment="1">
      <alignment horizontal="left" vertical="center"/>
    </xf>
    <xf numFmtId="0" fontId="6" fillId="5" borderId="10" xfId="4" applyFont="1" applyFill="1" applyBorder="1" applyAlignment="1">
      <alignment vertical="center"/>
    </xf>
    <xf numFmtId="0" fontId="4" fillId="5" borderId="12" xfId="4" applyFont="1" applyFill="1" applyBorder="1" applyAlignment="1">
      <alignment vertical="center"/>
    </xf>
    <xf numFmtId="0" fontId="15" fillId="5" borderId="10" xfId="4" applyFont="1" applyFill="1" applyBorder="1" applyAlignment="1">
      <alignment vertical="center"/>
    </xf>
    <xf numFmtId="3" fontId="4" fillId="5" borderId="6" xfId="4" applyNumberFormat="1" applyFont="1" applyFill="1" applyBorder="1" applyAlignment="1">
      <alignment vertical="center"/>
    </xf>
    <xf numFmtId="0" fontId="6" fillId="6" borderId="6" xfId="4" applyFont="1" applyFill="1" applyBorder="1"/>
    <xf numFmtId="0" fontId="13" fillId="5" borderId="10" xfId="4" applyFont="1" applyFill="1" applyBorder="1" applyAlignment="1">
      <alignment vertical="center"/>
    </xf>
    <xf numFmtId="0" fontId="4" fillId="5" borderId="10" xfId="4" applyFont="1" applyFill="1" applyBorder="1" applyAlignment="1">
      <alignment vertical="center"/>
    </xf>
    <xf numFmtId="0" fontId="4" fillId="5" borderId="9" xfId="4" applyFont="1" applyFill="1" applyBorder="1" applyAlignment="1">
      <alignment vertical="center"/>
    </xf>
    <xf numFmtId="164" fontId="6" fillId="5" borderId="12" xfId="4" applyNumberFormat="1" applyFont="1" applyFill="1" applyBorder="1" applyAlignment="1">
      <alignment vertical="center"/>
    </xf>
    <xf numFmtId="164" fontId="6" fillId="7" borderId="12" xfId="4" applyNumberFormat="1" applyFont="1" applyFill="1" applyBorder="1" applyAlignment="1">
      <alignment vertical="center"/>
    </xf>
    <xf numFmtId="164" fontId="15" fillId="7" borderId="12" xfId="4" applyNumberFormat="1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16" fillId="5" borderId="5" xfId="4" applyFill="1" applyAlignment="1">
      <alignment vertical="center"/>
    </xf>
    <xf numFmtId="1" fontId="4" fillId="5" borderId="5" xfId="4" applyNumberFormat="1" applyFont="1" applyFill="1" applyAlignment="1">
      <alignment vertical="center"/>
    </xf>
    <xf numFmtId="3" fontId="4" fillId="7" borderId="6" xfId="4" applyNumberFormat="1" applyFont="1" applyFill="1" applyBorder="1" applyAlignment="1">
      <alignment vertical="center"/>
    </xf>
    <xf numFmtId="0" fontId="19" fillId="10" borderId="15" xfId="1" applyFont="1" applyFill="1" applyAlignment="1">
      <alignment horizontal="center" vertical="center"/>
    </xf>
    <xf numFmtId="0" fontId="20" fillId="0" borderId="15" xfId="1" applyFont="1" applyFill="1">
      <alignment vertical="center"/>
    </xf>
    <xf numFmtId="0" fontId="2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10" fillId="4" borderId="11" xfId="0" applyFont="1" applyFill="1" applyBorder="1" applyAlignment="1">
      <alignment vertical="center"/>
    </xf>
    <xf numFmtId="0" fontId="3" fillId="0" borderId="9" xfId="0" applyFont="1" applyBorder="1"/>
    <xf numFmtId="0" fontId="0" fillId="0" borderId="5" xfId="0" applyBorder="1"/>
    <xf numFmtId="0" fontId="22" fillId="0" borderId="15" xfId="1" applyFont="1" applyFill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4" borderId="11" xfId="4" applyFont="1" applyFill="1" applyBorder="1" applyAlignment="1">
      <alignment vertical="center"/>
    </xf>
    <xf numFmtId="0" fontId="3" fillId="0" borderId="9" xfId="4" applyFont="1" applyBorder="1"/>
    <xf numFmtId="0" fontId="19" fillId="11" borderId="15" xfId="1" applyFont="1" applyFill="1" applyAlignment="1">
      <alignment horizontal="center" vertical="center"/>
    </xf>
    <xf numFmtId="167" fontId="20" fillId="0" borderId="15" xfId="1" applyNumberFormat="1" applyFont="1" applyFill="1" applyAlignment="1">
      <alignment horizontal="center" vertical="center"/>
    </xf>
    <xf numFmtId="167" fontId="24" fillId="12" borderId="15" xfId="1" applyNumberFormat="1" applyFont="1" applyFill="1" applyAlignment="1">
      <alignment horizontal="center" vertical="center"/>
    </xf>
    <xf numFmtId="167" fontId="24" fillId="13" borderId="15" xfId="1" applyNumberFormat="1" applyFont="1" applyFill="1" applyAlignment="1">
      <alignment horizontal="center" vertical="center"/>
    </xf>
    <xf numFmtId="0" fontId="2" fillId="3" borderId="5" xfId="4" applyFont="1" applyFill="1" applyBorder="1" applyAlignment="1">
      <alignment horizontal="center" vertical="center"/>
    </xf>
    <xf numFmtId="0" fontId="17" fillId="5" borderId="15" xfId="1" applyFill="1">
      <alignment vertical="center"/>
    </xf>
    <xf numFmtId="0" fontId="25" fillId="8" borderId="15" xfId="1" applyFont="1" applyFill="1" applyAlignment="1">
      <alignment horizontal="center" vertical="center"/>
    </xf>
    <xf numFmtId="0" fontId="4" fillId="5" borderId="15" xfId="1" applyFont="1" applyFill="1">
      <alignment vertical="center"/>
    </xf>
    <xf numFmtId="0" fontId="17" fillId="0" borderId="15" xfId="1" applyFill="1">
      <alignment vertical="center"/>
    </xf>
    <xf numFmtId="166" fontId="17" fillId="0" borderId="15" xfId="1" applyNumberFormat="1" applyFill="1">
      <alignment vertical="center"/>
    </xf>
    <xf numFmtId="10" fontId="17" fillId="5" borderId="15" xfId="1" applyNumberFormat="1" applyFill="1">
      <alignment vertical="center"/>
    </xf>
    <xf numFmtId="167" fontId="17" fillId="5" borderId="15" xfId="1" applyNumberFormat="1" applyFill="1">
      <alignment vertical="center"/>
    </xf>
    <xf numFmtId="0" fontId="17" fillId="5" borderId="15" xfId="1" applyFill="1" applyAlignment="1">
      <alignment horizontal="left" vertical="center"/>
    </xf>
    <xf numFmtId="0" fontId="15" fillId="16" borderId="15" xfId="1" applyFont="1" applyFill="1" applyAlignment="1">
      <alignment horizontal="left" vertical="center"/>
    </xf>
    <xf numFmtId="0" fontId="15" fillId="15" borderId="15" xfId="1" applyFont="1" applyFill="1" applyAlignment="1">
      <alignment horizontal="left" vertical="center"/>
    </xf>
    <xf numFmtId="0" fontId="4" fillId="5" borderId="15" xfId="1" applyFont="1" applyFill="1" applyAlignment="1">
      <alignment horizontal="left" vertical="center"/>
    </xf>
    <xf numFmtId="0" fontId="26" fillId="15" borderId="15" xfId="1" applyFont="1" applyFill="1" applyAlignment="1">
      <alignment horizontal="left" vertical="center"/>
    </xf>
    <xf numFmtId="0" fontId="17" fillId="0" borderId="15" xfId="1" applyFill="1" applyAlignment="1">
      <alignment horizontal="left" vertical="center"/>
    </xf>
    <xf numFmtId="181" fontId="4" fillId="5" borderId="6" xfId="4" applyNumberFormat="1" applyFont="1" applyFill="1" applyBorder="1" applyAlignment="1">
      <alignment vertical="center"/>
    </xf>
    <xf numFmtId="166" fontId="17" fillId="5" borderId="15" xfId="1" applyNumberFormat="1" applyFill="1">
      <alignment vertical="center"/>
    </xf>
    <xf numFmtId="167" fontId="4" fillId="5" borderId="12" xfId="4" applyNumberFormat="1" applyFont="1" applyFill="1" applyBorder="1" applyAlignment="1">
      <alignment horizontal="right" vertical="center"/>
    </xf>
    <xf numFmtId="0" fontId="4" fillId="0" borderId="15" xfId="1" applyFont="1" applyFill="1">
      <alignment vertical="center"/>
    </xf>
    <xf numFmtId="167" fontId="4" fillId="5" borderId="12" xfId="5" applyNumberFormat="1" applyFont="1" applyFill="1" applyBorder="1" applyAlignment="1">
      <alignment vertical="center"/>
    </xf>
    <xf numFmtId="167" fontId="15" fillId="5" borderId="12" xfId="5" applyNumberFormat="1" applyFont="1" applyFill="1" applyBorder="1" applyAlignment="1">
      <alignment vertical="center"/>
    </xf>
    <xf numFmtId="167" fontId="4" fillId="5" borderId="6" xfId="5" applyNumberFormat="1" applyFont="1" applyFill="1" applyBorder="1" applyAlignment="1">
      <alignment vertical="center"/>
    </xf>
    <xf numFmtId="0" fontId="15" fillId="5" borderId="15" xfId="1" applyFont="1" applyFill="1" applyAlignment="1">
      <alignment horizontal="left" vertical="center"/>
    </xf>
    <xf numFmtId="0" fontId="15" fillId="14" borderId="15" xfId="1" applyFont="1" applyFill="1" applyAlignment="1">
      <alignment horizontal="left" vertical="center"/>
    </xf>
    <xf numFmtId="0" fontId="26" fillId="16" borderId="15" xfId="1" applyFont="1" applyFill="1" applyAlignment="1">
      <alignment horizontal="left" vertical="center"/>
    </xf>
    <xf numFmtId="0" fontId="26" fillId="5" borderId="15" xfId="1" applyFont="1" applyFill="1" applyAlignment="1">
      <alignment horizontal="left" vertical="center"/>
    </xf>
  </cellXfs>
  <cellStyles count="6">
    <cellStyle name="Normal" xfId="0" builtinId="0"/>
    <cellStyle name="Normal 2" xfId="4" xr:uid="{51E18E12-0798-4CE4-A00E-B14F06A9FE8C}"/>
    <cellStyle name="Percent" xfId="5" builtinId="5"/>
    <cellStyle name="Style 1" xfId="1" xr:uid="{F6EB0268-6C70-435D-B229-6329760D4903}"/>
    <cellStyle name="Style 2" xfId="2" xr:uid="{45ED8E6C-D463-46B6-B6B7-7F3A761253E4}"/>
    <cellStyle name="Style 3" xfId="3" xr:uid="{B8C330EB-2C84-4765-B615-942146416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tabSelected="1" zoomScale="103" zoomScaleNormal="115" workbookViewId="0">
      <selection activeCell="B9" sqref="B9:D9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6" width="10.6640625" customWidth="1"/>
    <col min="7" max="7" width="26.33203125" customWidth="1"/>
    <col min="8" max="8" width="17.88671875" customWidth="1"/>
    <col min="9" max="9" width="15.88671875" customWidth="1"/>
    <col min="10" max="10" width="13.88671875" customWidth="1"/>
    <col min="11" max="26" width="10.6640625" customWidth="1"/>
  </cols>
  <sheetData>
    <row r="1" spans="1:26" ht="12.75" customHeight="1" x14ac:dyDescent="0.25">
      <c r="A1" s="92" t="s">
        <v>0</v>
      </c>
      <c r="B1" s="93"/>
      <c r="C1" s="93"/>
      <c r="D1" s="93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94" t="s">
        <v>3</v>
      </c>
      <c r="B2" s="7" t="s">
        <v>4</v>
      </c>
      <c r="C2" s="7" t="s">
        <v>5</v>
      </c>
      <c r="D2" s="7" t="s">
        <v>6</v>
      </c>
      <c r="E2" s="25"/>
      <c r="F2" s="2"/>
      <c r="G2" s="2" t="s">
        <v>7</v>
      </c>
      <c r="H2" s="2"/>
      <c r="I2" s="2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5">
      <c r="A3" s="95"/>
      <c r="B3" s="9" t="s">
        <v>8</v>
      </c>
      <c r="C3" s="9" t="s">
        <v>8</v>
      </c>
      <c r="D3" s="9" t="s">
        <v>8</v>
      </c>
      <c r="E3" s="25"/>
      <c r="F3" s="2"/>
      <c r="G3" s="2"/>
      <c r="H3" s="2"/>
      <c r="I3" s="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5">
      <c r="A4" s="26" t="s">
        <v>9</v>
      </c>
      <c r="B4" s="27"/>
      <c r="C4" s="27"/>
      <c r="D4" s="27"/>
      <c r="E4" s="25"/>
      <c r="F4" s="2"/>
      <c r="H4" s="2"/>
      <c r="I4" s="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5">
      <c r="A5" s="28" t="s">
        <v>10</v>
      </c>
      <c r="B5" s="27">
        <f t="shared" ref="B5:D5" si="0">B16</f>
        <v>8537</v>
      </c>
      <c r="C5" s="27">
        <f t="shared" si="0"/>
        <v>9233</v>
      </c>
      <c r="D5" s="27">
        <f t="shared" si="0"/>
        <v>9670</v>
      </c>
      <c r="E5" s="25"/>
      <c r="F5" s="2"/>
      <c r="G5" s="50"/>
      <c r="H5" s="2"/>
      <c r="I5" s="2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5">
      <c r="A6" s="29" t="s">
        <v>11</v>
      </c>
      <c r="B6" s="30">
        <f t="shared" ref="B6:D6" si="1">-B18</f>
        <v>-6183.95</v>
      </c>
      <c r="C6" s="30">
        <f t="shared" si="1"/>
        <v>-6269.5499999999993</v>
      </c>
      <c r="D6" s="30">
        <f t="shared" si="1"/>
        <v>-6415.5</v>
      </c>
      <c r="E6" s="25"/>
      <c r="F6" s="2"/>
      <c r="G6" s="96"/>
      <c r="H6" s="96"/>
      <c r="I6" s="96"/>
      <c r="J6" s="9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5">
      <c r="A7" s="31" t="s">
        <v>12</v>
      </c>
      <c r="B7" s="32">
        <f t="shared" ref="B7:D7" si="2">SUM(B5:B6)</f>
        <v>2353.0500000000002</v>
      </c>
      <c r="C7" s="32">
        <f t="shared" si="2"/>
        <v>2963.4500000000007</v>
      </c>
      <c r="D7" s="32">
        <f t="shared" si="2"/>
        <v>3254.5</v>
      </c>
      <c r="E7" s="2"/>
      <c r="F7" s="2"/>
      <c r="G7" s="50"/>
      <c r="H7" s="50"/>
      <c r="I7" s="50"/>
      <c r="J7" s="50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5">
      <c r="A8" s="28" t="s">
        <v>13</v>
      </c>
      <c r="B8" s="27">
        <v>-130</v>
      </c>
      <c r="C8" s="27">
        <v>-143</v>
      </c>
      <c r="D8" s="27">
        <v>-148</v>
      </c>
      <c r="E8" s="25"/>
      <c r="F8" s="2"/>
      <c r="G8" s="50"/>
      <c r="H8" s="50"/>
      <c r="I8" s="50"/>
      <c r="J8" s="50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5">
      <c r="A9" s="28" t="s">
        <v>14</v>
      </c>
      <c r="B9" s="27">
        <f>0.267*B$10</f>
        <v>-198.381</v>
      </c>
      <c r="C9" s="27">
        <f t="shared" ref="C9:D9" si="3">0.267*C$10</f>
        <v>-201.05100000000002</v>
      </c>
      <c r="D9" s="27">
        <f t="shared" si="3"/>
        <v>-202.65300000000002</v>
      </c>
      <c r="E9" s="25"/>
      <c r="F9" s="2"/>
      <c r="G9" s="50"/>
      <c r="H9" s="50"/>
      <c r="I9" s="50"/>
      <c r="J9" s="50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5">
      <c r="A10" s="11" t="s">
        <v>15</v>
      </c>
      <c r="B10" s="12">
        <v>-743</v>
      </c>
      <c r="C10" s="12">
        <v>-753</v>
      </c>
      <c r="D10" s="12">
        <v>-759</v>
      </c>
      <c r="E10" s="25"/>
      <c r="F10" s="2"/>
      <c r="G10" s="50"/>
      <c r="H10" s="50"/>
      <c r="I10" s="50"/>
      <c r="J10" s="50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5">
      <c r="A11" s="13" t="s">
        <v>16</v>
      </c>
      <c r="B11" s="32">
        <f t="shared" ref="B11:D11" si="4">SUM(B7:B10)</f>
        <v>1281.6690000000001</v>
      </c>
      <c r="C11" s="32">
        <f t="shared" si="4"/>
        <v>1866.3990000000008</v>
      </c>
      <c r="D11" s="32">
        <f t="shared" si="4"/>
        <v>2144.8469999999998</v>
      </c>
      <c r="E11" s="2"/>
      <c r="F11" s="2"/>
      <c r="G11" s="96"/>
      <c r="H11" s="96"/>
      <c r="I11" s="96"/>
      <c r="J11" s="9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5">
      <c r="A12" s="33"/>
      <c r="B12" s="34"/>
      <c r="C12" s="34"/>
      <c r="D12" s="34"/>
      <c r="E12" s="2"/>
      <c r="F12" s="2"/>
      <c r="G12" s="50"/>
      <c r="H12" s="50"/>
      <c r="I12" s="50"/>
      <c r="J12" s="50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5">
      <c r="A13" s="35" t="s">
        <v>17</v>
      </c>
      <c r="B13" s="36"/>
      <c r="C13" s="36"/>
      <c r="D13" s="36"/>
      <c r="E13" s="2"/>
      <c r="F13" s="2"/>
      <c r="G13" s="50"/>
      <c r="H13" s="50"/>
      <c r="I13" s="50"/>
      <c r="J13" s="50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5">
      <c r="A14" s="37" t="s">
        <v>18</v>
      </c>
      <c r="B14" s="15">
        <v>2812</v>
      </c>
      <c r="C14" s="15">
        <v>3375</v>
      </c>
      <c r="D14" s="15">
        <v>3690</v>
      </c>
      <c r="E14" s="16"/>
      <c r="F14" s="2"/>
      <c r="G14" s="50"/>
      <c r="H14" s="50"/>
      <c r="I14" s="50"/>
      <c r="J14" s="50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5">
      <c r="A15" s="38" t="s">
        <v>19</v>
      </c>
      <c r="B15" s="30">
        <v>5725</v>
      </c>
      <c r="C15" s="30">
        <v>5858</v>
      </c>
      <c r="D15" s="39">
        <v>5980</v>
      </c>
      <c r="E15" s="16"/>
      <c r="F15" s="2"/>
      <c r="G15" s="50"/>
      <c r="H15" s="50"/>
      <c r="I15" s="50"/>
      <c r="J15" s="50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5">
      <c r="A16" s="40" t="s">
        <v>10</v>
      </c>
      <c r="B16" s="19">
        <f t="shared" ref="B16:D16" si="5">SUM(B14:B15)</f>
        <v>8537</v>
      </c>
      <c r="C16" s="19">
        <f t="shared" si="5"/>
        <v>9233</v>
      </c>
      <c r="D16" s="19">
        <f t="shared" si="5"/>
        <v>9670</v>
      </c>
      <c r="E16" s="20"/>
      <c r="F16" s="2"/>
      <c r="G16" s="50"/>
      <c r="H16" s="50"/>
      <c r="I16" s="50"/>
      <c r="J16" s="50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5">
      <c r="A17" s="41"/>
      <c r="B17" s="32"/>
      <c r="C17" s="42"/>
      <c r="D17" s="42"/>
      <c r="E17" s="20"/>
      <c r="F17" s="2"/>
      <c r="G17" s="96"/>
      <c r="H17" s="96"/>
      <c r="I17" s="96"/>
      <c r="J17" s="50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5">
      <c r="A18" s="21" t="s">
        <v>11</v>
      </c>
      <c r="B18" s="19">
        <v>6183.95</v>
      </c>
      <c r="C18" s="19">
        <v>6269.5499999999993</v>
      </c>
      <c r="D18" s="19">
        <v>6415.5</v>
      </c>
      <c r="E18" s="16"/>
      <c r="F18" s="2"/>
      <c r="G18" s="50"/>
      <c r="H18" s="50"/>
      <c r="I18" s="50"/>
      <c r="J18" s="50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5">
      <c r="A19" s="28"/>
      <c r="B19" s="43"/>
      <c r="C19" s="43"/>
      <c r="D19" s="43"/>
      <c r="E19" s="2"/>
      <c r="F19" s="2"/>
      <c r="G19" s="50"/>
      <c r="H19" s="50"/>
      <c r="I19" s="50"/>
      <c r="J19" s="50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5">
      <c r="A20" s="22" t="s">
        <v>20</v>
      </c>
      <c r="B20" s="44">
        <v>4085</v>
      </c>
      <c r="C20" s="44">
        <v>4195</v>
      </c>
      <c r="D20" s="44">
        <v>4409</v>
      </c>
      <c r="E20" s="2"/>
      <c r="F20" s="2"/>
      <c r="G20" s="50"/>
      <c r="H20" s="50"/>
      <c r="I20" s="50"/>
      <c r="J20" s="50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5">
      <c r="A21" s="45" t="s">
        <v>21</v>
      </c>
      <c r="B21" s="44">
        <f t="shared" ref="B21:D21" si="6">B14*1000/B20/12</f>
        <v>57.36434108527132</v>
      </c>
      <c r="C21" s="44">
        <f t="shared" si="6"/>
        <v>67.044100119189508</v>
      </c>
      <c r="D21" s="44">
        <f t="shared" si="6"/>
        <v>69.743706055794959</v>
      </c>
      <c r="E21" s="2"/>
      <c r="F21" s="2"/>
      <c r="G21" s="50"/>
      <c r="H21" s="50"/>
      <c r="I21" s="50"/>
      <c r="J21" s="50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5">
      <c r="A22" s="25"/>
      <c r="B22" s="46"/>
      <c r="C22" s="46"/>
      <c r="D22" s="46"/>
      <c r="E22" s="2"/>
      <c r="F22" s="2"/>
      <c r="G22" s="50"/>
      <c r="H22" s="50"/>
      <c r="I22" s="50"/>
      <c r="J22" s="50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5">
      <c r="B23" s="46"/>
      <c r="C23" s="46"/>
      <c r="D23" s="46"/>
      <c r="E23" s="25"/>
      <c r="F23" s="25"/>
      <c r="G23" s="50"/>
      <c r="H23" s="50"/>
      <c r="I23" s="50"/>
      <c r="J23" s="50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5">
      <c r="A24" s="46"/>
      <c r="B24" s="46"/>
      <c r="C24" s="46"/>
      <c r="D24" s="46"/>
      <c r="E24" s="25"/>
      <c r="F24" s="25"/>
      <c r="G24" s="50"/>
      <c r="H24" s="50"/>
      <c r="I24" s="50"/>
      <c r="J24" s="50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5">
      <c r="A25" s="25"/>
      <c r="B25" s="46"/>
      <c r="C25" s="46"/>
      <c r="D25" s="46"/>
      <c r="E25" s="25"/>
      <c r="F25" s="25"/>
      <c r="G25" s="50"/>
      <c r="H25" s="50"/>
      <c r="I25" s="50"/>
      <c r="J25" s="50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5">
      <c r="A26" s="25"/>
      <c r="B26" s="46"/>
      <c r="C26" s="46"/>
      <c r="D26" s="46"/>
      <c r="E26" s="25"/>
      <c r="F26" s="25"/>
      <c r="G26" s="25"/>
      <c r="H26" s="25"/>
      <c r="I26" s="2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5">
      <c r="A27" s="25"/>
      <c r="B27" s="46"/>
      <c r="C27" s="46"/>
      <c r="D27" s="46"/>
      <c r="E27" s="25"/>
      <c r="F27" s="25"/>
      <c r="G27" s="25"/>
      <c r="H27" s="25"/>
      <c r="I27" s="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5">
      <c r="A28" s="25"/>
      <c r="B28" s="46"/>
      <c r="C28" s="46"/>
      <c r="D28" s="46"/>
      <c r="E28" s="25"/>
      <c r="F28" s="25"/>
      <c r="G28" s="25"/>
      <c r="H28" s="25"/>
      <c r="I28" s="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5">
      <c r="A29" s="25"/>
      <c r="B29" s="46"/>
      <c r="C29" s="46"/>
      <c r="D29" s="46"/>
      <c r="E29" s="25"/>
      <c r="F29" s="25"/>
      <c r="G29" s="25"/>
      <c r="H29" s="25"/>
      <c r="I29" s="2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5">
      <c r="A30" s="25"/>
      <c r="B30" s="46"/>
      <c r="C30" s="46"/>
      <c r="D30" s="46"/>
      <c r="E30" s="25"/>
      <c r="F30" s="25"/>
      <c r="G30" s="25"/>
      <c r="H30" s="25"/>
      <c r="I30" s="2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5">
      <c r="A31" s="25"/>
      <c r="B31" s="46"/>
      <c r="C31" s="46"/>
      <c r="D31" s="46"/>
      <c r="E31" s="25"/>
      <c r="F31" s="25"/>
      <c r="G31" s="25"/>
      <c r="H31" s="25"/>
      <c r="I31" s="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5">
      <c r="A32" s="25"/>
      <c r="B32" s="46"/>
      <c r="C32" s="46"/>
      <c r="D32" s="46"/>
      <c r="E32" s="25"/>
      <c r="F32" s="25"/>
      <c r="G32" s="25"/>
      <c r="H32" s="25"/>
      <c r="I32" s="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5">
      <c r="A33" s="25"/>
      <c r="B33" s="46"/>
      <c r="C33" s="46"/>
      <c r="D33" s="46"/>
      <c r="E33" s="25"/>
      <c r="F33" s="25"/>
      <c r="G33" s="25"/>
      <c r="H33" s="25"/>
      <c r="I33" s="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5">
      <c r="A34" s="25"/>
      <c r="B34" s="46"/>
      <c r="C34" s="46"/>
      <c r="D34" s="46"/>
      <c r="E34" s="25"/>
      <c r="F34" s="25"/>
      <c r="G34" s="25"/>
      <c r="H34" s="25"/>
      <c r="I34" s="2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5">
      <c r="A35" s="25"/>
      <c r="B35" s="46"/>
      <c r="C35" s="46"/>
      <c r="D35" s="46"/>
      <c r="E35" s="25"/>
      <c r="F35" s="25"/>
      <c r="G35" s="25"/>
      <c r="H35" s="25"/>
      <c r="I35" s="2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5">
      <c r="A36" s="25"/>
      <c r="B36" s="46"/>
      <c r="C36" s="46"/>
      <c r="D36" s="46"/>
      <c r="E36" s="25"/>
      <c r="F36" s="25"/>
      <c r="G36" s="25"/>
      <c r="H36" s="25"/>
      <c r="I36" s="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5">
      <c r="A37" s="25"/>
      <c r="B37" s="46"/>
      <c r="C37" s="46"/>
      <c r="D37" s="46"/>
      <c r="E37" s="25"/>
      <c r="F37" s="25"/>
      <c r="G37" s="25"/>
      <c r="H37" s="25"/>
      <c r="I37" s="2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5">
      <c r="A38" s="25"/>
      <c r="B38" s="46"/>
      <c r="C38" s="46"/>
      <c r="D38" s="46"/>
      <c r="E38" s="25"/>
      <c r="F38" s="25"/>
      <c r="G38" s="25"/>
      <c r="H38" s="25"/>
      <c r="I38" s="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5">
      <c r="A39" s="25"/>
      <c r="B39" s="46"/>
      <c r="C39" s="46"/>
      <c r="D39" s="46"/>
      <c r="E39" s="25"/>
      <c r="F39" s="25"/>
      <c r="G39" s="25"/>
      <c r="H39" s="25"/>
      <c r="I39" s="2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5">
      <c r="A40" s="25"/>
      <c r="B40" s="46"/>
      <c r="C40" s="46"/>
      <c r="D40" s="46"/>
      <c r="E40" s="25"/>
      <c r="F40" s="25"/>
      <c r="G40" s="25"/>
      <c r="H40" s="25"/>
      <c r="I40" s="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5">
      <c r="A41" s="25"/>
      <c r="B41" s="46"/>
      <c r="C41" s="46"/>
      <c r="D41" s="46"/>
      <c r="E41" s="25"/>
      <c r="F41" s="25"/>
      <c r="G41" s="25"/>
      <c r="H41" s="25"/>
      <c r="I41" s="2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5">
      <c r="A42" s="25"/>
      <c r="B42" s="46"/>
      <c r="C42" s="46"/>
      <c r="D42" s="46"/>
      <c r="E42" s="25"/>
      <c r="F42" s="25"/>
      <c r="G42" s="25"/>
      <c r="H42" s="25"/>
      <c r="I42" s="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5">
      <c r="A43" s="25"/>
      <c r="B43" s="46"/>
      <c r="C43" s="46"/>
      <c r="D43" s="46"/>
      <c r="E43" s="25"/>
      <c r="F43" s="25"/>
      <c r="G43" s="25"/>
      <c r="H43" s="25"/>
      <c r="I43" s="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5">
      <c r="A44" s="25"/>
      <c r="B44" s="46"/>
      <c r="C44" s="46"/>
      <c r="D44" s="46"/>
      <c r="E44" s="25"/>
      <c r="F44" s="25"/>
      <c r="G44" s="25"/>
      <c r="H44" s="25"/>
      <c r="I44" s="2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5">
      <c r="A45" s="25"/>
      <c r="B45" s="46"/>
      <c r="C45" s="46"/>
      <c r="D45" s="46"/>
      <c r="E45" s="25"/>
      <c r="F45" s="25"/>
      <c r="G45" s="25"/>
      <c r="H45" s="25"/>
      <c r="I45" s="2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5">
      <c r="A46" s="25"/>
      <c r="B46" s="46"/>
      <c r="C46" s="46"/>
      <c r="D46" s="46"/>
      <c r="E46" s="25"/>
      <c r="F46" s="25"/>
      <c r="G46" s="25"/>
      <c r="H46" s="25"/>
      <c r="I46" s="2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5">
      <c r="A47" s="25"/>
      <c r="B47" s="46"/>
      <c r="C47" s="46"/>
      <c r="D47" s="46"/>
      <c r="E47" s="25"/>
      <c r="F47" s="25"/>
      <c r="G47" s="25"/>
      <c r="H47" s="25"/>
      <c r="I47" s="2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5">
      <c r="A48" s="25"/>
      <c r="B48" s="46"/>
      <c r="C48" s="46"/>
      <c r="D48" s="46"/>
      <c r="E48" s="25"/>
      <c r="F48" s="25"/>
      <c r="G48" s="25"/>
      <c r="H48" s="25"/>
      <c r="I48" s="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5">
      <c r="A49" s="25"/>
      <c r="B49" s="46"/>
      <c r="C49" s="46"/>
      <c r="D49" s="46"/>
      <c r="E49" s="25"/>
      <c r="F49" s="25"/>
      <c r="G49" s="25"/>
      <c r="H49" s="25"/>
      <c r="I49" s="2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5">
      <c r="A50" s="25"/>
      <c r="B50" s="46"/>
      <c r="C50" s="46"/>
      <c r="D50" s="46"/>
      <c r="E50" s="25"/>
      <c r="F50" s="25"/>
      <c r="G50" s="25"/>
      <c r="H50" s="25"/>
      <c r="I50" s="2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5">
      <c r="A51" s="25"/>
      <c r="B51" s="46"/>
      <c r="C51" s="46"/>
      <c r="D51" s="46"/>
      <c r="E51" s="25"/>
      <c r="F51" s="25"/>
      <c r="G51" s="25"/>
      <c r="H51" s="25"/>
      <c r="I51" s="2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5">
      <c r="A52" s="25"/>
      <c r="B52" s="46"/>
      <c r="C52" s="46"/>
      <c r="D52" s="46"/>
      <c r="E52" s="25"/>
      <c r="F52" s="25"/>
      <c r="G52" s="25"/>
      <c r="H52" s="25"/>
      <c r="I52" s="2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5">
      <c r="A53" s="25"/>
      <c r="B53" s="46"/>
      <c r="C53" s="46"/>
      <c r="D53" s="46"/>
      <c r="E53" s="25"/>
      <c r="F53" s="25"/>
      <c r="G53" s="25"/>
      <c r="H53" s="25"/>
      <c r="I53" s="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5">
      <c r="A54" s="25"/>
      <c r="B54" s="46"/>
      <c r="C54" s="46"/>
      <c r="D54" s="46"/>
      <c r="E54" s="25"/>
      <c r="F54" s="25"/>
      <c r="G54" s="25"/>
      <c r="H54" s="25"/>
      <c r="I54" s="2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5">
      <c r="A55" s="25"/>
      <c r="B55" s="46"/>
      <c r="C55" s="46"/>
      <c r="D55" s="46"/>
      <c r="E55" s="25"/>
      <c r="F55" s="25"/>
      <c r="G55" s="25"/>
      <c r="H55" s="25"/>
      <c r="I55" s="2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5">
      <c r="A56" s="25"/>
      <c r="B56" s="46"/>
      <c r="C56" s="46"/>
      <c r="D56" s="46"/>
      <c r="E56" s="25"/>
      <c r="F56" s="25"/>
      <c r="G56" s="25"/>
      <c r="H56" s="25"/>
      <c r="I56" s="2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5">
      <c r="A57" s="25"/>
      <c r="B57" s="46"/>
      <c r="C57" s="46"/>
      <c r="D57" s="46"/>
      <c r="E57" s="25"/>
      <c r="F57" s="25"/>
      <c r="G57" s="25"/>
      <c r="H57" s="25"/>
      <c r="I57" s="2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5">
      <c r="A58" s="25"/>
      <c r="B58" s="46"/>
      <c r="C58" s="46"/>
      <c r="D58" s="46"/>
      <c r="E58" s="25"/>
      <c r="F58" s="25"/>
      <c r="G58" s="25"/>
      <c r="H58" s="25"/>
      <c r="I58" s="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5">
      <c r="A59" s="25"/>
      <c r="B59" s="46"/>
      <c r="C59" s="46"/>
      <c r="D59" s="46"/>
      <c r="E59" s="25"/>
      <c r="F59" s="25"/>
      <c r="G59" s="25"/>
      <c r="H59" s="25"/>
      <c r="I59" s="2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5">
      <c r="A60" s="25"/>
      <c r="B60" s="46"/>
      <c r="C60" s="46"/>
      <c r="D60" s="46"/>
      <c r="E60" s="25"/>
      <c r="F60" s="25"/>
      <c r="G60" s="25"/>
      <c r="H60" s="25"/>
      <c r="I60" s="2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5">
      <c r="A61" s="25"/>
      <c r="B61" s="46"/>
      <c r="C61" s="46"/>
      <c r="D61" s="46"/>
      <c r="E61" s="25"/>
      <c r="F61" s="25"/>
      <c r="G61" s="25"/>
      <c r="H61" s="25"/>
      <c r="I61" s="2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5">
      <c r="A62" s="25"/>
      <c r="B62" s="46"/>
      <c r="C62" s="46"/>
      <c r="D62" s="46"/>
      <c r="E62" s="25"/>
      <c r="F62" s="25"/>
      <c r="G62" s="25"/>
      <c r="H62" s="25"/>
      <c r="I62" s="2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5">
      <c r="A63" s="25"/>
      <c r="B63" s="46"/>
      <c r="C63" s="46"/>
      <c r="D63" s="46"/>
      <c r="E63" s="25"/>
      <c r="F63" s="25"/>
      <c r="G63" s="25"/>
      <c r="H63" s="25"/>
      <c r="I63" s="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5">
      <c r="A64" s="25"/>
      <c r="B64" s="46"/>
      <c r="C64" s="46"/>
      <c r="D64" s="46"/>
      <c r="E64" s="25"/>
      <c r="F64" s="25"/>
      <c r="G64" s="25"/>
      <c r="H64" s="25"/>
      <c r="I64" s="2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5">
      <c r="A65" s="25"/>
      <c r="B65" s="46"/>
      <c r="C65" s="46"/>
      <c r="D65" s="46"/>
      <c r="E65" s="25"/>
      <c r="F65" s="25"/>
      <c r="G65" s="25"/>
      <c r="H65" s="25"/>
      <c r="I65" s="2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5">
      <c r="A66" s="25"/>
      <c r="B66" s="46"/>
      <c r="C66" s="46"/>
      <c r="D66" s="46"/>
      <c r="E66" s="25"/>
      <c r="F66" s="25"/>
      <c r="G66" s="25"/>
      <c r="H66" s="25"/>
      <c r="I66" s="2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5">
      <c r="A67" s="25"/>
      <c r="B67" s="46"/>
      <c r="C67" s="46"/>
      <c r="D67" s="46"/>
      <c r="E67" s="25"/>
      <c r="F67" s="25"/>
      <c r="G67" s="25"/>
      <c r="H67" s="25"/>
      <c r="I67" s="2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5">
      <c r="A68" s="25"/>
      <c r="B68" s="46"/>
      <c r="C68" s="46"/>
      <c r="D68" s="46"/>
      <c r="E68" s="25"/>
      <c r="F68" s="25"/>
      <c r="G68" s="25"/>
      <c r="H68" s="25"/>
      <c r="I68" s="2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5">
      <c r="A69" s="25"/>
      <c r="B69" s="46"/>
      <c r="C69" s="46"/>
      <c r="D69" s="46"/>
      <c r="E69" s="25"/>
      <c r="F69" s="25"/>
      <c r="G69" s="25"/>
      <c r="H69" s="25"/>
      <c r="I69" s="2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5">
      <c r="A70" s="25"/>
      <c r="B70" s="46"/>
      <c r="C70" s="46"/>
      <c r="D70" s="46"/>
      <c r="E70" s="25"/>
      <c r="F70" s="25"/>
      <c r="G70" s="25"/>
      <c r="H70" s="25"/>
      <c r="I70" s="2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5">
      <c r="A71" s="25"/>
      <c r="B71" s="46"/>
      <c r="C71" s="46"/>
      <c r="D71" s="46"/>
      <c r="E71" s="25"/>
      <c r="F71" s="25"/>
      <c r="G71" s="25"/>
      <c r="H71" s="25"/>
      <c r="I71" s="2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5">
      <c r="A72" s="25"/>
      <c r="B72" s="46"/>
      <c r="C72" s="46"/>
      <c r="D72" s="46"/>
      <c r="E72" s="25"/>
      <c r="F72" s="25"/>
      <c r="G72" s="25"/>
      <c r="H72" s="25"/>
      <c r="I72" s="2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5">
      <c r="A73" s="25"/>
      <c r="B73" s="46"/>
      <c r="C73" s="46"/>
      <c r="D73" s="46"/>
      <c r="E73" s="25"/>
      <c r="F73" s="25"/>
      <c r="G73" s="25"/>
      <c r="H73" s="25"/>
      <c r="I73" s="2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5">
      <c r="A74" s="25"/>
      <c r="B74" s="46"/>
      <c r="C74" s="46"/>
      <c r="D74" s="46"/>
      <c r="E74" s="25"/>
      <c r="F74" s="25"/>
      <c r="G74" s="25"/>
      <c r="H74" s="25"/>
      <c r="I74" s="2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5">
      <c r="A75" s="25"/>
      <c r="B75" s="46"/>
      <c r="C75" s="46"/>
      <c r="D75" s="46"/>
      <c r="E75" s="25"/>
      <c r="F75" s="25"/>
      <c r="G75" s="25"/>
      <c r="H75" s="25"/>
      <c r="I75" s="2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5">
      <c r="A76" s="25"/>
      <c r="B76" s="46"/>
      <c r="C76" s="46"/>
      <c r="D76" s="46"/>
      <c r="E76" s="25"/>
      <c r="F76" s="25"/>
      <c r="G76" s="25"/>
      <c r="H76" s="25"/>
      <c r="I76" s="2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5">
      <c r="A77" s="25"/>
      <c r="B77" s="46"/>
      <c r="C77" s="46"/>
      <c r="D77" s="46"/>
      <c r="E77" s="25"/>
      <c r="F77" s="25"/>
      <c r="G77" s="25"/>
      <c r="H77" s="25"/>
      <c r="I77" s="2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5">
      <c r="A78" s="25"/>
      <c r="B78" s="46"/>
      <c r="C78" s="46"/>
      <c r="D78" s="46"/>
      <c r="E78" s="25"/>
      <c r="F78" s="25"/>
      <c r="G78" s="25"/>
      <c r="H78" s="25"/>
      <c r="I78" s="2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5">
      <c r="A79" s="25"/>
      <c r="B79" s="46"/>
      <c r="C79" s="46"/>
      <c r="D79" s="46"/>
      <c r="E79" s="25"/>
      <c r="F79" s="25"/>
      <c r="G79" s="25"/>
      <c r="H79" s="25"/>
      <c r="I79" s="2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5">
      <c r="A80" s="25"/>
      <c r="B80" s="46"/>
      <c r="C80" s="46"/>
      <c r="D80" s="46"/>
      <c r="E80" s="25"/>
      <c r="F80" s="25"/>
      <c r="G80" s="25"/>
      <c r="H80" s="25"/>
      <c r="I80" s="2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5">
      <c r="A81" s="25"/>
      <c r="B81" s="46"/>
      <c r="C81" s="46"/>
      <c r="D81" s="46"/>
      <c r="E81" s="25"/>
      <c r="F81" s="25"/>
      <c r="G81" s="25"/>
      <c r="H81" s="25"/>
      <c r="I81" s="2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5">
      <c r="A82" s="25"/>
      <c r="B82" s="46"/>
      <c r="C82" s="46"/>
      <c r="D82" s="46"/>
      <c r="E82" s="25"/>
      <c r="F82" s="25"/>
      <c r="G82" s="25"/>
      <c r="H82" s="25"/>
      <c r="I82" s="2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5">
      <c r="A83" s="25"/>
      <c r="B83" s="46"/>
      <c r="C83" s="46"/>
      <c r="D83" s="46"/>
      <c r="E83" s="25"/>
      <c r="F83" s="25"/>
      <c r="G83" s="25"/>
      <c r="H83" s="25"/>
      <c r="I83" s="2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5">
      <c r="A84" s="25"/>
      <c r="B84" s="46"/>
      <c r="C84" s="46"/>
      <c r="D84" s="46"/>
      <c r="E84" s="25"/>
      <c r="F84" s="25"/>
      <c r="G84" s="25"/>
      <c r="H84" s="25"/>
      <c r="I84" s="2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5">
      <c r="A85" s="25"/>
      <c r="B85" s="46"/>
      <c r="C85" s="46"/>
      <c r="D85" s="46"/>
      <c r="E85" s="25"/>
      <c r="F85" s="25"/>
      <c r="G85" s="25"/>
      <c r="H85" s="25"/>
      <c r="I85" s="2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5">
      <c r="A86" s="25"/>
      <c r="B86" s="46"/>
      <c r="C86" s="46"/>
      <c r="D86" s="46"/>
      <c r="E86" s="25"/>
      <c r="F86" s="25"/>
      <c r="G86" s="25"/>
      <c r="H86" s="25"/>
      <c r="I86" s="2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5">
      <c r="A87" s="25"/>
      <c r="B87" s="46"/>
      <c r="C87" s="46"/>
      <c r="D87" s="46"/>
      <c r="E87" s="25"/>
      <c r="F87" s="25"/>
      <c r="G87" s="25"/>
      <c r="H87" s="25"/>
      <c r="I87" s="2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5">
      <c r="A88" s="25"/>
      <c r="B88" s="46"/>
      <c r="C88" s="46"/>
      <c r="D88" s="46"/>
      <c r="E88" s="25"/>
      <c r="F88" s="25"/>
      <c r="G88" s="25"/>
      <c r="H88" s="25"/>
      <c r="I88" s="2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5">
      <c r="A89" s="25"/>
      <c r="B89" s="46"/>
      <c r="C89" s="46"/>
      <c r="D89" s="46"/>
      <c r="E89" s="25"/>
      <c r="F89" s="25"/>
      <c r="G89" s="25"/>
      <c r="H89" s="25"/>
      <c r="I89" s="2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5">
      <c r="A90" s="25"/>
      <c r="B90" s="46"/>
      <c r="C90" s="46"/>
      <c r="D90" s="46"/>
      <c r="E90" s="25"/>
      <c r="F90" s="25"/>
      <c r="G90" s="25"/>
      <c r="H90" s="25"/>
      <c r="I90" s="2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5">
      <c r="A91" s="25"/>
      <c r="B91" s="46"/>
      <c r="C91" s="46"/>
      <c r="D91" s="46"/>
      <c r="E91" s="25"/>
      <c r="F91" s="25"/>
      <c r="G91" s="25"/>
      <c r="H91" s="25"/>
      <c r="I91" s="2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5">
      <c r="A92" s="25"/>
      <c r="B92" s="46"/>
      <c r="C92" s="46"/>
      <c r="D92" s="46"/>
      <c r="E92" s="25"/>
      <c r="F92" s="25"/>
      <c r="G92" s="25"/>
      <c r="H92" s="25"/>
      <c r="I92" s="2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5">
      <c r="A93" s="25"/>
      <c r="B93" s="46"/>
      <c r="C93" s="46"/>
      <c r="D93" s="46"/>
      <c r="E93" s="25"/>
      <c r="F93" s="25"/>
      <c r="G93" s="25"/>
      <c r="H93" s="25"/>
      <c r="I93" s="2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5">
      <c r="A94" s="25"/>
      <c r="B94" s="46"/>
      <c r="C94" s="46"/>
      <c r="D94" s="46"/>
      <c r="E94" s="25"/>
      <c r="F94" s="25"/>
      <c r="G94" s="25"/>
      <c r="H94" s="25"/>
      <c r="I94" s="2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5">
      <c r="A95" s="25"/>
      <c r="B95" s="46"/>
      <c r="C95" s="46"/>
      <c r="D95" s="46"/>
      <c r="E95" s="25"/>
      <c r="F95" s="25"/>
      <c r="G95" s="25"/>
      <c r="H95" s="25"/>
      <c r="I95" s="2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5">
      <c r="A96" s="25"/>
      <c r="B96" s="46"/>
      <c r="C96" s="46"/>
      <c r="D96" s="46"/>
      <c r="E96" s="25"/>
      <c r="F96" s="25"/>
      <c r="G96" s="25"/>
      <c r="H96" s="25"/>
      <c r="I96" s="2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5">
      <c r="A97" s="25"/>
      <c r="B97" s="46"/>
      <c r="C97" s="46"/>
      <c r="D97" s="46"/>
      <c r="E97" s="25"/>
      <c r="F97" s="25"/>
      <c r="G97" s="25"/>
      <c r="H97" s="25"/>
      <c r="I97" s="2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5">
      <c r="A98" s="25"/>
      <c r="B98" s="46"/>
      <c r="C98" s="46"/>
      <c r="D98" s="46"/>
      <c r="E98" s="25"/>
      <c r="F98" s="25"/>
      <c r="G98" s="25"/>
      <c r="H98" s="25"/>
      <c r="I98" s="2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5">
      <c r="A99" s="25"/>
      <c r="B99" s="46"/>
      <c r="C99" s="46"/>
      <c r="D99" s="46"/>
      <c r="E99" s="25"/>
      <c r="F99" s="25"/>
      <c r="G99" s="25"/>
      <c r="H99" s="25"/>
      <c r="I99" s="2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5">
      <c r="A100" s="25"/>
      <c r="B100" s="46"/>
      <c r="C100" s="46"/>
      <c r="D100" s="46"/>
      <c r="E100" s="25"/>
      <c r="F100" s="25"/>
      <c r="G100" s="25"/>
      <c r="H100" s="25"/>
      <c r="I100" s="2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5">
      <c r="A101" s="25"/>
      <c r="B101" s="46"/>
      <c r="C101" s="46"/>
      <c r="D101" s="46"/>
      <c r="E101" s="25"/>
      <c r="F101" s="25"/>
      <c r="G101" s="25"/>
      <c r="H101" s="25"/>
      <c r="I101" s="2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5">
      <c r="A102" s="25"/>
      <c r="B102" s="46"/>
      <c r="C102" s="46"/>
      <c r="D102" s="46"/>
      <c r="E102" s="25"/>
      <c r="F102" s="25"/>
      <c r="G102" s="25"/>
      <c r="H102" s="25"/>
      <c r="I102" s="2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5">
      <c r="A103" s="25"/>
      <c r="B103" s="46"/>
      <c r="C103" s="46"/>
      <c r="D103" s="46"/>
      <c r="E103" s="25"/>
      <c r="F103" s="25"/>
      <c r="G103" s="25"/>
      <c r="H103" s="25"/>
      <c r="I103" s="2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5">
      <c r="A104" s="25"/>
      <c r="B104" s="46"/>
      <c r="C104" s="46"/>
      <c r="D104" s="46"/>
      <c r="E104" s="25"/>
      <c r="F104" s="25"/>
      <c r="G104" s="25"/>
      <c r="H104" s="25"/>
      <c r="I104" s="2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5">
      <c r="A105" s="25"/>
      <c r="B105" s="46"/>
      <c r="C105" s="46"/>
      <c r="D105" s="46"/>
      <c r="E105" s="25"/>
      <c r="F105" s="25"/>
      <c r="G105" s="25"/>
      <c r="H105" s="25"/>
      <c r="I105" s="2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5">
      <c r="A106" s="25"/>
      <c r="B106" s="46"/>
      <c r="C106" s="46"/>
      <c r="D106" s="46"/>
      <c r="E106" s="25"/>
      <c r="F106" s="25"/>
      <c r="G106" s="25"/>
      <c r="H106" s="25"/>
      <c r="I106" s="2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5">
      <c r="A107" s="25"/>
      <c r="B107" s="46"/>
      <c r="C107" s="46"/>
      <c r="D107" s="46"/>
      <c r="E107" s="25"/>
      <c r="F107" s="25"/>
      <c r="G107" s="25"/>
      <c r="H107" s="25"/>
      <c r="I107" s="2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5">
      <c r="A108" s="25"/>
      <c r="B108" s="46"/>
      <c r="C108" s="46"/>
      <c r="D108" s="46"/>
      <c r="E108" s="25"/>
      <c r="F108" s="25"/>
      <c r="G108" s="25"/>
      <c r="H108" s="25"/>
      <c r="I108" s="2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5">
      <c r="A109" s="25"/>
      <c r="B109" s="46"/>
      <c r="C109" s="46"/>
      <c r="D109" s="46"/>
      <c r="E109" s="25"/>
      <c r="F109" s="25"/>
      <c r="G109" s="25"/>
      <c r="H109" s="25"/>
      <c r="I109" s="2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5">
      <c r="A110" s="25"/>
      <c r="B110" s="46"/>
      <c r="C110" s="46"/>
      <c r="D110" s="46"/>
      <c r="E110" s="25"/>
      <c r="F110" s="25"/>
      <c r="G110" s="25"/>
      <c r="H110" s="25"/>
      <c r="I110" s="2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5">
      <c r="A111" s="25"/>
      <c r="B111" s="46"/>
      <c r="C111" s="46"/>
      <c r="D111" s="46"/>
      <c r="E111" s="25"/>
      <c r="F111" s="25"/>
      <c r="G111" s="25"/>
      <c r="H111" s="25"/>
      <c r="I111" s="2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5">
      <c r="A112" s="25"/>
      <c r="B112" s="46"/>
      <c r="C112" s="46"/>
      <c r="D112" s="46"/>
      <c r="E112" s="25"/>
      <c r="F112" s="25"/>
      <c r="G112" s="25"/>
      <c r="H112" s="25"/>
      <c r="I112" s="2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5">
      <c r="A113" s="25"/>
      <c r="B113" s="46"/>
      <c r="C113" s="46"/>
      <c r="D113" s="46"/>
      <c r="E113" s="25"/>
      <c r="F113" s="25"/>
      <c r="G113" s="25"/>
      <c r="H113" s="25"/>
      <c r="I113" s="2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5">
      <c r="A114" s="25"/>
      <c r="B114" s="46"/>
      <c r="C114" s="46"/>
      <c r="D114" s="46"/>
      <c r="E114" s="25"/>
      <c r="F114" s="25"/>
      <c r="G114" s="25"/>
      <c r="H114" s="25"/>
      <c r="I114" s="2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5">
      <c r="A115" s="25"/>
      <c r="B115" s="46"/>
      <c r="C115" s="46"/>
      <c r="D115" s="46"/>
      <c r="E115" s="25"/>
      <c r="F115" s="25"/>
      <c r="G115" s="25"/>
      <c r="H115" s="25"/>
      <c r="I115" s="2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5">
      <c r="A116" s="25"/>
      <c r="B116" s="46"/>
      <c r="C116" s="46"/>
      <c r="D116" s="46"/>
      <c r="E116" s="25"/>
      <c r="F116" s="25"/>
      <c r="G116" s="25"/>
      <c r="H116" s="25"/>
      <c r="I116" s="2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5">
      <c r="A117" s="25"/>
      <c r="B117" s="46"/>
      <c r="C117" s="46"/>
      <c r="D117" s="46"/>
      <c r="E117" s="25"/>
      <c r="F117" s="25"/>
      <c r="G117" s="25"/>
      <c r="H117" s="25"/>
      <c r="I117" s="2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5">
      <c r="A118" s="25"/>
      <c r="B118" s="46"/>
      <c r="C118" s="46"/>
      <c r="D118" s="46"/>
      <c r="E118" s="25"/>
      <c r="F118" s="25"/>
      <c r="G118" s="25"/>
      <c r="H118" s="25"/>
      <c r="I118" s="2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5">
      <c r="A119" s="25"/>
      <c r="B119" s="46"/>
      <c r="C119" s="46"/>
      <c r="D119" s="46"/>
      <c r="E119" s="25"/>
      <c r="F119" s="25"/>
      <c r="G119" s="25"/>
      <c r="H119" s="25"/>
      <c r="I119" s="2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5">
      <c r="A120" s="25"/>
      <c r="B120" s="46"/>
      <c r="C120" s="46"/>
      <c r="D120" s="46"/>
      <c r="E120" s="25"/>
      <c r="F120" s="25"/>
      <c r="G120" s="25"/>
      <c r="H120" s="25"/>
      <c r="I120" s="2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5">
      <c r="A121" s="25"/>
      <c r="B121" s="46"/>
      <c r="C121" s="46"/>
      <c r="D121" s="46"/>
      <c r="E121" s="25"/>
      <c r="F121" s="25"/>
      <c r="G121" s="25"/>
      <c r="H121" s="25"/>
      <c r="I121" s="2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5">
      <c r="A122" s="25"/>
      <c r="B122" s="46"/>
      <c r="C122" s="46"/>
      <c r="D122" s="46"/>
      <c r="E122" s="25"/>
      <c r="F122" s="25"/>
      <c r="G122" s="25"/>
      <c r="H122" s="25"/>
      <c r="I122" s="2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5">
      <c r="A123" s="25"/>
      <c r="B123" s="46"/>
      <c r="C123" s="46"/>
      <c r="D123" s="46"/>
      <c r="E123" s="25"/>
      <c r="F123" s="25"/>
      <c r="G123" s="25"/>
      <c r="H123" s="25"/>
      <c r="I123" s="2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5">
      <c r="A124" s="25"/>
      <c r="B124" s="46"/>
      <c r="C124" s="46"/>
      <c r="D124" s="46"/>
      <c r="E124" s="25"/>
      <c r="F124" s="25"/>
      <c r="G124" s="25"/>
      <c r="H124" s="25"/>
      <c r="I124" s="2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5">
      <c r="A125" s="25"/>
      <c r="B125" s="46"/>
      <c r="C125" s="46"/>
      <c r="D125" s="46"/>
      <c r="E125" s="25"/>
      <c r="F125" s="25"/>
      <c r="G125" s="25"/>
      <c r="H125" s="25"/>
      <c r="I125" s="2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5">
      <c r="A126" s="25"/>
      <c r="B126" s="46"/>
      <c r="C126" s="46"/>
      <c r="D126" s="46"/>
      <c r="E126" s="25"/>
      <c r="F126" s="25"/>
      <c r="G126" s="25"/>
      <c r="H126" s="25"/>
      <c r="I126" s="2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5">
      <c r="A127" s="25"/>
      <c r="B127" s="46"/>
      <c r="C127" s="46"/>
      <c r="D127" s="46"/>
      <c r="E127" s="25"/>
      <c r="F127" s="25"/>
      <c r="G127" s="25"/>
      <c r="H127" s="25"/>
      <c r="I127" s="2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5">
      <c r="A128" s="25"/>
      <c r="B128" s="46"/>
      <c r="C128" s="46"/>
      <c r="D128" s="46"/>
      <c r="E128" s="25"/>
      <c r="F128" s="25"/>
      <c r="G128" s="25"/>
      <c r="H128" s="25"/>
      <c r="I128" s="2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5">
      <c r="A129" s="25"/>
      <c r="B129" s="46"/>
      <c r="C129" s="46"/>
      <c r="D129" s="46"/>
      <c r="E129" s="25"/>
      <c r="F129" s="25"/>
      <c r="G129" s="25"/>
      <c r="H129" s="25"/>
      <c r="I129" s="2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5">
      <c r="A130" s="25"/>
      <c r="B130" s="46"/>
      <c r="C130" s="46"/>
      <c r="D130" s="46"/>
      <c r="E130" s="25"/>
      <c r="F130" s="25"/>
      <c r="G130" s="25"/>
      <c r="H130" s="25"/>
      <c r="I130" s="2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5">
      <c r="A131" s="25"/>
      <c r="B131" s="46"/>
      <c r="C131" s="46"/>
      <c r="D131" s="46"/>
      <c r="E131" s="25"/>
      <c r="F131" s="25"/>
      <c r="G131" s="25"/>
      <c r="H131" s="25"/>
      <c r="I131" s="2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5">
      <c r="A132" s="25"/>
      <c r="B132" s="46"/>
      <c r="C132" s="46"/>
      <c r="D132" s="46"/>
      <c r="E132" s="25"/>
      <c r="F132" s="25"/>
      <c r="G132" s="25"/>
      <c r="H132" s="25"/>
      <c r="I132" s="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5">
      <c r="A133" s="25"/>
      <c r="B133" s="46"/>
      <c r="C133" s="46"/>
      <c r="D133" s="46"/>
      <c r="E133" s="25"/>
      <c r="F133" s="25"/>
      <c r="G133" s="25"/>
      <c r="H133" s="25"/>
      <c r="I133" s="2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5">
      <c r="A134" s="25"/>
      <c r="B134" s="46"/>
      <c r="C134" s="46"/>
      <c r="D134" s="46"/>
      <c r="E134" s="25"/>
      <c r="F134" s="25"/>
      <c r="G134" s="25"/>
      <c r="H134" s="25"/>
      <c r="I134" s="2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5">
      <c r="A135" s="25"/>
      <c r="B135" s="46"/>
      <c r="C135" s="46"/>
      <c r="D135" s="46"/>
      <c r="E135" s="25"/>
      <c r="F135" s="25"/>
      <c r="G135" s="25"/>
      <c r="H135" s="25"/>
      <c r="I135" s="2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5">
      <c r="A136" s="25"/>
      <c r="B136" s="46"/>
      <c r="C136" s="46"/>
      <c r="D136" s="46"/>
      <c r="E136" s="25"/>
      <c r="F136" s="25"/>
      <c r="G136" s="25"/>
      <c r="H136" s="25"/>
      <c r="I136" s="2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5">
      <c r="A137" s="25"/>
      <c r="B137" s="46"/>
      <c r="C137" s="46"/>
      <c r="D137" s="46"/>
      <c r="E137" s="25"/>
      <c r="F137" s="25"/>
      <c r="G137" s="25"/>
      <c r="H137" s="25"/>
      <c r="I137" s="2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5">
      <c r="A138" s="25"/>
      <c r="B138" s="46"/>
      <c r="C138" s="46"/>
      <c r="D138" s="46"/>
      <c r="E138" s="25"/>
      <c r="F138" s="25"/>
      <c r="G138" s="25"/>
      <c r="H138" s="25"/>
      <c r="I138" s="2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5">
      <c r="A139" s="25"/>
      <c r="B139" s="46"/>
      <c r="C139" s="46"/>
      <c r="D139" s="46"/>
      <c r="E139" s="25"/>
      <c r="F139" s="25"/>
      <c r="G139" s="25"/>
      <c r="H139" s="25"/>
      <c r="I139" s="2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5">
      <c r="A140" s="25"/>
      <c r="B140" s="46"/>
      <c r="C140" s="46"/>
      <c r="D140" s="46"/>
      <c r="E140" s="25"/>
      <c r="F140" s="25"/>
      <c r="G140" s="25"/>
      <c r="H140" s="25"/>
      <c r="I140" s="2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5">
      <c r="A141" s="25"/>
      <c r="B141" s="46"/>
      <c r="C141" s="46"/>
      <c r="D141" s="46"/>
      <c r="E141" s="25"/>
      <c r="F141" s="25"/>
      <c r="G141" s="25"/>
      <c r="H141" s="25"/>
      <c r="I141" s="2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5">
      <c r="A142" s="25"/>
      <c r="B142" s="46"/>
      <c r="C142" s="46"/>
      <c r="D142" s="46"/>
      <c r="E142" s="25"/>
      <c r="F142" s="25"/>
      <c r="G142" s="25"/>
      <c r="H142" s="25"/>
      <c r="I142" s="2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5">
      <c r="A143" s="25"/>
      <c r="B143" s="46"/>
      <c r="C143" s="46"/>
      <c r="D143" s="46"/>
      <c r="E143" s="25"/>
      <c r="F143" s="25"/>
      <c r="G143" s="25"/>
      <c r="H143" s="25"/>
      <c r="I143" s="2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5">
      <c r="A144" s="25"/>
      <c r="B144" s="46"/>
      <c r="C144" s="46"/>
      <c r="D144" s="46"/>
      <c r="E144" s="25"/>
      <c r="F144" s="25"/>
      <c r="G144" s="25"/>
      <c r="H144" s="25"/>
      <c r="I144" s="2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5">
      <c r="A145" s="25"/>
      <c r="B145" s="46"/>
      <c r="C145" s="46"/>
      <c r="D145" s="46"/>
      <c r="E145" s="25"/>
      <c r="F145" s="25"/>
      <c r="G145" s="25"/>
      <c r="H145" s="25"/>
      <c r="I145" s="2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5">
      <c r="A146" s="25"/>
      <c r="B146" s="46"/>
      <c r="C146" s="46"/>
      <c r="D146" s="46"/>
      <c r="E146" s="25"/>
      <c r="F146" s="25"/>
      <c r="G146" s="25"/>
      <c r="H146" s="25"/>
      <c r="I146" s="2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5">
      <c r="A147" s="25"/>
      <c r="B147" s="46"/>
      <c r="C147" s="46"/>
      <c r="D147" s="46"/>
      <c r="E147" s="25"/>
      <c r="F147" s="25"/>
      <c r="G147" s="25"/>
      <c r="H147" s="25"/>
      <c r="I147" s="2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5">
      <c r="A148" s="25"/>
      <c r="B148" s="46"/>
      <c r="C148" s="46"/>
      <c r="D148" s="46"/>
      <c r="E148" s="25"/>
      <c r="F148" s="25"/>
      <c r="G148" s="25"/>
      <c r="H148" s="25"/>
      <c r="I148" s="2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5">
      <c r="A149" s="25"/>
      <c r="B149" s="46"/>
      <c r="C149" s="46"/>
      <c r="D149" s="46"/>
      <c r="E149" s="25"/>
      <c r="F149" s="25"/>
      <c r="G149" s="25"/>
      <c r="H149" s="25"/>
      <c r="I149" s="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5">
      <c r="A150" s="25"/>
      <c r="B150" s="46"/>
      <c r="C150" s="46"/>
      <c r="D150" s="46"/>
      <c r="E150" s="25"/>
      <c r="F150" s="25"/>
      <c r="G150" s="25"/>
      <c r="H150" s="25"/>
      <c r="I150" s="2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5">
      <c r="A151" s="25"/>
      <c r="B151" s="46"/>
      <c r="C151" s="46"/>
      <c r="D151" s="46"/>
      <c r="E151" s="25"/>
      <c r="F151" s="25"/>
      <c r="G151" s="25"/>
      <c r="H151" s="25"/>
      <c r="I151" s="2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5">
      <c r="A152" s="25"/>
      <c r="B152" s="46"/>
      <c r="C152" s="46"/>
      <c r="D152" s="46"/>
      <c r="E152" s="25"/>
      <c r="F152" s="25"/>
      <c r="G152" s="25"/>
      <c r="H152" s="25"/>
      <c r="I152" s="2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5">
      <c r="A153" s="25"/>
      <c r="B153" s="46"/>
      <c r="C153" s="46"/>
      <c r="D153" s="46"/>
      <c r="E153" s="25"/>
      <c r="F153" s="25"/>
      <c r="G153" s="25"/>
      <c r="H153" s="25"/>
      <c r="I153" s="2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5">
      <c r="A154" s="25"/>
      <c r="B154" s="46"/>
      <c r="C154" s="46"/>
      <c r="D154" s="46"/>
      <c r="E154" s="25"/>
      <c r="F154" s="25"/>
      <c r="G154" s="25"/>
      <c r="H154" s="25"/>
      <c r="I154" s="2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5">
      <c r="A155" s="25"/>
      <c r="B155" s="46"/>
      <c r="C155" s="46"/>
      <c r="D155" s="46"/>
      <c r="E155" s="25"/>
      <c r="F155" s="25"/>
      <c r="G155" s="25"/>
      <c r="H155" s="25"/>
      <c r="I155" s="2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5">
      <c r="A156" s="25"/>
      <c r="B156" s="46"/>
      <c r="C156" s="46"/>
      <c r="D156" s="46"/>
      <c r="E156" s="25"/>
      <c r="F156" s="25"/>
      <c r="G156" s="25"/>
      <c r="H156" s="25"/>
      <c r="I156" s="2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5">
      <c r="A157" s="25"/>
      <c r="B157" s="46"/>
      <c r="C157" s="46"/>
      <c r="D157" s="46"/>
      <c r="E157" s="25"/>
      <c r="F157" s="25"/>
      <c r="G157" s="25"/>
      <c r="H157" s="25"/>
      <c r="I157" s="2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5">
      <c r="A158" s="25"/>
      <c r="B158" s="46"/>
      <c r="C158" s="46"/>
      <c r="D158" s="46"/>
      <c r="E158" s="25"/>
      <c r="F158" s="25"/>
      <c r="G158" s="25"/>
      <c r="H158" s="25"/>
      <c r="I158" s="2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5">
      <c r="A159" s="25"/>
      <c r="B159" s="46"/>
      <c r="C159" s="46"/>
      <c r="D159" s="46"/>
      <c r="E159" s="25"/>
      <c r="F159" s="25"/>
      <c r="G159" s="25"/>
      <c r="H159" s="25"/>
      <c r="I159" s="2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5">
      <c r="A160" s="25"/>
      <c r="B160" s="46"/>
      <c r="C160" s="46"/>
      <c r="D160" s="46"/>
      <c r="E160" s="25"/>
      <c r="F160" s="25"/>
      <c r="G160" s="25"/>
      <c r="H160" s="25"/>
      <c r="I160" s="2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5">
      <c r="A161" s="25"/>
      <c r="B161" s="46"/>
      <c r="C161" s="46"/>
      <c r="D161" s="46"/>
      <c r="E161" s="25"/>
      <c r="F161" s="25"/>
      <c r="G161" s="25"/>
      <c r="H161" s="25"/>
      <c r="I161" s="2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5">
      <c r="A162" s="25"/>
      <c r="B162" s="46"/>
      <c r="C162" s="46"/>
      <c r="D162" s="46"/>
      <c r="E162" s="25"/>
      <c r="F162" s="25"/>
      <c r="G162" s="25"/>
      <c r="H162" s="25"/>
      <c r="I162" s="2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5">
      <c r="A163" s="25"/>
      <c r="B163" s="46"/>
      <c r="C163" s="46"/>
      <c r="D163" s="46"/>
      <c r="E163" s="25"/>
      <c r="F163" s="25"/>
      <c r="G163" s="25"/>
      <c r="H163" s="25"/>
      <c r="I163" s="2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5">
      <c r="A164" s="25"/>
      <c r="B164" s="46"/>
      <c r="C164" s="46"/>
      <c r="D164" s="46"/>
      <c r="E164" s="25"/>
      <c r="F164" s="25"/>
      <c r="G164" s="25"/>
      <c r="H164" s="25"/>
      <c r="I164" s="2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5">
      <c r="A165" s="25"/>
      <c r="B165" s="46"/>
      <c r="C165" s="46"/>
      <c r="D165" s="46"/>
      <c r="E165" s="25"/>
      <c r="F165" s="25"/>
      <c r="G165" s="25"/>
      <c r="H165" s="25"/>
      <c r="I165" s="2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5">
      <c r="A166" s="25"/>
      <c r="B166" s="46"/>
      <c r="C166" s="46"/>
      <c r="D166" s="46"/>
      <c r="E166" s="25"/>
      <c r="F166" s="25"/>
      <c r="G166" s="25"/>
      <c r="H166" s="25"/>
      <c r="I166" s="2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5">
      <c r="A167" s="25"/>
      <c r="B167" s="46"/>
      <c r="C167" s="46"/>
      <c r="D167" s="46"/>
      <c r="E167" s="25"/>
      <c r="F167" s="25"/>
      <c r="G167" s="25"/>
      <c r="H167" s="25"/>
      <c r="I167" s="2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5">
      <c r="A168" s="25"/>
      <c r="B168" s="46"/>
      <c r="C168" s="46"/>
      <c r="D168" s="46"/>
      <c r="E168" s="25"/>
      <c r="F168" s="25"/>
      <c r="G168" s="25"/>
      <c r="H168" s="25"/>
      <c r="I168" s="2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5">
      <c r="A169" s="25"/>
      <c r="B169" s="46"/>
      <c r="C169" s="46"/>
      <c r="D169" s="46"/>
      <c r="E169" s="25"/>
      <c r="F169" s="25"/>
      <c r="G169" s="25"/>
      <c r="H169" s="25"/>
      <c r="I169" s="2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5">
      <c r="A170" s="25"/>
      <c r="B170" s="46"/>
      <c r="C170" s="46"/>
      <c r="D170" s="46"/>
      <c r="E170" s="25"/>
      <c r="F170" s="25"/>
      <c r="G170" s="25"/>
      <c r="H170" s="25"/>
      <c r="I170" s="2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5">
      <c r="A171" s="25"/>
      <c r="B171" s="46"/>
      <c r="C171" s="46"/>
      <c r="D171" s="46"/>
      <c r="E171" s="25"/>
      <c r="F171" s="25"/>
      <c r="G171" s="25"/>
      <c r="H171" s="25"/>
      <c r="I171" s="2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5">
      <c r="A172" s="25"/>
      <c r="B172" s="46"/>
      <c r="C172" s="46"/>
      <c r="D172" s="46"/>
      <c r="E172" s="25"/>
      <c r="F172" s="25"/>
      <c r="G172" s="25"/>
      <c r="H172" s="25"/>
      <c r="I172" s="2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5">
      <c r="A173" s="25"/>
      <c r="B173" s="46"/>
      <c r="C173" s="46"/>
      <c r="D173" s="46"/>
      <c r="E173" s="25"/>
      <c r="F173" s="25"/>
      <c r="G173" s="25"/>
      <c r="H173" s="25"/>
      <c r="I173" s="2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5">
      <c r="A174" s="25"/>
      <c r="B174" s="46"/>
      <c r="C174" s="46"/>
      <c r="D174" s="46"/>
      <c r="E174" s="25"/>
      <c r="F174" s="25"/>
      <c r="G174" s="25"/>
      <c r="H174" s="25"/>
      <c r="I174" s="2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5">
      <c r="A175" s="25"/>
      <c r="B175" s="46"/>
      <c r="C175" s="46"/>
      <c r="D175" s="46"/>
      <c r="E175" s="25"/>
      <c r="F175" s="25"/>
      <c r="G175" s="25"/>
      <c r="H175" s="25"/>
      <c r="I175" s="2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5">
      <c r="A176" s="25"/>
      <c r="B176" s="46"/>
      <c r="C176" s="46"/>
      <c r="D176" s="46"/>
      <c r="E176" s="25"/>
      <c r="F176" s="25"/>
      <c r="G176" s="25"/>
      <c r="H176" s="25"/>
      <c r="I176" s="2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5">
      <c r="A177" s="25"/>
      <c r="B177" s="46"/>
      <c r="C177" s="46"/>
      <c r="D177" s="46"/>
      <c r="E177" s="25"/>
      <c r="F177" s="25"/>
      <c r="G177" s="25"/>
      <c r="H177" s="25"/>
      <c r="I177" s="2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5">
      <c r="A178" s="25"/>
      <c r="B178" s="46"/>
      <c r="C178" s="46"/>
      <c r="D178" s="46"/>
      <c r="E178" s="25"/>
      <c r="F178" s="25"/>
      <c r="G178" s="25"/>
      <c r="H178" s="25"/>
      <c r="I178" s="2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5">
      <c r="A179" s="25"/>
      <c r="B179" s="46"/>
      <c r="C179" s="46"/>
      <c r="D179" s="46"/>
      <c r="E179" s="25"/>
      <c r="F179" s="25"/>
      <c r="G179" s="25"/>
      <c r="H179" s="25"/>
      <c r="I179" s="2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5">
      <c r="A180" s="25"/>
      <c r="B180" s="46"/>
      <c r="C180" s="46"/>
      <c r="D180" s="46"/>
      <c r="E180" s="25"/>
      <c r="F180" s="25"/>
      <c r="G180" s="25"/>
      <c r="H180" s="25"/>
      <c r="I180" s="2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5">
      <c r="A181" s="25"/>
      <c r="B181" s="46"/>
      <c r="C181" s="46"/>
      <c r="D181" s="46"/>
      <c r="E181" s="25"/>
      <c r="F181" s="25"/>
      <c r="G181" s="25"/>
      <c r="H181" s="25"/>
      <c r="I181" s="2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5">
      <c r="A182" s="25"/>
      <c r="B182" s="46"/>
      <c r="C182" s="46"/>
      <c r="D182" s="46"/>
      <c r="E182" s="25"/>
      <c r="F182" s="25"/>
      <c r="G182" s="25"/>
      <c r="H182" s="25"/>
      <c r="I182" s="2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5">
      <c r="A183" s="25"/>
      <c r="B183" s="46"/>
      <c r="C183" s="46"/>
      <c r="D183" s="46"/>
      <c r="E183" s="25"/>
      <c r="F183" s="25"/>
      <c r="G183" s="25"/>
      <c r="H183" s="25"/>
      <c r="I183" s="2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5">
      <c r="A184" s="25"/>
      <c r="B184" s="46"/>
      <c r="C184" s="46"/>
      <c r="D184" s="46"/>
      <c r="E184" s="25"/>
      <c r="F184" s="25"/>
      <c r="G184" s="25"/>
      <c r="H184" s="25"/>
      <c r="I184" s="2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5">
      <c r="A185" s="25"/>
      <c r="B185" s="46"/>
      <c r="C185" s="46"/>
      <c r="D185" s="46"/>
      <c r="E185" s="25"/>
      <c r="F185" s="25"/>
      <c r="G185" s="25"/>
      <c r="H185" s="25"/>
      <c r="I185" s="2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5">
      <c r="A186" s="25"/>
      <c r="B186" s="46"/>
      <c r="C186" s="46"/>
      <c r="D186" s="46"/>
      <c r="E186" s="25"/>
      <c r="F186" s="25"/>
      <c r="G186" s="25"/>
      <c r="H186" s="25"/>
      <c r="I186" s="2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5">
      <c r="A187" s="25"/>
      <c r="B187" s="46"/>
      <c r="C187" s="46"/>
      <c r="D187" s="46"/>
      <c r="E187" s="25"/>
      <c r="F187" s="25"/>
      <c r="G187" s="25"/>
      <c r="H187" s="25"/>
      <c r="I187" s="2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5">
      <c r="A188" s="25"/>
      <c r="B188" s="46"/>
      <c r="C188" s="46"/>
      <c r="D188" s="46"/>
      <c r="E188" s="25"/>
      <c r="F188" s="25"/>
      <c r="G188" s="25"/>
      <c r="H188" s="25"/>
      <c r="I188" s="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5">
      <c r="A189" s="25"/>
      <c r="B189" s="46"/>
      <c r="C189" s="46"/>
      <c r="D189" s="46"/>
      <c r="E189" s="25"/>
      <c r="F189" s="25"/>
      <c r="G189" s="25"/>
      <c r="H189" s="25"/>
      <c r="I189" s="2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5">
      <c r="A190" s="25"/>
      <c r="B190" s="46"/>
      <c r="C190" s="46"/>
      <c r="D190" s="46"/>
      <c r="E190" s="25"/>
      <c r="F190" s="25"/>
      <c r="G190" s="25"/>
      <c r="H190" s="25"/>
      <c r="I190" s="2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5">
      <c r="A191" s="25"/>
      <c r="B191" s="46"/>
      <c r="C191" s="46"/>
      <c r="D191" s="46"/>
      <c r="E191" s="25"/>
      <c r="F191" s="25"/>
      <c r="G191" s="25"/>
      <c r="H191" s="25"/>
      <c r="I191" s="2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5">
      <c r="A192" s="25"/>
      <c r="B192" s="46"/>
      <c r="C192" s="46"/>
      <c r="D192" s="46"/>
      <c r="E192" s="25"/>
      <c r="F192" s="25"/>
      <c r="G192" s="25"/>
      <c r="H192" s="25"/>
      <c r="I192" s="2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5">
      <c r="A193" s="25"/>
      <c r="B193" s="46"/>
      <c r="C193" s="46"/>
      <c r="D193" s="46"/>
      <c r="E193" s="25"/>
      <c r="F193" s="25"/>
      <c r="G193" s="25"/>
      <c r="H193" s="25"/>
      <c r="I193" s="2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5">
      <c r="A194" s="25"/>
      <c r="B194" s="46"/>
      <c r="C194" s="46"/>
      <c r="D194" s="46"/>
      <c r="E194" s="25"/>
      <c r="F194" s="25"/>
      <c r="G194" s="25"/>
      <c r="H194" s="25"/>
      <c r="I194" s="2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5">
      <c r="A195" s="25"/>
      <c r="B195" s="46"/>
      <c r="C195" s="46"/>
      <c r="D195" s="46"/>
      <c r="E195" s="25"/>
      <c r="F195" s="25"/>
      <c r="G195" s="25"/>
      <c r="H195" s="25"/>
      <c r="I195" s="2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5">
      <c r="A196" s="25"/>
      <c r="B196" s="46"/>
      <c r="C196" s="46"/>
      <c r="D196" s="46"/>
      <c r="E196" s="25"/>
      <c r="F196" s="25"/>
      <c r="G196" s="25"/>
      <c r="H196" s="25"/>
      <c r="I196" s="2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5">
      <c r="A197" s="25"/>
      <c r="B197" s="46"/>
      <c r="C197" s="46"/>
      <c r="D197" s="46"/>
      <c r="E197" s="25"/>
      <c r="F197" s="25"/>
      <c r="G197" s="25"/>
      <c r="H197" s="25"/>
      <c r="I197" s="2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5">
      <c r="A198" s="25"/>
      <c r="B198" s="46"/>
      <c r="C198" s="46"/>
      <c r="D198" s="46"/>
      <c r="E198" s="25"/>
      <c r="F198" s="25"/>
      <c r="G198" s="25"/>
      <c r="H198" s="25"/>
      <c r="I198" s="2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5">
      <c r="A199" s="25"/>
      <c r="B199" s="46"/>
      <c r="C199" s="46"/>
      <c r="D199" s="46"/>
      <c r="E199" s="25"/>
      <c r="F199" s="25"/>
      <c r="G199" s="25"/>
      <c r="H199" s="25"/>
      <c r="I199" s="2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5">
      <c r="A200" s="25"/>
      <c r="B200" s="46"/>
      <c r="C200" s="46"/>
      <c r="D200" s="46"/>
      <c r="E200" s="25"/>
      <c r="F200" s="25"/>
      <c r="G200" s="25"/>
      <c r="H200" s="25"/>
      <c r="I200" s="2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5">
      <c r="A201" s="25"/>
      <c r="B201" s="46"/>
      <c r="C201" s="46"/>
      <c r="D201" s="46"/>
      <c r="E201" s="25"/>
      <c r="F201" s="25"/>
      <c r="G201" s="25"/>
      <c r="H201" s="25"/>
      <c r="I201" s="2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5">
      <c r="A202" s="25"/>
      <c r="B202" s="46"/>
      <c r="C202" s="46"/>
      <c r="D202" s="46"/>
      <c r="E202" s="25"/>
      <c r="F202" s="25"/>
      <c r="G202" s="25"/>
      <c r="H202" s="25"/>
      <c r="I202" s="2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5">
      <c r="A203" s="25"/>
      <c r="B203" s="46"/>
      <c r="C203" s="46"/>
      <c r="D203" s="46"/>
      <c r="E203" s="25"/>
      <c r="F203" s="25"/>
      <c r="G203" s="25"/>
      <c r="H203" s="25"/>
      <c r="I203" s="2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5">
      <c r="A204" s="25"/>
      <c r="B204" s="46"/>
      <c r="C204" s="46"/>
      <c r="D204" s="46"/>
      <c r="E204" s="25"/>
      <c r="F204" s="25"/>
      <c r="G204" s="25"/>
      <c r="H204" s="25"/>
      <c r="I204" s="2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5">
      <c r="A205" s="25"/>
      <c r="B205" s="46"/>
      <c r="C205" s="46"/>
      <c r="D205" s="46"/>
      <c r="E205" s="25"/>
      <c r="F205" s="25"/>
      <c r="G205" s="25"/>
      <c r="H205" s="25"/>
      <c r="I205" s="2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5">
      <c r="A206" s="25"/>
      <c r="B206" s="46"/>
      <c r="C206" s="46"/>
      <c r="D206" s="46"/>
      <c r="E206" s="25"/>
      <c r="F206" s="25"/>
      <c r="G206" s="25"/>
      <c r="H206" s="25"/>
      <c r="I206" s="2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5">
      <c r="A207" s="25"/>
      <c r="B207" s="46"/>
      <c r="C207" s="46"/>
      <c r="D207" s="46"/>
      <c r="E207" s="25"/>
      <c r="F207" s="25"/>
      <c r="G207" s="25"/>
      <c r="H207" s="25"/>
      <c r="I207" s="2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5">
      <c r="A208" s="25"/>
      <c r="B208" s="46"/>
      <c r="C208" s="46"/>
      <c r="D208" s="46"/>
      <c r="E208" s="25"/>
      <c r="F208" s="25"/>
      <c r="G208" s="25"/>
      <c r="H208" s="25"/>
      <c r="I208" s="2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5">
      <c r="A209" s="25"/>
      <c r="B209" s="46"/>
      <c r="C209" s="46"/>
      <c r="D209" s="46"/>
      <c r="E209" s="25"/>
      <c r="F209" s="25"/>
      <c r="G209" s="25"/>
      <c r="H209" s="25"/>
      <c r="I209" s="2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5">
      <c r="A210" s="25"/>
      <c r="B210" s="46"/>
      <c r="C210" s="46"/>
      <c r="D210" s="46"/>
      <c r="E210" s="25"/>
      <c r="F210" s="25"/>
      <c r="G210" s="25"/>
      <c r="H210" s="25"/>
      <c r="I210" s="2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5">
      <c r="A211" s="25"/>
      <c r="B211" s="46"/>
      <c r="C211" s="46"/>
      <c r="D211" s="46"/>
      <c r="E211" s="25"/>
      <c r="F211" s="25"/>
      <c r="G211" s="25"/>
      <c r="H211" s="25"/>
      <c r="I211" s="2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5">
      <c r="A212" s="25"/>
      <c r="B212" s="46"/>
      <c r="C212" s="46"/>
      <c r="D212" s="46"/>
      <c r="E212" s="25"/>
      <c r="F212" s="2"/>
      <c r="G212" s="2"/>
      <c r="H212" s="2"/>
      <c r="I212" s="2"/>
      <c r="J212" s="2"/>
      <c r="K212" s="2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5">
      <c r="A213" s="25"/>
      <c r="B213" s="46"/>
      <c r="C213" s="46"/>
      <c r="D213" s="46"/>
      <c r="E213" s="25"/>
      <c r="F213" s="2"/>
      <c r="G213" s="2"/>
      <c r="H213" s="2"/>
      <c r="I213" s="2"/>
      <c r="J213" s="2"/>
      <c r="K213" s="2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5">
      <c r="A214" s="25"/>
      <c r="B214" s="46"/>
      <c r="C214" s="46"/>
      <c r="D214" s="46"/>
      <c r="E214" s="25"/>
      <c r="F214" s="2"/>
      <c r="G214" s="2"/>
      <c r="H214" s="2"/>
      <c r="I214" s="2"/>
      <c r="J214" s="2"/>
      <c r="K214" s="2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5">
      <c r="A215" s="25"/>
      <c r="B215" s="46"/>
      <c r="C215" s="46"/>
      <c r="D215" s="46"/>
      <c r="E215" s="25"/>
      <c r="F215" s="2"/>
      <c r="G215" s="2"/>
      <c r="H215" s="2"/>
      <c r="I215" s="2"/>
      <c r="J215" s="2"/>
      <c r="K215" s="2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5">
      <c r="A216" s="25"/>
      <c r="B216" s="46"/>
      <c r="C216" s="46"/>
      <c r="D216" s="46"/>
      <c r="E216" s="25"/>
      <c r="F216" s="2"/>
      <c r="G216" s="2"/>
      <c r="H216" s="2"/>
      <c r="I216" s="2"/>
      <c r="J216" s="2"/>
      <c r="K216" s="2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5">
      <c r="A217" s="25"/>
      <c r="B217" s="46"/>
      <c r="C217" s="46"/>
      <c r="D217" s="46"/>
      <c r="E217" s="25"/>
      <c r="F217" s="2"/>
      <c r="G217" s="2"/>
      <c r="H217" s="2"/>
      <c r="I217" s="2"/>
      <c r="J217" s="2"/>
      <c r="K217" s="2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5">
      <c r="A218" s="25"/>
      <c r="B218" s="46"/>
      <c r="C218" s="46"/>
      <c r="D218" s="46"/>
      <c r="E218" s="25"/>
      <c r="F218" s="2"/>
      <c r="G218" s="2"/>
      <c r="H218" s="2"/>
      <c r="I218" s="2"/>
      <c r="J218" s="2"/>
      <c r="K218" s="2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5">
      <c r="A219" s="25"/>
      <c r="B219" s="46"/>
      <c r="C219" s="46"/>
      <c r="D219" s="46"/>
      <c r="E219" s="25"/>
      <c r="F219" s="2"/>
      <c r="G219" s="2"/>
      <c r="H219" s="2"/>
      <c r="I219" s="2"/>
      <c r="J219" s="2"/>
      <c r="K219" s="2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5">
      <c r="A220" s="25"/>
      <c r="B220" s="46"/>
      <c r="C220" s="46"/>
      <c r="D220" s="46"/>
      <c r="E220" s="25"/>
      <c r="F220" s="2"/>
      <c r="G220" s="2"/>
      <c r="H220" s="2"/>
      <c r="I220" s="2"/>
      <c r="J220" s="2"/>
      <c r="K220" s="2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5">
    <mergeCell ref="A1:D1"/>
    <mergeCell ref="A2:A3"/>
    <mergeCell ref="G17:I17"/>
    <mergeCell ref="G6:J6"/>
    <mergeCell ref="G11:J11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zoomScale="115" zoomScaleNormal="115" workbookViewId="0">
      <selection activeCell="G17" sqref="G17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6" width="10.6640625" customWidth="1"/>
    <col min="7" max="7" width="25.5546875" customWidth="1"/>
    <col min="8" max="8" width="18.5546875" customWidth="1"/>
    <col min="9" max="9" width="18.21875" customWidth="1"/>
    <col min="10" max="10" width="16.33203125" customWidth="1"/>
    <col min="11" max="26" width="10.6640625" customWidth="1"/>
  </cols>
  <sheetData>
    <row r="1" spans="1:26" ht="12.75" customHeight="1" x14ac:dyDescent="0.25">
      <c r="A1" s="92" t="s">
        <v>22</v>
      </c>
      <c r="B1" s="93"/>
      <c r="C1" s="93"/>
      <c r="D1" s="93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94" t="s">
        <v>3</v>
      </c>
      <c r="B2" s="7" t="s">
        <v>4</v>
      </c>
      <c r="C2" s="7" t="s">
        <v>5</v>
      </c>
      <c r="D2" s="7" t="s">
        <v>6</v>
      </c>
      <c r="E2" s="25"/>
      <c r="F2" s="25" t="s">
        <v>24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5">
      <c r="A3" s="95"/>
      <c r="B3" s="9" t="s">
        <v>8</v>
      </c>
      <c r="C3" s="9" t="s">
        <v>8</v>
      </c>
      <c r="D3" s="9" t="s">
        <v>8</v>
      </c>
      <c r="E3" s="25"/>
      <c r="F3" s="2"/>
      <c r="G3" s="2"/>
      <c r="H3" s="25"/>
      <c r="I3" s="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5">
      <c r="A4" s="26" t="s">
        <v>9</v>
      </c>
      <c r="B4" s="27"/>
      <c r="C4" s="27"/>
      <c r="D4" s="39"/>
      <c r="E4" s="25"/>
      <c r="F4" s="25" t="s">
        <v>24</v>
      </c>
      <c r="G4" s="96"/>
      <c r="H4" s="96"/>
      <c r="I4" s="96"/>
      <c r="J4" s="96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5">
      <c r="A5" s="28" t="s">
        <v>10</v>
      </c>
      <c r="B5" s="27">
        <f t="shared" ref="B5:D5" si="0">B16</f>
        <v>8783.9</v>
      </c>
      <c r="C5" s="27">
        <f t="shared" si="0"/>
        <v>9033</v>
      </c>
      <c r="D5" s="27">
        <f t="shared" si="0"/>
        <v>9006.2999999999993</v>
      </c>
      <c r="E5" s="25"/>
      <c r="F5" s="25" t="s">
        <v>24</v>
      </c>
      <c r="G5" s="50"/>
      <c r="H5" s="50"/>
      <c r="I5" s="50"/>
      <c r="J5" s="50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5">
      <c r="A6" s="29" t="s">
        <v>11</v>
      </c>
      <c r="B6" s="30">
        <f t="shared" ref="B6:D6" si="1">-B18</f>
        <v>-6153</v>
      </c>
      <c r="C6" s="30">
        <f t="shared" si="1"/>
        <v>-6372</v>
      </c>
      <c r="D6" s="30">
        <f t="shared" si="1"/>
        <v>-6470</v>
      </c>
      <c r="E6" s="25"/>
      <c r="F6" s="25" t="s">
        <v>24</v>
      </c>
      <c r="G6" s="96"/>
      <c r="H6" s="96"/>
      <c r="I6" s="96"/>
      <c r="J6" s="96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5">
      <c r="A7" s="31" t="s">
        <v>12</v>
      </c>
      <c r="B7" s="32">
        <f t="shared" ref="B7:D7" si="2">SUM(B5:B6)</f>
        <v>2630.8999999999996</v>
      </c>
      <c r="C7" s="32">
        <f t="shared" si="2"/>
        <v>2661</v>
      </c>
      <c r="D7" s="32">
        <f t="shared" si="2"/>
        <v>2536.2999999999993</v>
      </c>
      <c r="E7" s="25"/>
      <c r="F7" s="25" t="s">
        <v>24</v>
      </c>
      <c r="G7" s="50"/>
      <c r="H7" s="50"/>
      <c r="I7" s="50"/>
      <c r="J7" s="50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5">
      <c r="A8" s="28" t="s">
        <v>13</v>
      </c>
      <c r="B8" s="27">
        <v>-158</v>
      </c>
      <c r="C8" s="27">
        <v>-194</v>
      </c>
      <c r="D8" s="27">
        <v>-189</v>
      </c>
      <c r="E8" s="25"/>
      <c r="F8" s="25" t="s">
        <v>24</v>
      </c>
      <c r="G8" s="50"/>
      <c r="H8" s="50"/>
      <c r="I8" s="50"/>
      <c r="J8" s="50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5">
      <c r="A9" s="28" t="s">
        <v>14</v>
      </c>
      <c r="B9" s="27">
        <v>-356</v>
      </c>
      <c r="C9" s="27">
        <v>-341</v>
      </c>
      <c r="D9" s="27">
        <v>-304.89999999999998</v>
      </c>
      <c r="E9" s="25"/>
      <c r="F9" s="25" t="s">
        <v>24</v>
      </c>
      <c r="G9" s="50"/>
      <c r="H9" s="50"/>
      <c r="I9" s="50"/>
      <c r="J9" s="50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5">
      <c r="A10" s="11" t="s">
        <v>15</v>
      </c>
      <c r="B10" s="12">
        <v>-1416</v>
      </c>
      <c r="C10" s="12">
        <v>-1507</v>
      </c>
      <c r="D10" s="12">
        <v>-1469</v>
      </c>
      <c r="E10" s="25"/>
      <c r="F10" s="25" t="s">
        <v>24</v>
      </c>
      <c r="G10" s="50"/>
      <c r="H10" s="50"/>
      <c r="I10" s="50"/>
      <c r="J10" s="50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5">
      <c r="A11" s="13" t="s">
        <v>16</v>
      </c>
      <c r="B11" s="32">
        <f>SUM(B$7:B$10)</f>
        <v>700.89999999999964</v>
      </c>
      <c r="C11" s="32">
        <f t="shared" ref="C11:D11" si="3">SUM(C$7:C$10)</f>
        <v>619</v>
      </c>
      <c r="D11" s="32">
        <f t="shared" si="3"/>
        <v>573.39999999999918</v>
      </c>
      <c r="E11" s="25"/>
      <c r="F11" s="25" t="s">
        <v>24</v>
      </c>
      <c r="G11" s="96"/>
      <c r="H11" s="96"/>
      <c r="I11" s="96"/>
      <c r="J11" s="96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5">
      <c r="A12" s="33"/>
      <c r="B12" s="34"/>
      <c r="C12" s="34"/>
      <c r="D12" s="34"/>
      <c r="E12" s="25"/>
      <c r="F12" s="25" t="s">
        <v>24</v>
      </c>
      <c r="G12" s="50"/>
      <c r="H12" s="50"/>
      <c r="I12" s="50"/>
      <c r="J12" s="50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5">
      <c r="A13" s="35" t="s">
        <v>17</v>
      </c>
      <c r="B13" s="14"/>
      <c r="C13" s="14"/>
      <c r="D13" s="14"/>
      <c r="E13" s="25"/>
      <c r="F13" s="25" t="s">
        <v>24</v>
      </c>
      <c r="G13" s="50"/>
      <c r="H13" s="50"/>
      <c r="I13" s="50"/>
      <c r="J13" s="50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5">
      <c r="A14" s="37" t="s">
        <v>18</v>
      </c>
      <c r="B14" s="32">
        <v>5465</v>
      </c>
      <c r="C14" s="32">
        <v>5641</v>
      </c>
      <c r="D14" s="32">
        <v>5764</v>
      </c>
      <c r="E14" s="25"/>
      <c r="F14" s="25" t="s">
        <v>24</v>
      </c>
      <c r="G14" s="50"/>
      <c r="H14" s="50"/>
      <c r="I14" s="50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5">
      <c r="A15" s="47" t="s">
        <v>19</v>
      </c>
      <c r="B15" s="48">
        <v>3371.2000000000003</v>
      </c>
      <c r="C15" s="48">
        <v>3363</v>
      </c>
      <c r="D15" s="48">
        <v>3101.5000000000005</v>
      </c>
      <c r="E15" s="25"/>
      <c r="F15" s="25" t="s">
        <v>24</v>
      </c>
      <c r="G15" s="96"/>
      <c r="H15" s="96"/>
      <c r="I15" s="96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5">
      <c r="A16" s="40" t="s">
        <v>10</v>
      </c>
      <c r="B16" s="17">
        <v>8783.9</v>
      </c>
      <c r="C16" s="17">
        <v>9033</v>
      </c>
      <c r="D16" s="18">
        <v>9006.2999999999993</v>
      </c>
      <c r="E16" s="25"/>
      <c r="F16" s="25" t="s">
        <v>24</v>
      </c>
      <c r="G16" s="50"/>
      <c r="H16" s="50"/>
      <c r="I16" s="50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5">
      <c r="A17" s="47"/>
      <c r="B17" s="23"/>
      <c r="C17" s="23"/>
      <c r="D17" s="24"/>
      <c r="E17" s="25"/>
      <c r="F17" s="25" t="s">
        <v>24</v>
      </c>
      <c r="G17" s="50"/>
      <c r="H17" s="50"/>
      <c r="I17" s="50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5">
      <c r="A18" s="21" t="s">
        <v>11</v>
      </c>
      <c r="B18" s="17">
        <v>6153</v>
      </c>
      <c r="C18" s="17">
        <v>6372</v>
      </c>
      <c r="D18" s="18">
        <v>6470</v>
      </c>
      <c r="E18" s="25"/>
      <c r="F18" s="25" t="s">
        <v>24</v>
      </c>
      <c r="G18" s="50"/>
      <c r="H18" s="50"/>
      <c r="I18" s="50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5">
      <c r="A19" s="28"/>
      <c r="B19" s="43"/>
      <c r="C19" s="43"/>
      <c r="D19" s="43"/>
      <c r="E19" s="25"/>
      <c r="F19" s="25" t="s">
        <v>24</v>
      </c>
      <c r="G19" s="50"/>
      <c r="H19" s="50"/>
      <c r="I19" s="5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5">
      <c r="A20" s="22" t="s">
        <v>20</v>
      </c>
      <c r="B20" s="44">
        <v>9106</v>
      </c>
      <c r="C20" s="44">
        <v>9281</v>
      </c>
      <c r="D20" s="44">
        <v>9324</v>
      </c>
      <c r="E20" s="25"/>
      <c r="F20" s="25" t="s">
        <v>24</v>
      </c>
      <c r="G20" s="50"/>
      <c r="H20" s="50"/>
      <c r="I20" s="50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5">
      <c r="A21" s="45" t="s">
        <v>21</v>
      </c>
      <c r="B21" s="44">
        <f t="shared" ref="B21:D21" si="4">B14*1000/B20/12</f>
        <v>50.012812065304928</v>
      </c>
      <c r="C21" s="44">
        <f t="shared" si="4"/>
        <v>50.650073627123511</v>
      </c>
      <c r="D21" s="44">
        <f t="shared" si="4"/>
        <v>51.515801515801513</v>
      </c>
      <c r="E21" s="25"/>
      <c r="F21" s="25" t="s">
        <v>24</v>
      </c>
      <c r="G21" s="50"/>
      <c r="H21" s="50"/>
      <c r="I21" s="50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5">
      <c r="A22" s="25"/>
      <c r="B22" s="46"/>
      <c r="C22" s="46"/>
      <c r="D22" s="46"/>
      <c r="E22" s="25"/>
      <c r="F22" s="25" t="s">
        <v>24</v>
      </c>
      <c r="G22" s="50"/>
      <c r="H22" s="50"/>
      <c r="I22" s="5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5">
      <c r="A23" s="25"/>
      <c r="B23" s="46"/>
      <c r="C23" s="46"/>
      <c r="D23" s="46"/>
      <c r="E23" s="25"/>
      <c r="F23" s="25"/>
      <c r="G23" s="50"/>
      <c r="H23" s="50"/>
      <c r="I23" s="50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5">
      <c r="A24" s="25"/>
      <c r="B24" s="46"/>
      <c r="C24" s="46"/>
      <c r="D24" s="46"/>
      <c r="E24" s="25"/>
      <c r="F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5">
      <c r="A25" s="25"/>
      <c r="B25" s="46"/>
      <c r="C25" s="46"/>
      <c r="D25" s="46"/>
      <c r="E25" s="25"/>
      <c r="F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5">
      <c r="A26" s="25"/>
      <c r="B26" s="46"/>
      <c r="C26" s="46"/>
      <c r="D26" s="46"/>
      <c r="E26" s="25"/>
      <c r="F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5">
      <c r="A27" s="25"/>
      <c r="B27" s="46"/>
      <c r="C27" s="46"/>
      <c r="D27" s="46"/>
      <c r="E27" s="25"/>
      <c r="F27" s="25"/>
      <c r="G27" s="25"/>
      <c r="H27" s="25"/>
      <c r="I27" s="2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5">
      <c r="A28" s="25"/>
      <c r="B28" s="46"/>
      <c r="C28" s="46"/>
      <c r="D28" s="46"/>
      <c r="E28" s="25"/>
      <c r="F28" s="25"/>
      <c r="G28" s="25"/>
      <c r="H28" s="25"/>
      <c r="I28" s="2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5">
      <c r="A29" s="25"/>
      <c r="B29" s="46"/>
      <c r="C29" s="46"/>
      <c r="D29" s="46"/>
      <c r="E29" s="25"/>
      <c r="F29" s="25"/>
      <c r="G29" s="25"/>
      <c r="H29" s="25"/>
      <c r="I29" s="2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5">
      <c r="A30" s="25"/>
      <c r="B30" s="46"/>
      <c r="C30" s="46"/>
      <c r="D30" s="46"/>
      <c r="E30" s="25"/>
      <c r="F30" s="25"/>
      <c r="G30" s="25"/>
      <c r="H30" s="25"/>
      <c r="I30" s="2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5">
      <c r="A31" s="25"/>
      <c r="B31" s="46"/>
      <c r="C31" s="46"/>
      <c r="D31" s="46"/>
      <c r="E31" s="25"/>
      <c r="F31" s="25"/>
      <c r="G31" s="25"/>
      <c r="H31" s="25"/>
      <c r="I31" s="2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5">
      <c r="A32" s="25"/>
      <c r="B32" s="46"/>
      <c r="C32" s="46"/>
      <c r="D32" s="46"/>
      <c r="E32" s="25"/>
      <c r="F32" s="25"/>
      <c r="G32" s="25"/>
      <c r="H32" s="25"/>
      <c r="I32" s="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5">
      <c r="A33" s="25"/>
      <c r="B33" s="46"/>
      <c r="C33" s="46"/>
      <c r="D33" s="46"/>
      <c r="E33" s="25"/>
      <c r="F33" s="25"/>
      <c r="G33" s="25"/>
      <c r="H33" s="25"/>
      <c r="I33" s="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5">
      <c r="A34" s="25"/>
      <c r="B34" s="46"/>
      <c r="C34" s="46"/>
      <c r="D34" s="46"/>
      <c r="E34" s="25"/>
      <c r="F34" s="25"/>
      <c r="G34" s="25"/>
      <c r="H34" s="25"/>
      <c r="I34" s="2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5">
      <c r="A35" s="25"/>
      <c r="B35" s="46"/>
      <c r="C35" s="46"/>
      <c r="D35" s="46"/>
      <c r="E35" s="25"/>
      <c r="F35" s="25"/>
      <c r="G35" s="25"/>
      <c r="H35" s="25"/>
      <c r="I35" s="2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5">
      <c r="A36" s="25"/>
      <c r="B36" s="46"/>
      <c r="C36" s="46"/>
      <c r="D36" s="46"/>
      <c r="E36" s="25"/>
      <c r="F36" s="25"/>
      <c r="G36" s="25"/>
      <c r="H36" s="25"/>
      <c r="I36" s="2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5">
      <c r="A37" s="25"/>
      <c r="B37" s="46"/>
      <c r="C37" s="46"/>
      <c r="D37" s="46"/>
      <c r="E37" s="25"/>
      <c r="F37" s="25"/>
      <c r="G37" s="25"/>
      <c r="H37" s="25"/>
      <c r="I37" s="2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5">
      <c r="A38" s="25"/>
      <c r="B38" s="46"/>
      <c r="C38" s="46"/>
      <c r="D38" s="46"/>
      <c r="E38" s="25"/>
      <c r="F38" s="25"/>
      <c r="G38" s="25"/>
      <c r="H38" s="25"/>
      <c r="I38" s="2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5">
      <c r="A39" s="25"/>
      <c r="B39" s="46"/>
      <c r="C39" s="46"/>
      <c r="D39" s="46"/>
      <c r="E39" s="25"/>
      <c r="F39" s="25"/>
      <c r="G39" s="25"/>
      <c r="H39" s="25"/>
      <c r="I39" s="2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5">
      <c r="A40" s="25"/>
      <c r="B40" s="46"/>
      <c r="C40" s="46"/>
      <c r="D40" s="46"/>
      <c r="E40" s="25"/>
      <c r="F40" s="25"/>
      <c r="G40" s="25"/>
      <c r="H40" s="25"/>
      <c r="I40" s="2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5">
      <c r="A41" s="25"/>
      <c r="B41" s="46"/>
      <c r="C41" s="46"/>
      <c r="D41" s="46"/>
      <c r="E41" s="25"/>
      <c r="F41" s="25"/>
      <c r="G41" s="25"/>
      <c r="H41" s="25"/>
      <c r="I41" s="2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5">
      <c r="A42" s="25"/>
      <c r="B42" s="46"/>
      <c r="C42" s="46"/>
      <c r="D42" s="46"/>
      <c r="E42" s="25"/>
      <c r="F42" s="25"/>
      <c r="G42" s="25"/>
      <c r="H42" s="25"/>
      <c r="I42" s="2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5">
      <c r="A43" s="25"/>
      <c r="B43" s="46"/>
      <c r="C43" s="46"/>
      <c r="D43" s="46"/>
      <c r="E43" s="25"/>
      <c r="F43" s="25"/>
      <c r="G43" s="25"/>
      <c r="H43" s="25"/>
      <c r="I43" s="2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5">
      <c r="A44" s="25"/>
      <c r="B44" s="46"/>
      <c r="C44" s="46"/>
      <c r="D44" s="46"/>
      <c r="E44" s="25"/>
      <c r="F44" s="25"/>
      <c r="G44" s="25"/>
      <c r="H44" s="25"/>
      <c r="I44" s="2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5">
      <c r="A45" s="25"/>
      <c r="B45" s="46"/>
      <c r="C45" s="46"/>
      <c r="D45" s="46"/>
      <c r="E45" s="25"/>
      <c r="F45" s="25"/>
      <c r="G45" s="25"/>
      <c r="H45" s="25"/>
      <c r="I45" s="2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5">
      <c r="A46" s="25"/>
      <c r="B46" s="46"/>
      <c r="C46" s="46"/>
      <c r="D46" s="46"/>
      <c r="E46" s="25"/>
      <c r="F46" s="25"/>
      <c r="G46" s="25"/>
      <c r="H46" s="25"/>
      <c r="I46" s="2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5">
      <c r="A47" s="25"/>
      <c r="B47" s="46"/>
      <c r="C47" s="46"/>
      <c r="D47" s="46"/>
      <c r="E47" s="25"/>
      <c r="F47" s="25"/>
      <c r="G47" s="25"/>
      <c r="H47" s="25"/>
      <c r="I47" s="2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5">
      <c r="A48" s="25"/>
      <c r="B48" s="46"/>
      <c r="C48" s="46"/>
      <c r="D48" s="46"/>
      <c r="E48" s="25"/>
      <c r="F48" s="25"/>
      <c r="G48" s="25"/>
      <c r="H48" s="25"/>
      <c r="I48" s="2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5">
      <c r="A49" s="25"/>
      <c r="B49" s="46"/>
      <c r="C49" s="46"/>
      <c r="D49" s="46"/>
      <c r="E49" s="25"/>
      <c r="F49" s="25"/>
      <c r="G49" s="25"/>
      <c r="H49" s="25"/>
      <c r="I49" s="2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5">
      <c r="A50" s="25"/>
      <c r="B50" s="46"/>
      <c r="C50" s="46"/>
      <c r="D50" s="46"/>
      <c r="E50" s="25"/>
      <c r="F50" s="25"/>
      <c r="G50" s="25"/>
      <c r="H50" s="25"/>
      <c r="I50" s="2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5">
      <c r="A51" s="25"/>
      <c r="B51" s="46"/>
      <c r="C51" s="46"/>
      <c r="D51" s="46"/>
      <c r="E51" s="25"/>
      <c r="F51" s="25"/>
      <c r="G51" s="25"/>
      <c r="H51" s="25"/>
      <c r="I51" s="2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5">
      <c r="A52" s="25"/>
      <c r="B52" s="46"/>
      <c r="C52" s="46"/>
      <c r="D52" s="46"/>
      <c r="E52" s="25"/>
      <c r="F52" s="25"/>
      <c r="G52" s="25"/>
      <c r="H52" s="25"/>
      <c r="I52" s="2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5">
      <c r="A53" s="25"/>
      <c r="B53" s="46"/>
      <c r="C53" s="46"/>
      <c r="D53" s="46"/>
      <c r="E53" s="25"/>
      <c r="F53" s="25"/>
      <c r="G53" s="25"/>
      <c r="H53" s="25"/>
      <c r="I53" s="2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5">
      <c r="A54" s="25"/>
      <c r="B54" s="46"/>
      <c r="C54" s="46"/>
      <c r="D54" s="46"/>
      <c r="E54" s="25"/>
      <c r="F54" s="25"/>
      <c r="G54" s="25"/>
      <c r="H54" s="25"/>
      <c r="I54" s="2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5">
      <c r="A55" s="25"/>
      <c r="B55" s="46"/>
      <c r="C55" s="46"/>
      <c r="D55" s="46"/>
      <c r="E55" s="25"/>
      <c r="F55" s="25"/>
      <c r="G55" s="25"/>
      <c r="H55" s="25"/>
      <c r="I55" s="2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5">
      <c r="A56" s="25"/>
      <c r="B56" s="46"/>
      <c r="C56" s="46"/>
      <c r="D56" s="46"/>
      <c r="E56" s="25"/>
      <c r="F56" s="25"/>
      <c r="G56" s="25"/>
      <c r="H56" s="25"/>
      <c r="I56" s="2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5">
      <c r="A57" s="25"/>
      <c r="B57" s="46"/>
      <c r="C57" s="46"/>
      <c r="D57" s="46"/>
      <c r="E57" s="25"/>
      <c r="F57" s="25"/>
      <c r="G57" s="25"/>
      <c r="H57" s="25"/>
      <c r="I57" s="2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5">
      <c r="A58" s="25"/>
      <c r="B58" s="46"/>
      <c r="C58" s="46"/>
      <c r="D58" s="46"/>
      <c r="E58" s="25"/>
      <c r="F58" s="25"/>
      <c r="G58" s="25"/>
      <c r="H58" s="25"/>
      <c r="I58" s="2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5">
      <c r="A59" s="25"/>
      <c r="B59" s="46"/>
      <c r="C59" s="46"/>
      <c r="D59" s="46"/>
      <c r="E59" s="25"/>
      <c r="F59" s="25"/>
      <c r="G59" s="25"/>
      <c r="H59" s="25"/>
      <c r="I59" s="2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5">
      <c r="A60" s="25"/>
      <c r="B60" s="46"/>
      <c r="C60" s="46"/>
      <c r="D60" s="46"/>
      <c r="E60" s="25"/>
      <c r="F60" s="25"/>
      <c r="G60" s="25"/>
      <c r="H60" s="25"/>
      <c r="I60" s="2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5">
      <c r="A61" s="25"/>
      <c r="B61" s="46"/>
      <c r="C61" s="46"/>
      <c r="D61" s="46"/>
      <c r="E61" s="25"/>
      <c r="F61" s="25"/>
      <c r="G61" s="25"/>
      <c r="H61" s="25"/>
      <c r="I61" s="2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5">
      <c r="A62" s="25"/>
      <c r="B62" s="46"/>
      <c r="C62" s="46"/>
      <c r="D62" s="46"/>
      <c r="E62" s="25"/>
      <c r="F62" s="25"/>
      <c r="G62" s="25"/>
      <c r="H62" s="25"/>
      <c r="I62" s="2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5">
      <c r="A63" s="25"/>
      <c r="B63" s="46"/>
      <c r="C63" s="46"/>
      <c r="D63" s="46"/>
      <c r="E63" s="25"/>
      <c r="F63" s="25"/>
      <c r="G63" s="25"/>
      <c r="H63" s="25"/>
      <c r="I63" s="2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5">
      <c r="A64" s="25"/>
      <c r="B64" s="46"/>
      <c r="C64" s="46"/>
      <c r="D64" s="46"/>
      <c r="E64" s="25"/>
      <c r="F64" s="25"/>
      <c r="G64" s="25"/>
      <c r="H64" s="25"/>
      <c r="I64" s="2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5">
      <c r="A65" s="25"/>
      <c r="B65" s="46"/>
      <c r="C65" s="46"/>
      <c r="D65" s="46"/>
      <c r="E65" s="25"/>
      <c r="F65" s="25"/>
      <c r="G65" s="25"/>
      <c r="H65" s="25"/>
      <c r="I65" s="2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5">
      <c r="A66" s="25"/>
      <c r="B66" s="46"/>
      <c r="C66" s="46"/>
      <c r="D66" s="46"/>
      <c r="E66" s="25"/>
      <c r="F66" s="25"/>
      <c r="G66" s="25"/>
      <c r="H66" s="25"/>
      <c r="I66" s="2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5">
      <c r="A67" s="25"/>
      <c r="B67" s="46"/>
      <c r="C67" s="46"/>
      <c r="D67" s="46"/>
      <c r="E67" s="25"/>
      <c r="F67" s="25"/>
      <c r="G67" s="25"/>
      <c r="H67" s="25"/>
      <c r="I67" s="2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5">
      <c r="A68" s="25"/>
      <c r="B68" s="46"/>
      <c r="C68" s="46"/>
      <c r="D68" s="46"/>
      <c r="E68" s="25"/>
      <c r="F68" s="25"/>
      <c r="G68" s="25"/>
      <c r="H68" s="25"/>
      <c r="I68" s="2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5">
      <c r="A69" s="25"/>
      <c r="B69" s="46"/>
      <c r="C69" s="46"/>
      <c r="D69" s="46"/>
      <c r="E69" s="25"/>
      <c r="F69" s="25"/>
      <c r="G69" s="25"/>
      <c r="H69" s="25"/>
      <c r="I69" s="2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5">
      <c r="A70" s="25"/>
      <c r="B70" s="46"/>
      <c r="C70" s="46"/>
      <c r="D70" s="46"/>
      <c r="E70" s="25"/>
      <c r="F70" s="25"/>
      <c r="G70" s="25"/>
      <c r="H70" s="25"/>
      <c r="I70" s="2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5">
      <c r="A71" s="25"/>
      <c r="B71" s="46"/>
      <c r="C71" s="46"/>
      <c r="D71" s="46"/>
      <c r="E71" s="25"/>
      <c r="F71" s="25"/>
      <c r="G71" s="25"/>
      <c r="H71" s="25"/>
      <c r="I71" s="2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5">
      <c r="A72" s="25"/>
      <c r="B72" s="46"/>
      <c r="C72" s="46"/>
      <c r="D72" s="46"/>
      <c r="E72" s="25"/>
      <c r="F72" s="25"/>
      <c r="G72" s="25"/>
      <c r="H72" s="25"/>
      <c r="I72" s="2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5">
      <c r="A73" s="25"/>
      <c r="B73" s="46"/>
      <c r="C73" s="46"/>
      <c r="D73" s="46"/>
      <c r="E73" s="25"/>
      <c r="F73" s="25"/>
      <c r="G73" s="25"/>
      <c r="H73" s="25"/>
      <c r="I73" s="2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5">
      <c r="A74" s="25"/>
      <c r="B74" s="46"/>
      <c r="C74" s="46"/>
      <c r="D74" s="46"/>
      <c r="E74" s="25"/>
      <c r="F74" s="25"/>
      <c r="G74" s="25"/>
      <c r="H74" s="25"/>
      <c r="I74" s="2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5">
      <c r="A75" s="25"/>
      <c r="B75" s="46"/>
      <c r="C75" s="46"/>
      <c r="D75" s="46"/>
      <c r="E75" s="25"/>
      <c r="F75" s="25"/>
      <c r="G75" s="25"/>
      <c r="H75" s="25"/>
      <c r="I75" s="2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5">
      <c r="A76" s="25"/>
      <c r="B76" s="46"/>
      <c r="C76" s="46"/>
      <c r="D76" s="46"/>
      <c r="E76" s="25"/>
      <c r="F76" s="25"/>
      <c r="G76" s="25"/>
      <c r="H76" s="25"/>
      <c r="I76" s="2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5">
      <c r="A77" s="25"/>
      <c r="B77" s="46"/>
      <c r="C77" s="46"/>
      <c r="D77" s="46"/>
      <c r="E77" s="25"/>
      <c r="F77" s="25"/>
      <c r="G77" s="25"/>
      <c r="H77" s="25"/>
      <c r="I77" s="2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5">
      <c r="A78" s="25"/>
      <c r="B78" s="46"/>
      <c r="C78" s="46"/>
      <c r="D78" s="46"/>
      <c r="E78" s="25"/>
      <c r="F78" s="25"/>
      <c r="G78" s="25"/>
      <c r="H78" s="25"/>
      <c r="I78" s="2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5">
      <c r="A79" s="25"/>
      <c r="B79" s="46"/>
      <c r="C79" s="46"/>
      <c r="D79" s="46"/>
      <c r="E79" s="25"/>
      <c r="F79" s="25"/>
      <c r="G79" s="25"/>
      <c r="H79" s="25"/>
      <c r="I79" s="2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5">
      <c r="A80" s="25"/>
      <c r="B80" s="46"/>
      <c r="C80" s="46"/>
      <c r="D80" s="46"/>
      <c r="E80" s="25"/>
      <c r="F80" s="25"/>
      <c r="G80" s="25"/>
      <c r="H80" s="25"/>
      <c r="I80" s="2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5">
      <c r="A81" s="25"/>
      <c r="B81" s="46"/>
      <c r="C81" s="46"/>
      <c r="D81" s="46"/>
      <c r="E81" s="25"/>
      <c r="F81" s="25"/>
      <c r="G81" s="25"/>
      <c r="H81" s="25"/>
      <c r="I81" s="2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5">
      <c r="A82" s="25"/>
      <c r="B82" s="46"/>
      <c r="C82" s="46"/>
      <c r="D82" s="46"/>
      <c r="E82" s="25"/>
      <c r="F82" s="25"/>
      <c r="G82" s="25"/>
      <c r="H82" s="25"/>
      <c r="I82" s="2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5">
      <c r="A83" s="25"/>
      <c r="B83" s="46"/>
      <c r="C83" s="46"/>
      <c r="D83" s="46"/>
      <c r="E83" s="25"/>
      <c r="F83" s="25"/>
      <c r="G83" s="25"/>
      <c r="H83" s="25"/>
      <c r="I83" s="2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5">
      <c r="A84" s="25"/>
      <c r="B84" s="46"/>
      <c r="C84" s="46"/>
      <c r="D84" s="46"/>
      <c r="E84" s="25"/>
      <c r="F84" s="25"/>
      <c r="G84" s="25"/>
      <c r="H84" s="25"/>
      <c r="I84" s="2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5">
      <c r="A85" s="25"/>
      <c r="B85" s="46"/>
      <c r="C85" s="46"/>
      <c r="D85" s="46"/>
      <c r="E85" s="25"/>
      <c r="F85" s="25"/>
      <c r="G85" s="25"/>
      <c r="H85" s="25"/>
      <c r="I85" s="2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5">
      <c r="A86" s="25"/>
      <c r="B86" s="46"/>
      <c r="C86" s="46"/>
      <c r="D86" s="46"/>
      <c r="E86" s="25"/>
      <c r="F86" s="25"/>
      <c r="G86" s="25"/>
      <c r="H86" s="25"/>
      <c r="I86" s="2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5">
      <c r="A87" s="25"/>
      <c r="B87" s="46"/>
      <c r="C87" s="46"/>
      <c r="D87" s="46"/>
      <c r="E87" s="25"/>
      <c r="F87" s="25"/>
      <c r="G87" s="25"/>
      <c r="H87" s="25"/>
      <c r="I87" s="2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5">
      <c r="A88" s="25"/>
      <c r="B88" s="46"/>
      <c r="C88" s="46"/>
      <c r="D88" s="46"/>
      <c r="E88" s="25"/>
      <c r="F88" s="25"/>
      <c r="G88" s="25"/>
      <c r="H88" s="25"/>
      <c r="I88" s="2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5">
      <c r="A89" s="25"/>
      <c r="B89" s="46"/>
      <c r="C89" s="46"/>
      <c r="D89" s="46"/>
      <c r="E89" s="25"/>
      <c r="F89" s="25"/>
      <c r="G89" s="25"/>
      <c r="H89" s="25"/>
      <c r="I89" s="2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5">
      <c r="A90" s="25"/>
      <c r="B90" s="46"/>
      <c r="C90" s="46"/>
      <c r="D90" s="46"/>
      <c r="E90" s="25"/>
      <c r="F90" s="25"/>
      <c r="G90" s="25"/>
      <c r="H90" s="25"/>
      <c r="I90" s="2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5">
      <c r="A91" s="25"/>
      <c r="B91" s="46"/>
      <c r="C91" s="46"/>
      <c r="D91" s="46"/>
      <c r="E91" s="25"/>
      <c r="F91" s="25"/>
      <c r="G91" s="25"/>
      <c r="H91" s="25"/>
      <c r="I91" s="2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5">
      <c r="A92" s="25"/>
      <c r="B92" s="46"/>
      <c r="C92" s="46"/>
      <c r="D92" s="46"/>
      <c r="E92" s="25"/>
      <c r="F92" s="25"/>
      <c r="G92" s="25"/>
      <c r="H92" s="25"/>
      <c r="I92" s="2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5">
      <c r="A93" s="25"/>
      <c r="B93" s="46"/>
      <c r="C93" s="46"/>
      <c r="D93" s="46"/>
      <c r="E93" s="25"/>
      <c r="F93" s="25"/>
      <c r="G93" s="25"/>
      <c r="H93" s="25"/>
      <c r="I93" s="2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5">
      <c r="A94" s="25"/>
      <c r="B94" s="46"/>
      <c r="C94" s="46"/>
      <c r="D94" s="46"/>
      <c r="E94" s="25"/>
      <c r="F94" s="25"/>
      <c r="G94" s="25"/>
      <c r="H94" s="25"/>
      <c r="I94" s="2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5">
      <c r="A95" s="25"/>
      <c r="B95" s="46"/>
      <c r="C95" s="46"/>
      <c r="D95" s="46"/>
      <c r="E95" s="25"/>
      <c r="F95" s="25"/>
      <c r="G95" s="25"/>
      <c r="H95" s="25"/>
      <c r="I95" s="2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5">
      <c r="A96" s="25"/>
      <c r="B96" s="46"/>
      <c r="C96" s="46"/>
      <c r="D96" s="46"/>
      <c r="E96" s="25"/>
      <c r="F96" s="25"/>
      <c r="G96" s="25"/>
      <c r="H96" s="25"/>
      <c r="I96" s="2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5">
      <c r="A97" s="25"/>
      <c r="B97" s="46"/>
      <c r="C97" s="46"/>
      <c r="D97" s="46"/>
      <c r="E97" s="25"/>
      <c r="F97" s="25"/>
      <c r="G97" s="25"/>
      <c r="H97" s="25"/>
      <c r="I97" s="2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5">
      <c r="A98" s="25"/>
      <c r="B98" s="46"/>
      <c r="C98" s="46"/>
      <c r="D98" s="46"/>
      <c r="E98" s="25"/>
      <c r="F98" s="25"/>
      <c r="G98" s="25"/>
      <c r="H98" s="25"/>
      <c r="I98" s="2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5">
      <c r="A99" s="25"/>
      <c r="B99" s="46"/>
      <c r="C99" s="46"/>
      <c r="D99" s="46"/>
      <c r="E99" s="25"/>
      <c r="F99" s="25"/>
      <c r="G99" s="25"/>
      <c r="H99" s="25"/>
      <c r="I99" s="2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5">
      <c r="A100" s="25"/>
      <c r="B100" s="46"/>
      <c r="C100" s="46"/>
      <c r="D100" s="46"/>
      <c r="E100" s="25"/>
      <c r="F100" s="25"/>
      <c r="G100" s="25"/>
      <c r="H100" s="25"/>
      <c r="I100" s="2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5">
      <c r="A101" s="25"/>
      <c r="B101" s="46"/>
      <c r="C101" s="46"/>
      <c r="D101" s="46"/>
      <c r="E101" s="25"/>
      <c r="F101" s="25"/>
      <c r="G101" s="25"/>
      <c r="H101" s="25"/>
      <c r="I101" s="2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5">
      <c r="A102" s="25"/>
      <c r="B102" s="46"/>
      <c r="C102" s="46"/>
      <c r="D102" s="46"/>
      <c r="E102" s="25"/>
      <c r="F102" s="25"/>
      <c r="G102" s="25"/>
      <c r="H102" s="25"/>
      <c r="I102" s="2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5">
      <c r="A103" s="25"/>
      <c r="B103" s="46"/>
      <c r="C103" s="46"/>
      <c r="D103" s="46"/>
      <c r="E103" s="25"/>
      <c r="F103" s="25"/>
      <c r="G103" s="25"/>
      <c r="H103" s="25"/>
      <c r="I103" s="2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5">
      <c r="A104" s="25"/>
      <c r="B104" s="46"/>
      <c r="C104" s="46"/>
      <c r="D104" s="46"/>
      <c r="E104" s="25"/>
      <c r="F104" s="25"/>
      <c r="G104" s="25"/>
      <c r="H104" s="25"/>
      <c r="I104" s="2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5">
      <c r="A105" s="25"/>
      <c r="B105" s="46"/>
      <c r="C105" s="46"/>
      <c r="D105" s="46"/>
      <c r="E105" s="25"/>
      <c r="F105" s="25"/>
      <c r="G105" s="25"/>
      <c r="H105" s="25"/>
      <c r="I105" s="2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5">
      <c r="A106" s="25"/>
      <c r="B106" s="46"/>
      <c r="C106" s="46"/>
      <c r="D106" s="46"/>
      <c r="E106" s="25"/>
      <c r="F106" s="25"/>
      <c r="G106" s="25"/>
      <c r="H106" s="25"/>
      <c r="I106" s="2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5">
      <c r="A107" s="25"/>
      <c r="B107" s="46"/>
      <c r="C107" s="46"/>
      <c r="D107" s="46"/>
      <c r="E107" s="25"/>
      <c r="F107" s="25"/>
      <c r="G107" s="25"/>
      <c r="H107" s="25"/>
      <c r="I107" s="2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5">
      <c r="A108" s="25"/>
      <c r="B108" s="46"/>
      <c r="C108" s="46"/>
      <c r="D108" s="46"/>
      <c r="E108" s="25"/>
      <c r="F108" s="25"/>
      <c r="G108" s="25"/>
      <c r="H108" s="25"/>
      <c r="I108" s="2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5">
      <c r="A109" s="25"/>
      <c r="B109" s="46"/>
      <c r="C109" s="46"/>
      <c r="D109" s="46"/>
      <c r="E109" s="25"/>
      <c r="F109" s="25"/>
      <c r="G109" s="25"/>
      <c r="H109" s="25"/>
      <c r="I109" s="2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5">
      <c r="A110" s="25"/>
      <c r="B110" s="46"/>
      <c r="C110" s="46"/>
      <c r="D110" s="46"/>
      <c r="E110" s="25"/>
      <c r="F110" s="25"/>
      <c r="G110" s="25"/>
      <c r="H110" s="25"/>
      <c r="I110" s="2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5">
      <c r="A111" s="25"/>
      <c r="B111" s="46"/>
      <c r="C111" s="46"/>
      <c r="D111" s="46"/>
      <c r="E111" s="25"/>
      <c r="F111" s="25"/>
      <c r="G111" s="25"/>
      <c r="H111" s="25"/>
      <c r="I111" s="2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5">
      <c r="A112" s="25"/>
      <c r="B112" s="46"/>
      <c r="C112" s="46"/>
      <c r="D112" s="46"/>
      <c r="E112" s="25"/>
      <c r="F112" s="25"/>
      <c r="G112" s="25"/>
      <c r="H112" s="25"/>
      <c r="I112" s="2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5">
      <c r="A113" s="25"/>
      <c r="B113" s="46"/>
      <c r="C113" s="46"/>
      <c r="D113" s="46"/>
      <c r="E113" s="25"/>
      <c r="F113" s="25"/>
      <c r="G113" s="25"/>
      <c r="H113" s="25"/>
      <c r="I113" s="2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5">
      <c r="A114" s="25"/>
      <c r="B114" s="46"/>
      <c r="C114" s="46"/>
      <c r="D114" s="46"/>
      <c r="E114" s="25"/>
      <c r="F114" s="25"/>
      <c r="G114" s="25"/>
      <c r="H114" s="25"/>
      <c r="I114" s="2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5">
      <c r="A115" s="25"/>
      <c r="B115" s="46"/>
      <c r="C115" s="46"/>
      <c r="D115" s="46"/>
      <c r="E115" s="25"/>
      <c r="F115" s="25"/>
      <c r="G115" s="25"/>
      <c r="H115" s="25"/>
      <c r="I115" s="2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5">
      <c r="A116" s="25"/>
      <c r="B116" s="46"/>
      <c r="C116" s="46"/>
      <c r="D116" s="46"/>
      <c r="E116" s="25"/>
      <c r="F116" s="25"/>
      <c r="G116" s="25"/>
      <c r="H116" s="25"/>
      <c r="I116" s="2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5">
      <c r="A117" s="25"/>
      <c r="B117" s="46"/>
      <c r="C117" s="46"/>
      <c r="D117" s="46"/>
      <c r="E117" s="25"/>
      <c r="F117" s="25"/>
      <c r="G117" s="25"/>
      <c r="H117" s="25"/>
      <c r="I117" s="2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5">
      <c r="A118" s="25"/>
      <c r="B118" s="46"/>
      <c r="C118" s="46"/>
      <c r="D118" s="46"/>
      <c r="E118" s="25"/>
      <c r="F118" s="25"/>
      <c r="G118" s="25"/>
      <c r="H118" s="25"/>
      <c r="I118" s="2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5">
      <c r="A119" s="25"/>
      <c r="B119" s="46"/>
      <c r="C119" s="46"/>
      <c r="D119" s="46"/>
      <c r="E119" s="25"/>
      <c r="F119" s="25"/>
      <c r="G119" s="25"/>
      <c r="H119" s="25"/>
      <c r="I119" s="2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5">
      <c r="A120" s="25"/>
      <c r="B120" s="46"/>
      <c r="C120" s="46"/>
      <c r="D120" s="46"/>
      <c r="E120" s="25"/>
      <c r="F120" s="25"/>
      <c r="G120" s="25"/>
      <c r="H120" s="25"/>
      <c r="I120" s="2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5">
      <c r="A121" s="25"/>
      <c r="B121" s="46"/>
      <c r="C121" s="46"/>
      <c r="D121" s="46"/>
      <c r="E121" s="25"/>
      <c r="F121" s="25"/>
      <c r="G121" s="25"/>
      <c r="H121" s="25"/>
      <c r="I121" s="2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5">
      <c r="A122" s="25"/>
      <c r="B122" s="46"/>
      <c r="C122" s="46"/>
      <c r="D122" s="46"/>
      <c r="E122" s="25"/>
      <c r="F122" s="25"/>
      <c r="G122" s="25"/>
      <c r="H122" s="25"/>
      <c r="I122" s="2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5">
      <c r="A123" s="25"/>
      <c r="B123" s="46"/>
      <c r="C123" s="46"/>
      <c r="D123" s="46"/>
      <c r="E123" s="25"/>
      <c r="F123" s="25"/>
      <c r="G123" s="25"/>
      <c r="H123" s="25"/>
      <c r="I123" s="2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5">
      <c r="A124" s="25"/>
      <c r="B124" s="46"/>
      <c r="C124" s="46"/>
      <c r="D124" s="46"/>
      <c r="E124" s="25"/>
      <c r="F124" s="25"/>
      <c r="G124" s="25"/>
      <c r="H124" s="25"/>
      <c r="I124" s="2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5">
      <c r="A125" s="25"/>
      <c r="B125" s="46"/>
      <c r="C125" s="46"/>
      <c r="D125" s="46"/>
      <c r="E125" s="25"/>
      <c r="F125" s="25"/>
      <c r="G125" s="25"/>
      <c r="H125" s="25"/>
      <c r="I125" s="2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5">
      <c r="A126" s="25"/>
      <c r="B126" s="46"/>
      <c r="C126" s="46"/>
      <c r="D126" s="46"/>
      <c r="E126" s="25"/>
      <c r="F126" s="25"/>
      <c r="G126" s="25"/>
      <c r="H126" s="25"/>
      <c r="I126" s="2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5">
      <c r="A127" s="25"/>
      <c r="B127" s="46"/>
      <c r="C127" s="46"/>
      <c r="D127" s="46"/>
      <c r="E127" s="25"/>
      <c r="F127" s="25"/>
      <c r="G127" s="25"/>
      <c r="H127" s="25"/>
      <c r="I127" s="2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5">
      <c r="A128" s="25"/>
      <c r="B128" s="46"/>
      <c r="C128" s="46"/>
      <c r="D128" s="46"/>
      <c r="E128" s="25"/>
      <c r="F128" s="25"/>
      <c r="G128" s="25"/>
      <c r="H128" s="25"/>
      <c r="I128" s="2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5">
      <c r="A129" s="25"/>
      <c r="B129" s="46"/>
      <c r="C129" s="46"/>
      <c r="D129" s="46"/>
      <c r="E129" s="25"/>
      <c r="F129" s="25"/>
      <c r="G129" s="25"/>
      <c r="H129" s="25"/>
      <c r="I129" s="2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5">
      <c r="A130" s="25"/>
      <c r="B130" s="46"/>
      <c r="C130" s="46"/>
      <c r="D130" s="46"/>
      <c r="E130" s="25"/>
      <c r="F130" s="25"/>
      <c r="G130" s="25"/>
      <c r="H130" s="25"/>
      <c r="I130" s="2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5">
      <c r="A131" s="25"/>
      <c r="B131" s="46"/>
      <c r="C131" s="46"/>
      <c r="D131" s="46"/>
      <c r="E131" s="25"/>
      <c r="F131" s="25"/>
      <c r="G131" s="25"/>
      <c r="H131" s="25"/>
      <c r="I131" s="2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5">
      <c r="A132" s="25"/>
      <c r="B132" s="46"/>
      <c r="C132" s="46"/>
      <c r="D132" s="46"/>
      <c r="E132" s="25"/>
      <c r="F132" s="25"/>
      <c r="G132" s="25"/>
      <c r="H132" s="25"/>
      <c r="I132" s="2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5">
      <c r="A133" s="25"/>
      <c r="B133" s="46"/>
      <c r="C133" s="46"/>
      <c r="D133" s="46"/>
      <c r="E133" s="25"/>
      <c r="F133" s="25"/>
      <c r="G133" s="25"/>
      <c r="H133" s="25"/>
      <c r="I133" s="2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5">
      <c r="A134" s="25"/>
      <c r="B134" s="46"/>
      <c r="C134" s="46"/>
      <c r="D134" s="46"/>
      <c r="E134" s="25"/>
      <c r="F134" s="25"/>
      <c r="G134" s="25"/>
      <c r="H134" s="25"/>
      <c r="I134" s="2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5">
      <c r="A135" s="25"/>
      <c r="B135" s="46"/>
      <c r="C135" s="46"/>
      <c r="D135" s="46"/>
      <c r="E135" s="25"/>
      <c r="F135" s="25"/>
      <c r="G135" s="25"/>
      <c r="H135" s="25"/>
      <c r="I135" s="2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5">
      <c r="A136" s="25"/>
      <c r="B136" s="46"/>
      <c r="C136" s="46"/>
      <c r="D136" s="46"/>
      <c r="E136" s="25"/>
      <c r="F136" s="25"/>
      <c r="G136" s="25"/>
      <c r="H136" s="25"/>
      <c r="I136" s="2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5">
      <c r="A137" s="25"/>
      <c r="B137" s="46"/>
      <c r="C137" s="46"/>
      <c r="D137" s="46"/>
      <c r="E137" s="25"/>
      <c r="F137" s="25"/>
      <c r="G137" s="25"/>
      <c r="H137" s="25"/>
      <c r="I137" s="2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5">
      <c r="A138" s="25"/>
      <c r="B138" s="46"/>
      <c r="C138" s="46"/>
      <c r="D138" s="46"/>
      <c r="E138" s="25"/>
      <c r="F138" s="25"/>
      <c r="G138" s="25"/>
      <c r="H138" s="25"/>
      <c r="I138" s="2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5">
      <c r="A139" s="25"/>
      <c r="B139" s="46"/>
      <c r="C139" s="46"/>
      <c r="D139" s="46"/>
      <c r="E139" s="25"/>
      <c r="F139" s="25"/>
      <c r="G139" s="25"/>
      <c r="H139" s="25"/>
      <c r="I139" s="2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5">
      <c r="A140" s="25"/>
      <c r="B140" s="46"/>
      <c r="C140" s="46"/>
      <c r="D140" s="46"/>
      <c r="E140" s="25"/>
      <c r="F140" s="25"/>
      <c r="G140" s="25"/>
      <c r="H140" s="25"/>
      <c r="I140" s="2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5">
      <c r="A141" s="25"/>
      <c r="B141" s="46"/>
      <c r="C141" s="46"/>
      <c r="D141" s="46"/>
      <c r="E141" s="25"/>
      <c r="F141" s="25"/>
      <c r="G141" s="25"/>
      <c r="H141" s="25"/>
      <c r="I141" s="2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5">
      <c r="A142" s="25"/>
      <c r="B142" s="46"/>
      <c r="C142" s="46"/>
      <c r="D142" s="46"/>
      <c r="E142" s="25"/>
      <c r="F142" s="25"/>
      <c r="G142" s="25"/>
      <c r="H142" s="25"/>
      <c r="I142" s="2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5">
      <c r="A143" s="25"/>
      <c r="B143" s="46"/>
      <c r="C143" s="46"/>
      <c r="D143" s="46"/>
      <c r="E143" s="25"/>
      <c r="F143" s="25"/>
      <c r="G143" s="25"/>
      <c r="H143" s="25"/>
      <c r="I143" s="2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5">
      <c r="A144" s="25"/>
      <c r="B144" s="46"/>
      <c r="C144" s="46"/>
      <c r="D144" s="46"/>
      <c r="E144" s="25"/>
      <c r="F144" s="25"/>
      <c r="G144" s="25"/>
      <c r="H144" s="25"/>
      <c r="I144" s="2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5">
      <c r="A145" s="25"/>
      <c r="B145" s="46"/>
      <c r="C145" s="46"/>
      <c r="D145" s="46"/>
      <c r="E145" s="25"/>
      <c r="F145" s="25"/>
      <c r="G145" s="25"/>
      <c r="H145" s="25"/>
      <c r="I145" s="2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5">
      <c r="A146" s="25"/>
      <c r="B146" s="46"/>
      <c r="C146" s="46"/>
      <c r="D146" s="46"/>
      <c r="E146" s="25"/>
      <c r="F146" s="25"/>
      <c r="G146" s="25"/>
      <c r="H146" s="25"/>
      <c r="I146" s="2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5">
      <c r="A147" s="25"/>
      <c r="B147" s="46"/>
      <c r="C147" s="46"/>
      <c r="D147" s="46"/>
      <c r="E147" s="25"/>
      <c r="F147" s="25"/>
      <c r="G147" s="25"/>
      <c r="H147" s="25"/>
      <c r="I147" s="2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5">
      <c r="A148" s="25"/>
      <c r="B148" s="46"/>
      <c r="C148" s="46"/>
      <c r="D148" s="46"/>
      <c r="E148" s="25"/>
      <c r="F148" s="25"/>
      <c r="G148" s="25"/>
      <c r="H148" s="25"/>
      <c r="I148" s="2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5">
      <c r="A149" s="25"/>
      <c r="B149" s="46"/>
      <c r="C149" s="46"/>
      <c r="D149" s="46"/>
      <c r="E149" s="25"/>
      <c r="F149" s="25"/>
      <c r="G149" s="25"/>
      <c r="H149" s="25"/>
      <c r="I149" s="2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5">
      <c r="A150" s="25"/>
      <c r="B150" s="46"/>
      <c r="C150" s="46"/>
      <c r="D150" s="46"/>
      <c r="E150" s="25"/>
      <c r="F150" s="25"/>
      <c r="G150" s="25"/>
      <c r="H150" s="25"/>
      <c r="I150" s="2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5">
      <c r="A151" s="25"/>
      <c r="B151" s="46"/>
      <c r="C151" s="46"/>
      <c r="D151" s="46"/>
      <c r="E151" s="25"/>
      <c r="F151" s="25"/>
      <c r="G151" s="25"/>
      <c r="H151" s="25"/>
      <c r="I151" s="2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5">
      <c r="A152" s="25"/>
      <c r="B152" s="46"/>
      <c r="C152" s="46"/>
      <c r="D152" s="46"/>
      <c r="E152" s="25"/>
      <c r="F152" s="25"/>
      <c r="G152" s="25"/>
      <c r="H152" s="25"/>
      <c r="I152" s="2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5">
      <c r="A153" s="25"/>
      <c r="B153" s="46"/>
      <c r="C153" s="46"/>
      <c r="D153" s="46"/>
      <c r="E153" s="25"/>
      <c r="F153" s="25"/>
      <c r="G153" s="25"/>
      <c r="H153" s="25"/>
      <c r="I153" s="2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5">
      <c r="A154" s="25"/>
      <c r="B154" s="46"/>
      <c r="C154" s="46"/>
      <c r="D154" s="46"/>
      <c r="E154" s="25"/>
      <c r="F154" s="25"/>
      <c r="G154" s="25"/>
      <c r="H154" s="25"/>
      <c r="I154" s="2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5">
      <c r="A155" s="25"/>
      <c r="B155" s="46"/>
      <c r="C155" s="46"/>
      <c r="D155" s="46"/>
      <c r="E155" s="25"/>
      <c r="F155" s="25"/>
      <c r="G155" s="25"/>
      <c r="H155" s="25"/>
      <c r="I155" s="2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5">
      <c r="A156" s="25"/>
      <c r="B156" s="46"/>
      <c r="C156" s="46"/>
      <c r="D156" s="46"/>
      <c r="E156" s="25"/>
      <c r="F156" s="25"/>
      <c r="G156" s="25"/>
      <c r="H156" s="25"/>
      <c r="I156" s="2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5">
      <c r="A157" s="25"/>
      <c r="B157" s="46"/>
      <c r="C157" s="46"/>
      <c r="D157" s="46"/>
      <c r="E157" s="25"/>
      <c r="F157" s="25"/>
      <c r="G157" s="25"/>
      <c r="H157" s="25"/>
      <c r="I157" s="2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5">
      <c r="A158" s="25"/>
      <c r="B158" s="46"/>
      <c r="C158" s="46"/>
      <c r="D158" s="46"/>
      <c r="E158" s="25"/>
      <c r="F158" s="25"/>
      <c r="G158" s="25"/>
      <c r="H158" s="25"/>
      <c r="I158" s="2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5">
      <c r="A159" s="25"/>
      <c r="B159" s="46"/>
      <c r="C159" s="46"/>
      <c r="D159" s="46"/>
      <c r="E159" s="25"/>
      <c r="F159" s="25"/>
      <c r="G159" s="25"/>
      <c r="H159" s="25"/>
      <c r="I159" s="2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5">
      <c r="A160" s="25"/>
      <c r="B160" s="46"/>
      <c r="C160" s="46"/>
      <c r="D160" s="46"/>
      <c r="E160" s="25"/>
      <c r="F160" s="25"/>
      <c r="G160" s="25"/>
      <c r="H160" s="25"/>
      <c r="I160" s="2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5">
      <c r="A161" s="25"/>
      <c r="B161" s="46"/>
      <c r="C161" s="46"/>
      <c r="D161" s="46"/>
      <c r="E161" s="25"/>
      <c r="F161" s="25"/>
      <c r="G161" s="25"/>
      <c r="H161" s="25"/>
      <c r="I161" s="2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5">
      <c r="A162" s="25"/>
      <c r="B162" s="46"/>
      <c r="C162" s="46"/>
      <c r="D162" s="46"/>
      <c r="E162" s="25"/>
      <c r="F162" s="25"/>
      <c r="G162" s="25"/>
      <c r="H162" s="25"/>
      <c r="I162" s="2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5">
      <c r="A163" s="25"/>
      <c r="B163" s="46"/>
      <c r="C163" s="46"/>
      <c r="D163" s="46"/>
      <c r="E163" s="25"/>
      <c r="F163" s="25"/>
      <c r="G163" s="25"/>
      <c r="H163" s="25"/>
      <c r="I163" s="2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5">
      <c r="A164" s="25"/>
      <c r="B164" s="46"/>
      <c r="C164" s="46"/>
      <c r="D164" s="46"/>
      <c r="E164" s="25"/>
      <c r="F164" s="25"/>
      <c r="G164" s="25"/>
      <c r="H164" s="25"/>
      <c r="I164" s="2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5">
      <c r="A165" s="25"/>
      <c r="B165" s="46"/>
      <c r="C165" s="46"/>
      <c r="D165" s="46"/>
      <c r="E165" s="25"/>
      <c r="F165" s="25"/>
      <c r="G165" s="25"/>
      <c r="H165" s="25"/>
      <c r="I165" s="2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5">
      <c r="A166" s="25"/>
      <c r="B166" s="46"/>
      <c r="C166" s="46"/>
      <c r="D166" s="46"/>
      <c r="E166" s="25"/>
      <c r="F166" s="25"/>
      <c r="G166" s="25"/>
      <c r="H166" s="25"/>
      <c r="I166" s="2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5">
      <c r="A167" s="25"/>
      <c r="B167" s="46"/>
      <c r="C167" s="46"/>
      <c r="D167" s="46"/>
      <c r="E167" s="25"/>
      <c r="F167" s="25"/>
      <c r="G167" s="25"/>
      <c r="H167" s="25"/>
      <c r="I167" s="2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5">
      <c r="A168" s="25"/>
      <c r="B168" s="46"/>
      <c r="C168" s="46"/>
      <c r="D168" s="46"/>
      <c r="E168" s="25"/>
      <c r="F168" s="25"/>
      <c r="G168" s="25"/>
      <c r="H168" s="25"/>
      <c r="I168" s="2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5">
      <c r="A169" s="25"/>
      <c r="B169" s="46"/>
      <c r="C169" s="46"/>
      <c r="D169" s="46"/>
      <c r="E169" s="25"/>
      <c r="F169" s="25"/>
      <c r="G169" s="25"/>
      <c r="H169" s="25"/>
      <c r="I169" s="2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5">
      <c r="A170" s="25"/>
      <c r="B170" s="46"/>
      <c r="C170" s="46"/>
      <c r="D170" s="46"/>
      <c r="E170" s="25"/>
      <c r="F170" s="25"/>
      <c r="G170" s="25"/>
      <c r="H170" s="25"/>
      <c r="I170" s="2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5">
      <c r="A171" s="25"/>
      <c r="B171" s="46"/>
      <c r="C171" s="46"/>
      <c r="D171" s="46"/>
      <c r="E171" s="25"/>
      <c r="F171" s="25"/>
      <c r="G171" s="25"/>
      <c r="H171" s="25"/>
      <c r="I171" s="2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5">
      <c r="A172" s="25"/>
      <c r="B172" s="46"/>
      <c r="C172" s="46"/>
      <c r="D172" s="46"/>
      <c r="E172" s="25"/>
      <c r="F172" s="25"/>
      <c r="G172" s="25"/>
      <c r="H172" s="25"/>
      <c r="I172" s="2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5">
      <c r="A173" s="25"/>
      <c r="B173" s="46"/>
      <c r="C173" s="46"/>
      <c r="D173" s="46"/>
      <c r="E173" s="25"/>
      <c r="F173" s="25"/>
      <c r="G173" s="25"/>
      <c r="H173" s="25"/>
      <c r="I173" s="2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5">
      <c r="A174" s="25"/>
      <c r="B174" s="46"/>
      <c r="C174" s="46"/>
      <c r="D174" s="46"/>
      <c r="E174" s="25"/>
      <c r="F174" s="25"/>
      <c r="G174" s="25"/>
      <c r="H174" s="25"/>
      <c r="I174" s="2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5">
      <c r="A175" s="25"/>
      <c r="B175" s="46"/>
      <c r="C175" s="46"/>
      <c r="D175" s="46"/>
      <c r="E175" s="25"/>
      <c r="F175" s="25"/>
      <c r="G175" s="25"/>
      <c r="H175" s="25"/>
      <c r="I175" s="2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5">
      <c r="A176" s="25"/>
      <c r="B176" s="46"/>
      <c r="C176" s="46"/>
      <c r="D176" s="46"/>
      <c r="E176" s="25"/>
      <c r="F176" s="25"/>
      <c r="G176" s="25"/>
      <c r="H176" s="25"/>
      <c r="I176" s="2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5">
      <c r="A177" s="25"/>
      <c r="B177" s="46"/>
      <c r="C177" s="46"/>
      <c r="D177" s="46"/>
      <c r="E177" s="25"/>
      <c r="F177" s="25"/>
      <c r="G177" s="25"/>
      <c r="H177" s="25"/>
      <c r="I177" s="2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5">
      <c r="A178" s="25"/>
      <c r="B178" s="46"/>
      <c r="C178" s="46"/>
      <c r="D178" s="46"/>
      <c r="E178" s="25"/>
      <c r="F178" s="25"/>
      <c r="G178" s="25"/>
      <c r="H178" s="25"/>
      <c r="I178" s="2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5">
      <c r="A179" s="25"/>
      <c r="B179" s="46"/>
      <c r="C179" s="46"/>
      <c r="D179" s="46"/>
      <c r="E179" s="25"/>
      <c r="F179" s="25"/>
      <c r="G179" s="25"/>
      <c r="H179" s="25"/>
      <c r="I179" s="2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5">
      <c r="A180" s="25"/>
      <c r="B180" s="46"/>
      <c r="C180" s="46"/>
      <c r="D180" s="46"/>
      <c r="E180" s="25"/>
      <c r="F180" s="25"/>
      <c r="G180" s="25"/>
      <c r="H180" s="25"/>
      <c r="I180" s="2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5">
      <c r="A181" s="25"/>
      <c r="B181" s="46"/>
      <c r="C181" s="46"/>
      <c r="D181" s="46"/>
      <c r="E181" s="25"/>
      <c r="F181" s="25"/>
      <c r="G181" s="25"/>
      <c r="H181" s="25"/>
      <c r="I181" s="2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5">
      <c r="A182" s="25"/>
      <c r="B182" s="46"/>
      <c r="C182" s="46"/>
      <c r="D182" s="46"/>
      <c r="E182" s="25"/>
      <c r="F182" s="25"/>
      <c r="G182" s="25"/>
      <c r="H182" s="25"/>
      <c r="I182" s="2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5">
      <c r="A183" s="25"/>
      <c r="B183" s="46"/>
      <c r="C183" s="46"/>
      <c r="D183" s="46"/>
      <c r="E183" s="25"/>
      <c r="F183" s="25"/>
      <c r="G183" s="25"/>
      <c r="H183" s="25"/>
      <c r="I183" s="2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5">
      <c r="A184" s="25"/>
      <c r="B184" s="46"/>
      <c r="C184" s="46"/>
      <c r="D184" s="46"/>
      <c r="E184" s="25"/>
      <c r="F184" s="25"/>
      <c r="G184" s="25"/>
      <c r="H184" s="25"/>
      <c r="I184" s="2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5">
      <c r="A185" s="25"/>
      <c r="B185" s="46"/>
      <c r="C185" s="46"/>
      <c r="D185" s="46"/>
      <c r="E185" s="25"/>
      <c r="F185" s="25"/>
      <c r="G185" s="25"/>
      <c r="H185" s="25"/>
      <c r="I185" s="2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5">
      <c r="A186" s="25"/>
      <c r="B186" s="46"/>
      <c r="C186" s="46"/>
      <c r="D186" s="46"/>
      <c r="E186" s="25"/>
      <c r="F186" s="25"/>
      <c r="G186" s="25"/>
      <c r="H186" s="25"/>
      <c r="I186" s="2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5">
      <c r="A187" s="25"/>
      <c r="B187" s="46"/>
      <c r="C187" s="46"/>
      <c r="D187" s="46"/>
      <c r="E187" s="25"/>
      <c r="F187" s="25"/>
      <c r="G187" s="25"/>
      <c r="H187" s="25"/>
      <c r="I187" s="2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5">
      <c r="A188" s="25"/>
      <c r="B188" s="46"/>
      <c r="C188" s="46"/>
      <c r="D188" s="46"/>
      <c r="E188" s="25"/>
      <c r="F188" s="25"/>
      <c r="G188" s="25"/>
      <c r="H188" s="25"/>
      <c r="I188" s="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5">
      <c r="A189" s="25"/>
      <c r="B189" s="46"/>
      <c r="C189" s="46"/>
      <c r="D189" s="46"/>
      <c r="E189" s="25"/>
      <c r="F189" s="25"/>
      <c r="G189" s="25"/>
      <c r="H189" s="25"/>
      <c r="I189" s="2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5">
      <c r="A190" s="25"/>
      <c r="B190" s="46"/>
      <c r="C190" s="46"/>
      <c r="D190" s="46"/>
      <c r="E190" s="25"/>
      <c r="F190" s="25"/>
      <c r="G190" s="25"/>
      <c r="H190" s="25"/>
      <c r="I190" s="2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5">
      <c r="A191" s="25"/>
      <c r="B191" s="46"/>
      <c r="C191" s="46"/>
      <c r="D191" s="46"/>
      <c r="E191" s="25"/>
      <c r="F191" s="25"/>
      <c r="G191" s="25"/>
      <c r="H191" s="25"/>
      <c r="I191" s="2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5">
      <c r="A192" s="25"/>
      <c r="B192" s="46"/>
      <c r="C192" s="46"/>
      <c r="D192" s="46"/>
      <c r="E192" s="25"/>
      <c r="F192" s="25"/>
      <c r="G192" s="25"/>
      <c r="H192" s="25"/>
      <c r="I192" s="2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5">
      <c r="A193" s="25"/>
      <c r="B193" s="46"/>
      <c r="C193" s="46"/>
      <c r="D193" s="46"/>
      <c r="E193" s="25"/>
      <c r="F193" s="25"/>
      <c r="G193" s="25"/>
      <c r="H193" s="25"/>
      <c r="I193" s="2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5">
      <c r="A194" s="25"/>
      <c r="B194" s="46"/>
      <c r="C194" s="46"/>
      <c r="D194" s="46"/>
      <c r="E194" s="25"/>
      <c r="F194" s="25"/>
      <c r="G194" s="25"/>
      <c r="H194" s="25"/>
      <c r="I194" s="2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5">
      <c r="A195" s="25"/>
      <c r="B195" s="46"/>
      <c r="C195" s="46"/>
      <c r="D195" s="46"/>
      <c r="E195" s="25"/>
      <c r="F195" s="25"/>
      <c r="G195" s="25"/>
      <c r="H195" s="25"/>
      <c r="I195" s="2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5">
      <c r="A196" s="25"/>
      <c r="B196" s="46"/>
      <c r="C196" s="46"/>
      <c r="D196" s="46"/>
      <c r="E196" s="25"/>
      <c r="F196" s="25"/>
      <c r="G196" s="25"/>
      <c r="H196" s="25"/>
      <c r="I196" s="2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5">
      <c r="A197" s="25"/>
      <c r="B197" s="46"/>
      <c r="C197" s="46"/>
      <c r="D197" s="46"/>
      <c r="E197" s="25"/>
      <c r="F197" s="25"/>
      <c r="G197" s="25"/>
      <c r="H197" s="2"/>
      <c r="I197" s="2"/>
      <c r="J197" s="2"/>
      <c r="K197" s="2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5">
      <c r="A198" s="25"/>
      <c r="B198" s="46"/>
      <c r="C198" s="46"/>
      <c r="D198" s="46"/>
      <c r="E198" s="25"/>
      <c r="F198" s="25"/>
      <c r="G198" s="25"/>
      <c r="H198" s="2"/>
      <c r="I198" s="2"/>
      <c r="J198" s="2"/>
      <c r="K198" s="2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5">
      <c r="A199" s="25"/>
      <c r="B199" s="46"/>
      <c r="C199" s="46"/>
      <c r="D199" s="46"/>
      <c r="E199" s="25"/>
      <c r="F199" s="25"/>
      <c r="G199" s="25"/>
      <c r="H199" s="2"/>
      <c r="I199" s="2"/>
      <c r="J199" s="2"/>
      <c r="K199" s="2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5">
      <c r="A200" s="25"/>
      <c r="B200" s="46"/>
      <c r="C200" s="46"/>
      <c r="D200" s="46"/>
      <c r="E200" s="25"/>
      <c r="F200" s="25"/>
      <c r="G200" s="25"/>
      <c r="H200" s="2"/>
      <c r="I200" s="2"/>
      <c r="J200" s="2"/>
      <c r="K200" s="2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5">
      <c r="A201" s="25"/>
      <c r="B201" s="46"/>
      <c r="C201" s="46"/>
      <c r="D201" s="46"/>
      <c r="E201" s="25"/>
      <c r="F201" s="25"/>
      <c r="G201" s="25"/>
      <c r="H201" s="2"/>
      <c r="I201" s="2"/>
      <c r="J201" s="2"/>
      <c r="K201" s="2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5">
      <c r="A202" s="25"/>
      <c r="B202" s="46"/>
      <c r="C202" s="46"/>
      <c r="D202" s="46"/>
      <c r="E202" s="25"/>
      <c r="F202" s="25"/>
      <c r="G202" s="25"/>
      <c r="H202" s="2"/>
      <c r="I202" s="2"/>
      <c r="J202" s="2"/>
      <c r="K202" s="2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5">
      <c r="A203" s="25"/>
      <c r="B203" s="46"/>
      <c r="C203" s="46"/>
      <c r="D203" s="46"/>
      <c r="E203" s="25"/>
      <c r="F203" s="25"/>
      <c r="G203" s="25"/>
      <c r="H203" s="2"/>
      <c r="I203" s="2"/>
      <c r="J203" s="2"/>
      <c r="K203" s="2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5">
      <c r="A204" s="25"/>
      <c r="B204" s="46"/>
      <c r="C204" s="46"/>
      <c r="D204" s="46"/>
      <c r="E204" s="25"/>
      <c r="F204" s="25"/>
      <c r="G204" s="25"/>
      <c r="H204" s="2"/>
      <c r="I204" s="2"/>
      <c r="J204" s="2"/>
      <c r="K204" s="2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5">
      <c r="A205" s="25"/>
      <c r="B205" s="46"/>
      <c r="C205" s="46"/>
      <c r="D205" s="46"/>
      <c r="E205" s="25"/>
      <c r="F205" s="25"/>
      <c r="G205" s="25"/>
      <c r="H205" s="2"/>
      <c r="I205" s="2"/>
      <c r="J205" s="2"/>
      <c r="K205" s="2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5">
      <c r="A206" s="25"/>
      <c r="B206" s="46"/>
      <c r="C206" s="46"/>
      <c r="D206" s="46"/>
      <c r="E206" s="25"/>
      <c r="F206" s="25"/>
      <c r="G206" s="25"/>
      <c r="H206" s="2"/>
      <c r="I206" s="2"/>
      <c r="J206" s="2"/>
      <c r="K206" s="2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5">
      <c r="A207" s="25"/>
      <c r="B207" s="46"/>
      <c r="C207" s="46"/>
      <c r="D207" s="46"/>
      <c r="E207" s="25"/>
      <c r="F207" s="25"/>
      <c r="G207" s="25"/>
      <c r="H207" s="2"/>
      <c r="I207" s="2"/>
      <c r="J207" s="2"/>
      <c r="K207" s="2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5">
      <c r="A208" s="25"/>
      <c r="B208" s="46"/>
      <c r="C208" s="46"/>
      <c r="D208" s="46"/>
      <c r="E208" s="25"/>
      <c r="F208" s="25"/>
      <c r="G208" s="25"/>
      <c r="H208" s="2"/>
      <c r="I208" s="2"/>
      <c r="J208" s="2"/>
      <c r="K208" s="2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5">
      <c r="A209" s="25"/>
      <c r="B209" s="46"/>
      <c r="C209" s="46"/>
      <c r="D209" s="46"/>
      <c r="E209" s="25"/>
      <c r="F209" s="25"/>
      <c r="G209" s="25"/>
      <c r="H209" s="2"/>
      <c r="I209" s="2"/>
      <c r="J209" s="2"/>
      <c r="K209" s="2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5">
      <c r="A210" s="25"/>
      <c r="B210" s="46"/>
      <c r="C210" s="46"/>
      <c r="D210" s="46"/>
      <c r="E210" s="25"/>
      <c r="F210" s="25"/>
      <c r="G210" s="25"/>
      <c r="H210" s="2"/>
      <c r="I210" s="2"/>
      <c r="J210" s="2"/>
      <c r="K210" s="2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5">
      <c r="A211" s="25"/>
      <c r="B211" s="46"/>
      <c r="C211" s="46"/>
      <c r="D211" s="46"/>
      <c r="E211" s="25"/>
      <c r="F211" s="25"/>
      <c r="G211" s="25"/>
      <c r="H211" s="2"/>
      <c r="I211" s="2"/>
      <c r="J211" s="2"/>
      <c r="K211" s="2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5">
      <c r="A212" s="25"/>
      <c r="B212" s="46"/>
      <c r="C212" s="46"/>
      <c r="D212" s="46"/>
      <c r="E212" s="25"/>
      <c r="F212" s="25"/>
      <c r="G212" s="25"/>
      <c r="H212" s="2"/>
      <c r="I212" s="2"/>
      <c r="J212" s="2"/>
      <c r="K212" s="2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5">
      <c r="A213" s="25"/>
      <c r="B213" s="46"/>
      <c r="C213" s="46"/>
      <c r="D213" s="46"/>
      <c r="E213" s="25"/>
      <c r="F213" s="25"/>
      <c r="G213" s="25"/>
      <c r="H213" s="2"/>
      <c r="I213" s="2"/>
      <c r="J213" s="2"/>
      <c r="K213" s="2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5">
      <c r="A214" s="25"/>
      <c r="B214" s="46"/>
      <c r="C214" s="46"/>
      <c r="D214" s="46"/>
      <c r="E214" s="25"/>
      <c r="F214" s="25"/>
      <c r="G214" s="25"/>
      <c r="H214" s="2"/>
      <c r="I214" s="2"/>
      <c r="J214" s="2"/>
      <c r="K214" s="2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5">
      <c r="A215" s="25"/>
      <c r="B215" s="46"/>
      <c r="C215" s="46"/>
      <c r="D215" s="46"/>
      <c r="E215" s="25"/>
      <c r="F215" s="25"/>
      <c r="G215" s="25"/>
      <c r="H215" s="2"/>
      <c r="I215" s="2"/>
      <c r="J215" s="2"/>
      <c r="K215" s="2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5">
      <c r="A216" s="25"/>
      <c r="B216" s="46"/>
      <c r="C216" s="46"/>
      <c r="D216" s="46"/>
      <c r="E216" s="25"/>
      <c r="F216" s="25"/>
      <c r="G216" s="25"/>
      <c r="H216" s="2"/>
      <c r="I216" s="2"/>
      <c r="J216" s="2"/>
      <c r="K216" s="2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5">
      <c r="A217" s="25"/>
      <c r="B217" s="46"/>
      <c r="C217" s="46"/>
      <c r="D217" s="46"/>
      <c r="E217" s="25"/>
      <c r="F217" s="25"/>
      <c r="G217" s="25"/>
      <c r="H217" s="2"/>
      <c r="I217" s="2"/>
      <c r="J217" s="2"/>
      <c r="K217" s="2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5">
      <c r="A218" s="25"/>
      <c r="B218" s="46"/>
      <c r="C218" s="46"/>
      <c r="D218" s="46"/>
      <c r="E218" s="25"/>
      <c r="F218" s="25"/>
      <c r="G218" s="25"/>
      <c r="H218" s="2"/>
      <c r="I218" s="2"/>
      <c r="J218" s="2"/>
      <c r="K218" s="2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5">
      <c r="A219" s="25"/>
      <c r="B219" s="46"/>
      <c r="C219" s="46"/>
      <c r="D219" s="46"/>
      <c r="E219" s="25"/>
      <c r="F219" s="25"/>
      <c r="G219" s="25"/>
      <c r="H219" s="2"/>
      <c r="I219" s="2"/>
      <c r="J219" s="2"/>
      <c r="K219" s="2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5">
      <c r="A220" s="25"/>
      <c r="B220" s="46"/>
      <c r="C220" s="46"/>
      <c r="D220" s="46"/>
      <c r="E220" s="25"/>
      <c r="F220" s="25"/>
      <c r="G220" s="25"/>
      <c r="H220" s="2"/>
      <c r="I220" s="2"/>
      <c r="J220" s="2"/>
      <c r="K220" s="2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5">
      <c r="A221" s="2"/>
      <c r="B221" s="2"/>
      <c r="C221" s="2"/>
      <c r="D221" s="2"/>
      <c r="E221" s="25"/>
      <c r="F221" s="25"/>
      <c r="G221" s="25"/>
      <c r="H221" s="2"/>
      <c r="I221" s="2"/>
      <c r="J221" s="2"/>
      <c r="K221" s="2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5">
      <c r="A222" s="2"/>
      <c r="B222" s="2"/>
      <c r="C222" s="2"/>
      <c r="D222" s="2"/>
      <c r="E222" s="25"/>
      <c r="F222" s="25"/>
      <c r="G222" s="25"/>
      <c r="H222" s="2"/>
      <c r="I222" s="2"/>
      <c r="J222" s="2"/>
      <c r="K222" s="2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5">
      <c r="A223" s="2"/>
      <c r="B223" s="2"/>
      <c r="C223" s="2"/>
      <c r="D223" s="2"/>
      <c r="E223" s="25"/>
      <c r="F223" s="25"/>
      <c r="G223" s="25"/>
      <c r="H223" s="2"/>
      <c r="I223" s="2"/>
      <c r="J223" s="2"/>
      <c r="K223" s="2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5">
      <c r="A224" s="2"/>
      <c r="B224" s="2"/>
      <c r="C224" s="2"/>
      <c r="D224" s="2"/>
      <c r="E224" s="25"/>
      <c r="F224" s="25"/>
      <c r="G224" s="25"/>
      <c r="H224" s="2"/>
      <c r="I224" s="2"/>
      <c r="J224" s="2"/>
      <c r="K224" s="2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5">
      <c r="A225" s="2"/>
      <c r="B225" s="2"/>
      <c r="C225" s="2"/>
      <c r="D225" s="2"/>
      <c r="E225" s="25"/>
      <c r="F225" s="2"/>
      <c r="G225" s="2"/>
      <c r="H225" s="2"/>
      <c r="I225" s="2"/>
      <c r="J225" s="2"/>
      <c r="K225" s="2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5">
      <c r="A226" s="2"/>
      <c r="B226" s="2"/>
      <c r="C226" s="2"/>
      <c r="D226" s="2"/>
      <c r="E226" s="25"/>
      <c r="F226" s="2"/>
      <c r="G226" s="2"/>
      <c r="H226" s="2"/>
      <c r="I226" s="2"/>
      <c r="J226" s="2"/>
      <c r="K226" s="2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5">
      <c r="A227" s="2"/>
      <c r="B227" s="2"/>
      <c r="C227" s="2"/>
      <c r="D227" s="2"/>
      <c r="E227" s="25"/>
      <c r="F227" s="2"/>
      <c r="G227" s="2"/>
      <c r="H227" s="2"/>
      <c r="I227" s="2"/>
      <c r="J227" s="2"/>
      <c r="K227" s="2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5">
      <c r="A228" s="2"/>
      <c r="B228" s="2"/>
      <c r="C228" s="2"/>
      <c r="D228" s="2"/>
      <c r="E228" s="25"/>
      <c r="F228" s="2"/>
      <c r="G228" s="2"/>
      <c r="H228" s="2"/>
      <c r="I228" s="2"/>
      <c r="J228" s="2"/>
      <c r="K228" s="2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5">
      <c r="A229" s="2"/>
      <c r="B229" s="2"/>
      <c r="C229" s="2"/>
      <c r="D229" s="2"/>
      <c r="E229" s="25"/>
      <c r="F229" s="2"/>
      <c r="G229" s="2"/>
      <c r="H229" s="2"/>
      <c r="I229" s="2"/>
      <c r="J229" s="2"/>
      <c r="K229" s="2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 x14ac:dyDescent="0.25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 x14ac:dyDescent="0.25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 x14ac:dyDescent="0.25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 x14ac:dyDescent="0.25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 x14ac:dyDescent="0.25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6">
    <mergeCell ref="A1:D1"/>
    <mergeCell ref="A2:A3"/>
    <mergeCell ref="G15:I15"/>
    <mergeCell ref="G4:J4"/>
    <mergeCell ref="G6:J6"/>
    <mergeCell ref="G11:J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2" zoomScale="79" workbookViewId="0">
      <selection activeCell="B43" sqref="B43"/>
    </sheetView>
  </sheetViews>
  <sheetFormatPr defaultColWidth="14.44140625" defaultRowHeight="15" customHeight="1" x14ac:dyDescent="0.25"/>
  <cols>
    <col min="1" max="1" width="25.5546875" customWidth="1"/>
    <col min="2" max="2" width="136.33203125" customWidth="1"/>
  </cols>
  <sheetData>
    <row r="1" spans="1:2" ht="15" customHeight="1" x14ac:dyDescent="0.5">
      <c r="A1" s="98" t="s">
        <v>25</v>
      </c>
      <c r="B1" s="99"/>
    </row>
    <row r="2" spans="1:2" ht="13.2" x14ac:dyDescent="0.25">
      <c r="A2" s="1"/>
      <c r="B2" s="1"/>
    </row>
    <row r="3" spans="1:2" ht="13.2" x14ac:dyDescent="0.25">
      <c r="A3" s="100" t="s">
        <v>26</v>
      </c>
      <c r="B3" s="99"/>
    </row>
    <row r="4" spans="1:2" ht="13.2" x14ac:dyDescent="0.25">
      <c r="A4" s="101" t="s">
        <v>27</v>
      </c>
      <c r="B4" s="99"/>
    </row>
    <row r="5" spans="1:2" ht="13.2" x14ac:dyDescent="0.25">
      <c r="A5" s="5"/>
      <c r="B5" s="1"/>
    </row>
    <row r="6" spans="1:2" ht="13.2" x14ac:dyDescent="0.25">
      <c r="A6" s="100" t="s">
        <v>28</v>
      </c>
      <c r="B6" s="99"/>
    </row>
    <row r="7" spans="1:2" ht="13.2" x14ac:dyDescent="0.25">
      <c r="A7" s="102" t="s">
        <v>29</v>
      </c>
      <c r="B7" s="99"/>
    </row>
    <row r="8" spans="1:2" ht="13.2" x14ac:dyDescent="0.25">
      <c r="A8" s="102" t="s">
        <v>30</v>
      </c>
      <c r="B8" s="99"/>
    </row>
    <row r="9" spans="1:2" ht="13.2" x14ac:dyDescent="0.25">
      <c r="A9" s="102" t="s">
        <v>31</v>
      </c>
      <c r="B9" s="99"/>
    </row>
    <row r="10" spans="1:2" ht="13.2" x14ac:dyDescent="0.25">
      <c r="A10" s="102" t="s">
        <v>32</v>
      </c>
      <c r="B10" s="99"/>
    </row>
    <row r="11" spans="1:2" ht="13.2" x14ac:dyDescent="0.25">
      <c r="A11" s="102" t="s">
        <v>33</v>
      </c>
      <c r="B11" s="99"/>
    </row>
    <row r="12" spans="1:2" ht="13.2" x14ac:dyDescent="0.25">
      <c r="A12" s="1"/>
      <c r="B12" s="1"/>
    </row>
    <row r="13" spans="1:2" ht="13.2" x14ac:dyDescent="0.25">
      <c r="A13" s="5"/>
      <c r="B13" s="1"/>
    </row>
    <row r="14" spans="1:2" ht="13.2" x14ac:dyDescent="0.25">
      <c r="A14" s="103" t="s">
        <v>29</v>
      </c>
      <c r="B14" s="99"/>
    </row>
    <row r="15" spans="1:2" ht="15" customHeight="1" x14ac:dyDescent="0.25">
      <c r="A15" s="8" t="s">
        <v>34</v>
      </c>
      <c r="B15" s="10" t="s">
        <v>35</v>
      </c>
    </row>
    <row r="16" spans="1:2" x14ac:dyDescent="0.25">
      <c r="A16" s="8" t="s">
        <v>36</v>
      </c>
      <c r="B16" s="8" t="s">
        <v>37</v>
      </c>
    </row>
    <row r="17" spans="1:2" x14ac:dyDescent="0.25">
      <c r="A17" s="8" t="s">
        <v>38</v>
      </c>
      <c r="B17" s="8" t="s">
        <v>39</v>
      </c>
    </row>
    <row r="18" spans="1:2" ht="13.2" x14ac:dyDescent="0.25">
      <c r="A18" s="1"/>
      <c r="B18" s="1"/>
    </row>
    <row r="19" spans="1:2" ht="13.2" x14ac:dyDescent="0.25">
      <c r="A19" s="1"/>
      <c r="B19" s="1"/>
    </row>
    <row r="20" spans="1:2" ht="13.2" x14ac:dyDescent="0.25">
      <c r="A20" s="103" t="s">
        <v>30</v>
      </c>
      <c r="B20" s="99"/>
    </row>
    <row r="21" spans="1:2" ht="13.2" x14ac:dyDescent="0.25">
      <c r="A21" s="102" t="s">
        <v>40</v>
      </c>
      <c r="B21" s="99"/>
    </row>
    <row r="22" spans="1:2" ht="13.2" x14ac:dyDescent="0.25">
      <c r="A22" s="102" t="s">
        <v>41</v>
      </c>
      <c r="B22" s="99"/>
    </row>
    <row r="23" spans="1:2" ht="13.2" x14ac:dyDescent="0.25">
      <c r="A23" s="1"/>
      <c r="B23" s="1"/>
    </row>
    <row r="24" spans="1:2" ht="13.2" x14ac:dyDescent="0.25">
      <c r="A24" s="1"/>
      <c r="B24" s="1"/>
    </row>
    <row r="25" spans="1:2" ht="13.2" x14ac:dyDescent="0.25">
      <c r="A25" s="103" t="s">
        <v>42</v>
      </c>
      <c r="B25" s="99"/>
    </row>
    <row r="26" spans="1:2" ht="13.2" x14ac:dyDescent="0.25">
      <c r="A26" s="1"/>
      <c r="B26" s="1"/>
    </row>
    <row r="27" spans="1:2" ht="13.2" x14ac:dyDescent="0.25">
      <c r="A27" s="1"/>
      <c r="B27" s="1"/>
    </row>
    <row r="28" spans="1:2" ht="13.2" x14ac:dyDescent="0.25">
      <c r="A28" s="103" t="s">
        <v>32</v>
      </c>
      <c r="B28" s="99"/>
    </row>
    <row r="29" spans="1:2" ht="13.2" x14ac:dyDescent="0.25">
      <c r="A29" s="102" t="s">
        <v>43</v>
      </c>
      <c r="B29" s="99"/>
    </row>
    <row r="30" spans="1:2" ht="13.2" x14ac:dyDescent="0.25">
      <c r="A30" s="102" t="s">
        <v>44</v>
      </c>
      <c r="B30" s="99"/>
    </row>
    <row r="31" spans="1:2" ht="13.2" x14ac:dyDescent="0.25">
      <c r="A31" s="5"/>
      <c r="B31" s="5"/>
    </row>
    <row r="32" spans="1:2" ht="13.2" x14ac:dyDescent="0.25">
      <c r="A32" s="1"/>
      <c r="B32" s="1"/>
    </row>
    <row r="33" spans="1:2" ht="13.2" x14ac:dyDescent="0.25">
      <c r="A33" s="103" t="s">
        <v>33</v>
      </c>
      <c r="B33" s="99"/>
    </row>
    <row r="34" spans="1:2" ht="13.2" x14ac:dyDescent="0.25">
      <c r="A34" s="102" t="s">
        <v>45</v>
      </c>
      <c r="B34" s="99"/>
    </row>
    <row r="35" spans="1:2" ht="13.2" x14ac:dyDescent="0.25">
      <c r="A35" s="104"/>
      <c r="B35" s="99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  <row r="1003" spans="1:2" ht="13.2" x14ac:dyDescent="0.25">
      <c r="A1003" s="1"/>
      <c r="B1003" s="1"/>
    </row>
    <row r="1004" spans="1:2" ht="13.2" x14ac:dyDescent="0.25">
      <c r="A1004" s="1"/>
      <c r="B1004" s="1"/>
    </row>
    <row r="1005" spans="1:2" ht="13.2" x14ac:dyDescent="0.25">
      <c r="A1005" s="1"/>
      <c r="B1005" s="1"/>
    </row>
    <row r="1006" spans="1:2" ht="13.2" x14ac:dyDescent="0.2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857B-585C-4C06-934B-98925D84A0BA}">
  <dimension ref="A1:J19"/>
  <sheetViews>
    <sheetView workbookViewId="0">
      <selection activeCell="J3" sqref="J3"/>
    </sheetView>
  </sheetViews>
  <sheetFormatPr defaultRowHeight="13.2" x14ac:dyDescent="0.25"/>
  <cols>
    <col min="1" max="1" width="24" customWidth="1"/>
    <col min="2" max="2" width="25.44140625" customWidth="1"/>
    <col min="3" max="3" width="16.44140625" customWidth="1"/>
    <col min="4" max="4" width="15" customWidth="1"/>
    <col min="7" max="7" width="26.21875" customWidth="1"/>
    <col min="8" max="8" width="18.77734375" customWidth="1"/>
    <col min="9" max="9" width="17.77734375" customWidth="1"/>
    <col min="10" max="10" width="14.6640625" customWidth="1"/>
  </cols>
  <sheetData>
    <row r="1" spans="1:10" ht="13.8" x14ac:dyDescent="0.25">
      <c r="A1" s="97" t="s">
        <v>61</v>
      </c>
      <c r="B1" s="97"/>
      <c r="C1" s="97"/>
      <c r="D1" s="97"/>
      <c r="G1" s="97" t="s">
        <v>63</v>
      </c>
      <c r="H1" s="97"/>
      <c r="I1" s="97"/>
      <c r="J1" s="97"/>
    </row>
    <row r="2" spans="1:10" ht="13.8" x14ac:dyDescent="0.25">
      <c r="A2" s="90" t="s">
        <v>53</v>
      </c>
      <c r="B2" s="90" t="s">
        <v>54</v>
      </c>
      <c r="C2" s="90" t="s">
        <v>55</v>
      </c>
      <c r="D2" s="90" t="s">
        <v>56</v>
      </c>
      <c r="G2" s="107" t="s">
        <v>53</v>
      </c>
      <c r="H2" s="107" t="s">
        <v>54</v>
      </c>
      <c r="I2" s="107" t="s">
        <v>55</v>
      </c>
      <c r="J2" s="107" t="s">
        <v>56</v>
      </c>
    </row>
    <row r="3" spans="1:10" ht="13.8" x14ac:dyDescent="0.25">
      <c r="A3" s="91" t="s">
        <v>10</v>
      </c>
      <c r="B3" s="108">
        <f>('Company A'!C$5 + 'Company B'!C$5 - 'Company A'!B$5 - 'Company B'!B$5)/('Company A'!B$5 + 'Company B'!B$5)</f>
        <v>5.4564139276827434E-2</v>
      </c>
      <c r="C3" s="108">
        <f>('Company A'!D$5 + 'Company B'!D$5 - 'Company A'!C$5 - 'Company B'!C$5)/('Company A'!C$5 + 'Company B'!C$5)</f>
        <v>2.2462498631336869E-2</v>
      </c>
      <c r="D3" s="110">
        <f>AVERAGE($B3,$C3)</f>
        <v>3.8513318954082151E-2</v>
      </c>
      <c r="G3" s="91" t="s">
        <v>64</v>
      </c>
      <c r="H3" s="108">
        <f>('Company A'!C$14 + 'Company B'!C$14 - 'Company A'!B$14 - 'Company B'!B$14)/('Company A'!B$14 + 'Company B'!B$14)</f>
        <v>8.9283556844267253E-2</v>
      </c>
      <c r="I3" s="108">
        <f>('Company A'!D$14 + 'Company B'!D$14 - 'Company A'!C$14 - 'Company B'!C$14)/('Company A'!C$14 + 'Company B'!C$14)</f>
        <v>4.8580301685891746E-2</v>
      </c>
      <c r="J3" s="110">
        <f>AVERAGE($H3,$I3)</f>
        <v>6.8931929265079503E-2</v>
      </c>
    </row>
    <row r="4" spans="1:10" ht="13.8" x14ac:dyDescent="0.25">
      <c r="A4" s="91" t="s">
        <v>57</v>
      </c>
      <c r="B4" s="108">
        <f>('Company A'!C$11 + 'Company B'!C$11- 'Company A'!B$11 - 'Company B'!B$11)/('Company A'!B$11 + 'Company B'!B$11)</f>
        <v>0.25362547280826098</v>
      </c>
      <c r="C4" s="108">
        <f>('Company A'!D$11 + 'Company B'!D$11- 'Company A'!C$11 - 'Company B'!C$11)/('Company A'!C$11 + 'Company B'!C$11)</f>
        <v>9.3686365851116088E-2</v>
      </c>
      <c r="D4" s="110">
        <f t="shared" ref="D4:D5" si="0">AVERAGE($B4,$C4)</f>
        <v>0.17365591932968855</v>
      </c>
      <c r="G4" s="91"/>
      <c r="H4" s="108"/>
      <c r="I4" s="108"/>
      <c r="J4" s="110"/>
    </row>
    <row r="5" spans="1:10" ht="13.8" x14ac:dyDescent="0.25">
      <c r="A5" s="91" t="s">
        <v>58</v>
      </c>
      <c r="B5" s="108">
        <f>('Company A'!C$20 + 'Company B'!C$20 - 'Company A'!B$20 - 'Company B'!B$20)/('Company A'!B$20 + 'Company B'!B$20)</f>
        <v>2.1605640209233567E-2</v>
      </c>
      <c r="C5" s="108">
        <f>('Company A'!D$20 + 'Company B'!D$20 - 'Company A'!C$20 - 'Company B'!C$20)/('Company A'!C$20 + 'Company B'!C$20)</f>
        <v>1.9070940932027308E-2</v>
      </c>
      <c r="D5" s="110">
        <f t="shared" si="0"/>
        <v>2.0338290570630437E-2</v>
      </c>
      <c r="G5" s="91" t="s">
        <v>60</v>
      </c>
      <c r="H5" s="108">
        <f>('Company A'!C$20 + 'Company B'!C$20 - 'Company A'!B$20 - 'Company B'!B$20)/('Company A'!B$20 + 'Company B'!B$20)</f>
        <v>2.1605640209233567E-2</v>
      </c>
      <c r="I5" s="108">
        <f>('Company A'!D$20 + 'Company B'!D$20 - 'Company A'!C$20 - 'Company B'!C$20)/('Company A'!C$20 + 'Company B'!C$20)</f>
        <v>1.9070940932027308E-2</v>
      </c>
      <c r="J5" s="110">
        <f t="shared" ref="J4:J5" si="1">AVERAGE($H5,$I5)</f>
        <v>2.0338290570630437E-2</v>
      </c>
    </row>
    <row r="6" spans="1:10" x14ac:dyDescent="0.25">
      <c r="A6" s="96"/>
      <c r="B6" s="96"/>
      <c r="C6" s="96"/>
      <c r="D6" s="96"/>
    </row>
    <row r="7" spans="1:10" x14ac:dyDescent="0.25">
      <c r="A7" s="50"/>
      <c r="B7" s="50"/>
      <c r="C7" s="50"/>
      <c r="D7" s="50"/>
    </row>
    <row r="8" spans="1:10" ht="13.8" x14ac:dyDescent="0.25">
      <c r="A8" s="97" t="s">
        <v>62</v>
      </c>
      <c r="B8" s="97"/>
      <c r="C8" s="97"/>
      <c r="D8" s="97"/>
      <c r="G8" s="97" t="s">
        <v>65</v>
      </c>
      <c r="H8" s="97"/>
      <c r="I8" s="97"/>
      <c r="J8" s="97"/>
    </row>
    <row r="9" spans="1:10" ht="13.8" x14ac:dyDescent="0.25">
      <c r="A9" s="90" t="s">
        <v>53</v>
      </c>
      <c r="B9" s="90" t="s">
        <v>54</v>
      </c>
      <c r="C9" s="90" t="s">
        <v>55</v>
      </c>
      <c r="D9" s="90" t="s">
        <v>56</v>
      </c>
      <c r="G9" s="107" t="s">
        <v>53</v>
      </c>
      <c r="H9" s="107" t="s">
        <v>54</v>
      </c>
      <c r="I9" s="107" t="s">
        <v>55</v>
      </c>
      <c r="J9" s="107" t="s">
        <v>56</v>
      </c>
    </row>
    <row r="10" spans="1:10" ht="13.8" x14ac:dyDescent="0.25">
      <c r="A10" s="91" t="s">
        <v>10</v>
      </c>
      <c r="B10" s="108">
        <f>('Company A'!C$5  - 'Company A'!B$5)/('Company A'!B$5)</f>
        <v>8.1527468665807665E-2</v>
      </c>
      <c r="C10" s="108">
        <f>('Company A'!D$5  - 'Company A'!C$5)/('Company A'!C$5)</f>
        <v>4.7330228528105707E-2</v>
      </c>
      <c r="D10" s="109">
        <f>AVERAGE($B10,$C10)</f>
        <v>6.4428848596956689E-2</v>
      </c>
      <c r="G10" s="91" t="s">
        <v>64</v>
      </c>
      <c r="H10" s="108">
        <f>('Company A'!C$14  - 'Company A'!B$14 )/('Company A'!B$14)</f>
        <v>0.20021337126600283</v>
      </c>
      <c r="I10" s="108">
        <f>('Company A'!D$14  - 'Company A'!C$14 )/('Company A'!C$14)</f>
        <v>9.3333333333333338E-2</v>
      </c>
      <c r="J10" s="109">
        <f>AVERAGE($H10,$I10)</f>
        <v>0.14677335229966809</v>
      </c>
    </row>
    <row r="11" spans="1:10" ht="13.8" x14ac:dyDescent="0.25">
      <c r="A11" s="91" t="s">
        <v>57</v>
      </c>
      <c r="B11" s="108">
        <f>('Company A'!C$11 - 'Company A'!B$11 )/('Company A'!B$11)</f>
        <v>0.45622543730089488</v>
      </c>
      <c r="C11" s="108">
        <f>('Company A'!D$11 - 'Company A'!C$11 )/('Company A'!C$11)</f>
        <v>0.14918996420379502</v>
      </c>
      <c r="D11" s="109">
        <f t="shared" ref="D11:D12" si="2">AVERAGE($B11,$C11)</f>
        <v>0.30270770075234493</v>
      </c>
      <c r="G11" s="91"/>
      <c r="H11" s="108"/>
      <c r="I11" s="108"/>
      <c r="J11" s="109"/>
    </row>
    <row r="12" spans="1:10" ht="13.8" x14ac:dyDescent="0.25">
      <c r="A12" s="91" t="s">
        <v>58</v>
      </c>
      <c r="B12" s="108">
        <f>('Company A'!C$20 - 'Company A'!B$20)/('Company A'!B$20)</f>
        <v>2.6927784577723379E-2</v>
      </c>
      <c r="C12" s="108">
        <f>('Company A'!D$20 - 'Company A'!C$20)/('Company A'!C$20)</f>
        <v>5.1013110846245532E-2</v>
      </c>
      <c r="D12" s="109">
        <f t="shared" si="2"/>
        <v>3.8970447711984456E-2</v>
      </c>
      <c r="G12" s="91" t="s">
        <v>60</v>
      </c>
      <c r="H12" s="108">
        <f>('Company A'!C$20 - 'Company A'!B$20)/('Company A'!B$20 )</f>
        <v>2.6927784577723379E-2</v>
      </c>
      <c r="I12" s="108">
        <f>('Company A'!D$20 - 'Company A'!C$20)/('Company A'!C$20 )</f>
        <v>5.1013110846245532E-2</v>
      </c>
      <c r="J12" s="109">
        <f t="shared" ref="J12" si="3">AVERAGE($H12,$I12)</f>
        <v>3.8970447711984456E-2</v>
      </c>
    </row>
    <row r="15" spans="1:10" ht="13.8" x14ac:dyDescent="0.25">
      <c r="A15" s="97" t="s">
        <v>59</v>
      </c>
      <c r="B15" s="97"/>
      <c r="C15" s="97"/>
      <c r="D15" s="97"/>
      <c r="G15" s="97" t="s">
        <v>66</v>
      </c>
      <c r="H15" s="97"/>
      <c r="I15" s="97"/>
      <c r="J15" s="97"/>
    </row>
    <row r="16" spans="1:10" ht="13.8" x14ac:dyDescent="0.25">
      <c r="A16" s="90" t="s">
        <v>53</v>
      </c>
      <c r="B16" s="90" t="s">
        <v>54</v>
      </c>
      <c r="C16" s="90" t="s">
        <v>55</v>
      </c>
      <c r="D16" s="90" t="s">
        <v>56</v>
      </c>
      <c r="G16" s="107" t="s">
        <v>53</v>
      </c>
      <c r="H16" s="107" t="s">
        <v>54</v>
      </c>
      <c r="I16" s="107" t="s">
        <v>55</v>
      </c>
      <c r="J16" s="107" t="s">
        <v>56</v>
      </c>
    </row>
    <row r="17" spans="1:10" ht="13.8" x14ac:dyDescent="0.25">
      <c r="A17" s="91" t="s">
        <v>10</v>
      </c>
      <c r="B17" s="108">
        <f>( 'Company B'!C$5 -  'Company B'!B$5)/('Company B'!B$5)</f>
        <v>2.8358701715638882E-2</v>
      </c>
      <c r="C17" s="108">
        <f>( 'Company B'!D$5 -  'Company B'!C$5)/('Company B'!C$5)</f>
        <v>-2.9558286283627509E-3</v>
      </c>
      <c r="D17" s="108">
        <f>AVERAGE($B17,$C17)</f>
        <v>1.2701436543638065E-2</v>
      </c>
      <c r="G17" s="91" t="s">
        <v>64</v>
      </c>
      <c r="H17" s="108">
        <f>('Company B'!C$14- 'Company B'!B$14)/('Company B'!B$14)</f>
        <v>3.2204940530649588E-2</v>
      </c>
      <c r="I17" s="108">
        <f>('Company B'!D$14- 'Company B'!C$14)/('Company B'!C$14)</f>
        <v>2.1804644566566212E-2</v>
      </c>
      <c r="J17" s="108">
        <f>AVERAGE($H17,$I17)</f>
        <v>2.7004792548607902E-2</v>
      </c>
    </row>
    <row r="18" spans="1:10" ht="13.8" x14ac:dyDescent="0.25">
      <c r="A18" s="91" t="s">
        <v>57</v>
      </c>
      <c r="B18" s="108">
        <f>( 'Company B'!C$11 - 'Company B'!B$11)/('Company B'!B$11)</f>
        <v>-0.1168497645883859</v>
      </c>
      <c r="C18" s="108">
        <f>( 'Company B'!D$11 - 'Company B'!C$11)/('Company B'!C$11)</f>
        <v>-7.3667205169629754E-2</v>
      </c>
      <c r="D18" s="108">
        <f t="shared" ref="D18:D19" si="4">AVERAGE($B18,$C18)</f>
        <v>-9.5258484879007829E-2</v>
      </c>
      <c r="G18" s="91"/>
      <c r="H18" s="108"/>
      <c r="I18" s="108"/>
      <c r="J18" s="108"/>
    </row>
    <row r="19" spans="1:10" ht="13.8" x14ac:dyDescent="0.25">
      <c r="A19" s="91" t="s">
        <v>58</v>
      </c>
      <c r="B19" s="108">
        <f>('Company B'!C$20 - 'Company B'!B$20)/('Company B'!B$20)</f>
        <v>1.9218097957390733E-2</v>
      </c>
      <c r="C19" s="108">
        <f>('Company B'!D$20 - 'Company B'!C$20)/('Company B'!C$20)</f>
        <v>4.6331214308802928E-3</v>
      </c>
      <c r="D19" s="108">
        <f t="shared" si="4"/>
        <v>1.1925609694135513E-2</v>
      </c>
      <c r="G19" s="91" t="s">
        <v>60</v>
      </c>
      <c r="H19" s="108">
        <f>( 'Company B'!C$20 - 'Company B'!B$20)/('Company B'!B$20)</f>
        <v>1.9218097957390733E-2</v>
      </c>
      <c r="I19" s="108">
        <f>( 'Company B'!D$20 - 'Company B'!C$20)/('Company B'!C$20)</f>
        <v>4.6331214308802928E-3</v>
      </c>
      <c r="J19" s="108">
        <f t="shared" ref="J19" si="5">AVERAGE($H19,$I19)</f>
        <v>1.1925609694135513E-2</v>
      </c>
    </row>
  </sheetData>
  <mergeCells count="7">
    <mergeCell ref="A1:D1"/>
    <mergeCell ref="A6:D6"/>
    <mergeCell ref="A8:D8"/>
    <mergeCell ref="A15:D15"/>
    <mergeCell ref="G1:J1"/>
    <mergeCell ref="G8:J8"/>
    <mergeCell ref="G15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9"/>
  <sheetViews>
    <sheetView zoomScale="94" zoomScaleNormal="70" workbookViewId="0">
      <selection activeCell="Q26" sqref="Q26"/>
    </sheetView>
  </sheetViews>
  <sheetFormatPr defaultColWidth="14.44140625" defaultRowHeight="15" customHeight="1" x14ac:dyDescent="0.25"/>
  <cols>
    <col min="1" max="1" width="38.88671875" customWidth="1"/>
    <col min="2" max="2" width="20.5546875" customWidth="1"/>
    <col min="3" max="3" width="21.6640625" customWidth="1"/>
    <col min="4" max="4" width="14.88671875" customWidth="1"/>
    <col min="5" max="5" width="54.21875" customWidth="1"/>
    <col min="6" max="6" width="10.6640625" customWidth="1"/>
    <col min="7" max="7" width="39.44140625" customWidth="1"/>
    <col min="8" max="8" width="22" customWidth="1"/>
    <col min="9" max="9" width="19.88671875" customWidth="1"/>
    <col min="10" max="10" width="14.88671875" customWidth="1"/>
    <col min="11" max="11" width="51.33203125" customWidth="1"/>
    <col min="12" max="12" width="24" style="50" customWidth="1"/>
    <col min="13" max="13" width="39.44140625" customWidth="1"/>
    <col min="14" max="14" width="16.109375" customWidth="1"/>
    <col min="15" max="15" width="20.109375" customWidth="1"/>
    <col min="16" max="16" width="18.5546875" customWidth="1"/>
    <col min="17" max="17" width="49.21875" customWidth="1"/>
    <col min="18" max="27" width="10.6640625" customWidth="1"/>
  </cols>
  <sheetData>
    <row r="1" spans="1:27" ht="15" customHeight="1" x14ac:dyDescent="0.25">
      <c r="A1" s="59" t="s">
        <v>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M1" s="52"/>
      <c r="N1" s="52"/>
      <c r="O1" s="52"/>
      <c r="P1" s="52"/>
    </row>
    <row r="2" spans="1:27" ht="12.75" customHeight="1" x14ac:dyDescent="0.25">
      <c r="A2" s="54" t="s">
        <v>1</v>
      </c>
      <c r="B2" s="70" t="s">
        <v>47</v>
      </c>
      <c r="C2" s="54"/>
      <c r="D2" s="70"/>
      <c r="E2" s="70"/>
      <c r="F2" s="53"/>
      <c r="G2" s="70"/>
      <c r="H2" s="53"/>
      <c r="I2" s="53"/>
      <c r="J2" s="53"/>
      <c r="K2" s="53"/>
      <c r="M2" s="53"/>
      <c r="N2" s="53"/>
      <c r="O2" s="53"/>
      <c r="P2" s="53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5">
      <c r="A3" s="54"/>
      <c r="B3" s="70" t="s">
        <v>48</v>
      </c>
      <c r="C3" s="54"/>
      <c r="D3" s="70"/>
      <c r="E3" s="70"/>
      <c r="F3" s="53"/>
      <c r="G3" s="70"/>
      <c r="H3" s="53"/>
      <c r="I3" s="53"/>
      <c r="J3" s="53"/>
      <c r="K3" s="53"/>
      <c r="M3" s="53"/>
      <c r="N3" s="53"/>
      <c r="O3" s="53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5">
      <c r="A4" s="69"/>
      <c r="B4" s="70"/>
      <c r="C4" s="54"/>
      <c r="D4" s="70"/>
      <c r="E4" s="70"/>
      <c r="F4" s="53"/>
      <c r="G4" s="70"/>
      <c r="H4" s="53"/>
      <c r="I4" s="53"/>
      <c r="J4" s="53"/>
      <c r="K4" s="53"/>
      <c r="M4" s="53"/>
      <c r="N4" s="53"/>
      <c r="O4" s="53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111" t="s">
        <v>49</v>
      </c>
      <c r="B5" s="111"/>
      <c r="C5" s="111"/>
      <c r="D5" s="111"/>
      <c r="E5" s="111"/>
      <c r="F5" s="53"/>
      <c r="G5" s="111" t="s">
        <v>50</v>
      </c>
      <c r="H5" s="111"/>
      <c r="I5" s="111"/>
      <c r="J5" s="111"/>
      <c r="K5" s="111"/>
      <c r="M5" s="111" t="s">
        <v>51</v>
      </c>
      <c r="N5" s="111"/>
      <c r="O5" s="111"/>
      <c r="P5" s="111"/>
      <c r="Q5" s="111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5">
      <c r="A6" s="105" t="s">
        <v>3</v>
      </c>
      <c r="B6" s="60" t="s">
        <v>4</v>
      </c>
      <c r="C6" s="61" t="s">
        <v>5</v>
      </c>
      <c r="D6" s="61" t="s">
        <v>6</v>
      </c>
      <c r="E6" s="113" t="s">
        <v>67</v>
      </c>
      <c r="F6" s="53"/>
      <c r="G6" s="105" t="s">
        <v>3</v>
      </c>
      <c r="H6" s="60" t="s">
        <v>4</v>
      </c>
      <c r="I6" s="61" t="s">
        <v>5</v>
      </c>
      <c r="J6" s="61" t="s">
        <v>6</v>
      </c>
      <c r="K6" s="113" t="s">
        <v>67</v>
      </c>
      <c r="M6" s="105" t="s">
        <v>3</v>
      </c>
      <c r="N6" s="60" t="s">
        <v>4</v>
      </c>
      <c r="O6" s="61" t="s">
        <v>5</v>
      </c>
      <c r="P6" s="61" t="s">
        <v>6</v>
      </c>
      <c r="Q6" s="113" t="s">
        <v>67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customHeight="1" x14ac:dyDescent="0.25">
      <c r="A7" s="106"/>
      <c r="B7" s="62" t="s">
        <v>8</v>
      </c>
      <c r="C7" s="63" t="s">
        <v>8</v>
      </c>
      <c r="D7" s="63" t="s">
        <v>8</v>
      </c>
      <c r="E7" s="113"/>
      <c r="F7" s="53"/>
      <c r="G7" s="106"/>
      <c r="H7" s="62" t="s">
        <v>8</v>
      </c>
      <c r="I7" s="63" t="s">
        <v>8</v>
      </c>
      <c r="J7" s="63" t="s">
        <v>8</v>
      </c>
      <c r="K7" s="113"/>
      <c r="M7" s="106"/>
      <c r="N7" s="62" t="s">
        <v>8</v>
      </c>
      <c r="O7" s="63" t="s">
        <v>8</v>
      </c>
      <c r="P7" s="63" t="s">
        <v>8</v>
      </c>
      <c r="Q7" s="113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customHeight="1" x14ac:dyDescent="0.25">
      <c r="A8" s="80" t="s">
        <v>9</v>
      </c>
      <c r="B8" s="71"/>
      <c r="C8" s="71"/>
      <c r="D8" s="71"/>
      <c r="E8" s="119"/>
      <c r="F8" s="53"/>
      <c r="G8" s="80" t="s">
        <v>9</v>
      </c>
      <c r="H8" s="71"/>
      <c r="I8" s="71"/>
      <c r="J8" s="71"/>
      <c r="K8" s="119"/>
      <c r="M8" s="80" t="s">
        <v>9</v>
      </c>
      <c r="N8" s="71"/>
      <c r="O8" s="71"/>
      <c r="P8" s="71"/>
      <c r="Q8" s="119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5">
      <c r="A9" s="81" t="s">
        <v>10</v>
      </c>
      <c r="B9" s="71">
        <f>B$20</f>
        <v>2362</v>
      </c>
      <c r="C9" s="71">
        <f t="shared" ref="C9:D9" si="0">C$20</f>
        <v>2560.7311190137507</v>
      </c>
      <c r="D9" s="71">
        <f t="shared" si="0"/>
        <v>2788.6306705714142</v>
      </c>
      <c r="E9" s="119"/>
      <c r="F9" s="53"/>
      <c r="G9" s="81" t="s">
        <v>10</v>
      </c>
      <c r="H9" s="71">
        <f>H$20</f>
        <v>2362</v>
      </c>
      <c r="I9" s="71">
        <f t="shared" ref="I9:J9" si="1">I$20</f>
        <v>2455.3338322249174</v>
      </c>
      <c r="J9" s="71">
        <f t="shared" si="1"/>
        <v>2555.1013455708016</v>
      </c>
      <c r="K9" s="119"/>
      <c r="M9" s="81" t="s">
        <v>10</v>
      </c>
      <c r="N9" s="71">
        <f>$B9-$H9</f>
        <v>0</v>
      </c>
      <c r="O9" s="71">
        <f>$C9-$I9</f>
        <v>105.3972867888333</v>
      </c>
      <c r="P9" s="71">
        <f>$D9-$J9</f>
        <v>233.52932500061252</v>
      </c>
      <c r="Q9" s="119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5">
      <c r="A10" s="82" t="s">
        <v>11</v>
      </c>
      <c r="B10" s="72">
        <f>-B$22</f>
        <v>-1796</v>
      </c>
      <c r="C10" s="72">
        <f>-C$22</f>
        <v>-1947.1096908334871</v>
      </c>
      <c r="D10" s="72">
        <f>-D$22</f>
        <v>-2120.3982575555715</v>
      </c>
      <c r="E10" s="119"/>
      <c r="F10" s="53"/>
      <c r="G10" s="82" t="s">
        <v>11</v>
      </c>
      <c r="H10" s="72">
        <f>-H$22</f>
        <v>-1796</v>
      </c>
      <c r="I10" s="72">
        <f t="shared" ref="I10:J10" si="2">-I$22</f>
        <v>-1866.9684854682268</v>
      </c>
      <c r="J10" s="72">
        <f t="shared" si="2"/>
        <v>-1942.8289655567992</v>
      </c>
      <c r="K10" s="119"/>
      <c r="M10" s="82" t="s">
        <v>11</v>
      </c>
      <c r="N10" s="71">
        <f t="shared" ref="N10:N16" si="3">$B10-$H10</f>
        <v>0</v>
      </c>
      <c r="O10" s="71">
        <f t="shared" ref="O10:O26" si="4">$C10-$I10</f>
        <v>-80.141205365260248</v>
      </c>
      <c r="P10" s="71">
        <f t="shared" ref="P10:P16" si="5">$D10-$J10</f>
        <v>-177.56929199877231</v>
      </c>
      <c r="Q10" s="119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5">
      <c r="A11" s="77" t="s">
        <v>12</v>
      </c>
      <c r="B11" s="73">
        <v>566.09999999999991</v>
      </c>
      <c r="C11" s="73">
        <f>SUM(C$9:C$10)</f>
        <v>613.62142818026359</v>
      </c>
      <c r="D11" s="73">
        <f>SUM(D$9:D$10)</f>
        <v>668.23241301584267</v>
      </c>
      <c r="E11" s="119"/>
      <c r="F11" s="53"/>
      <c r="G11" s="77" t="s">
        <v>12</v>
      </c>
      <c r="H11" s="73">
        <v>566.09999999999991</v>
      </c>
      <c r="I11" s="73">
        <f>SUM(I$9:I$10)</f>
        <v>588.36534675669054</v>
      </c>
      <c r="J11" s="73">
        <f>SUM(J$9:J$10)</f>
        <v>612.27238001400247</v>
      </c>
      <c r="K11" s="119"/>
      <c r="M11" s="77" t="s">
        <v>12</v>
      </c>
      <c r="N11" s="71">
        <f t="shared" si="3"/>
        <v>0</v>
      </c>
      <c r="O11" s="71">
        <f t="shared" si="4"/>
        <v>25.25608142357305</v>
      </c>
      <c r="P11" s="71">
        <f t="shared" si="5"/>
        <v>55.960033001840202</v>
      </c>
      <c r="Q11" s="119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5">
      <c r="A12" s="81" t="s">
        <v>52</v>
      </c>
      <c r="B12" s="71">
        <v>-27</v>
      </c>
      <c r="C12" s="71">
        <v>-27</v>
      </c>
      <c r="D12" s="71">
        <v>-27</v>
      </c>
      <c r="E12" s="119"/>
      <c r="F12" s="53"/>
      <c r="G12" s="81" t="s">
        <v>52</v>
      </c>
      <c r="H12" s="71">
        <v>-27</v>
      </c>
      <c r="I12" s="71">
        <v>-27</v>
      </c>
      <c r="J12" s="71">
        <v>-27</v>
      </c>
      <c r="K12" s="119"/>
      <c r="M12" s="81" t="s">
        <v>52</v>
      </c>
      <c r="N12" s="71">
        <f t="shared" si="3"/>
        <v>0</v>
      </c>
      <c r="O12" s="71">
        <f t="shared" si="4"/>
        <v>0</v>
      </c>
      <c r="P12" s="71">
        <f t="shared" si="5"/>
        <v>0</v>
      </c>
      <c r="Q12" s="119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5">
      <c r="A13" s="81" t="s">
        <v>14</v>
      </c>
      <c r="B13" s="71">
        <v>-44.9</v>
      </c>
      <c r="C13" s="71">
        <v>-44.9</v>
      </c>
      <c r="D13" s="71">
        <v>-44.9</v>
      </c>
      <c r="E13" s="119"/>
      <c r="F13" s="53"/>
      <c r="G13" s="81" t="s">
        <v>14</v>
      </c>
      <c r="H13" s="71">
        <v>-44.9</v>
      </c>
      <c r="I13" s="71">
        <v>-44.9</v>
      </c>
      <c r="J13" s="71">
        <v>-44.9</v>
      </c>
      <c r="K13" s="119"/>
      <c r="M13" s="81" t="s">
        <v>14</v>
      </c>
      <c r="N13" s="71">
        <f t="shared" si="3"/>
        <v>0</v>
      </c>
      <c r="O13" s="71">
        <f t="shared" si="4"/>
        <v>0</v>
      </c>
      <c r="P13" s="71">
        <f t="shared" si="5"/>
        <v>0</v>
      </c>
      <c r="Q13" s="119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5">
      <c r="A14" s="64" t="s">
        <v>15</v>
      </c>
      <c r="B14" s="55">
        <v>-293.8</v>
      </c>
      <c r="C14" s="55">
        <v>-293.8</v>
      </c>
      <c r="D14" s="55">
        <v>-293.8</v>
      </c>
      <c r="E14" s="119"/>
      <c r="F14" s="53"/>
      <c r="G14" s="64" t="s">
        <v>15</v>
      </c>
      <c r="H14" s="55">
        <v>-293.8</v>
      </c>
      <c r="I14" s="55">
        <v>-293.8</v>
      </c>
      <c r="J14" s="55">
        <v>-293.8</v>
      </c>
      <c r="K14" s="119"/>
      <c r="M14" s="64" t="s">
        <v>15</v>
      </c>
      <c r="N14" s="71">
        <f t="shared" si="3"/>
        <v>0</v>
      </c>
      <c r="O14" s="71">
        <f t="shared" si="4"/>
        <v>0</v>
      </c>
      <c r="P14" s="71">
        <f t="shared" si="5"/>
        <v>0</v>
      </c>
      <c r="Q14" s="119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5">
      <c r="A15" s="65" t="s">
        <v>16</v>
      </c>
      <c r="B15" s="73">
        <v>200.39999999999992</v>
      </c>
      <c r="C15" s="73">
        <f>SUM(C$11:C$14)</f>
        <v>247.9214281802636</v>
      </c>
      <c r="D15" s="73">
        <f>SUM(D$11:D$14)</f>
        <v>302.53241301584268</v>
      </c>
      <c r="E15" s="119"/>
      <c r="F15" s="53"/>
      <c r="G15" s="65" t="s">
        <v>16</v>
      </c>
      <c r="H15" s="73">
        <v>200.39999999999992</v>
      </c>
      <c r="I15" s="73">
        <f>SUM(I$11:I$14)</f>
        <v>222.66534675669055</v>
      </c>
      <c r="J15" s="73">
        <f>SUM(J$11:J$14)</f>
        <v>246.57238001400248</v>
      </c>
      <c r="K15" s="119"/>
      <c r="M15" s="65" t="s">
        <v>16</v>
      </c>
      <c r="N15" s="71">
        <f t="shared" si="3"/>
        <v>0</v>
      </c>
      <c r="O15" s="71">
        <f t="shared" si="4"/>
        <v>25.25608142357305</v>
      </c>
      <c r="P15" s="71">
        <f t="shared" si="5"/>
        <v>55.960033001840202</v>
      </c>
      <c r="Q15" s="134" t="s">
        <v>86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5">
      <c r="A16" s="112" t="s">
        <v>73</v>
      </c>
      <c r="B16" s="112"/>
      <c r="C16" s="117">
        <f>(C$15-B$15)/B$15</f>
        <v>0.23713287515101647</v>
      </c>
      <c r="D16" s="117">
        <f>(D$15-C$15)/C$15</f>
        <v>0.22027537206615092</v>
      </c>
      <c r="E16" s="122" t="s">
        <v>83</v>
      </c>
      <c r="F16" s="53"/>
      <c r="G16" s="114" t="s">
        <v>77</v>
      </c>
      <c r="H16" s="112"/>
      <c r="I16" s="126">
        <f>(I$15-H$15)/H$15</f>
        <v>0.11110452473398524</v>
      </c>
      <c r="J16" s="126">
        <f>(J$15-I$15)/I$15</f>
        <v>0.10736755227312252</v>
      </c>
      <c r="K16" s="122" t="s">
        <v>78</v>
      </c>
      <c r="M16" s="112" t="s">
        <v>77</v>
      </c>
      <c r="N16" s="112"/>
      <c r="O16" s="129">
        <f t="shared" si="4"/>
        <v>0.12602835041703123</v>
      </c>
      <c r="P16" s="129">
        <f t="shared" si="5"/>
        <v>0.1129078197930284</v>
      </c>
      <c r="Q16" s="133" t="s">
        <v>84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5">
      <c r="A17" s="74" t="s">
        <v>17</v>
      </c>
      <c r="B17" s="56"/>
      <c r="C17" s="56"/>
      <c r="D17" s="56"/>
      <c r="E17" s="119"/>
      <c r="F17" s="53"/>
      <c r="G17" s="74" t="s">
        <v>17</v>
      </c>
      <c r="H17" s="56"/>
      <c r="I17" s="56"/>
      <c r="J17" s="56"/>
      <c r="K17" s="119"/>
      <c r="M17" s="74" t="s">
        <v>17</v>
      </c>
      <c r="N17" s="56"/>
      <c r="O17" s="56"/>
      <c r="P17" s="56"/>
      <c r="Q17" s="119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5">
      <c r="A18" s="75" t="s">
        <v>18</v>
      </c>
      <c r="B18" s="83">
        <v>1354</v>
      </c>
      <c r="C18" s="84">
        <f>B$18*('Comparitive Metrics'!$J$10 + 1)</f>
        <v>1552.7311190137507</v>
      </c>
      <c r="D18" s="84">
        <f>C$18*('Comparitive Metrics'!$J$10 + 1)</f>
        <v>1780.6306705714139</v>
      </c>
      <c r="E18" s="120" t="s">
        <v>69</v>
      </c>
      <c r="F18" s="53"/>
      <c r="G18" s="75" t="s">
        <v>18</v>
      </c>
      <c r="H18" s="83">
        <v>1354</v>
      </c>
      <c r="I18" s="85">
        <f>H$18*('Comparitive Metrics'!$J$3 + 1)</f>
        <v>1447.3338322249176</v>
      </c>
      <c r="J18" s="85">
        <f>I$18*('Comparitive Metrics'!$J$3 + 1)</f>
        <v>1547.1013455708019</v>
      </c>
      <c r="K18" s="120" t="s">
        <v>75</v>
      </c>
      <c r="M18" s="75" t="s">
        <v>18</v>
      </c>
      <c r="N18" s="83">
        <f>$B18-$H18</f>
        <v>0</v>
      </c>
      <c r="O18" s="73">
        <f>$C18-$I18</f>
        <v>105.39728678883307</v>
      </c>
      <c r="P18" s="73">
        <f>$D18-$J18</f>
        <v>233.52932500061206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5">
      <c r="A19" s="76" t="s">
        <v>19</v>
      </c>
      <c r="B19" s="66">
        <v>1008</v>
      </c>
      <c r="C19" s="66">
        <v>1008</v>
      </c>
      <c r="D19" s="66">
        <v>1008</v>
      </c>
      <c r="E19" s="121" t="s">
        <v>70</v>
      </c>
      <c r="F19" s="53"/>
      <c r="G19" s="76" t="s">
        <v>19</v>
      </c>
      <c r="H19" s="66">
        <v>1008</v>
      </c>
      <c r="I19" s="66">
        <v>1008</v>
      </c>
      <c r="J19" s="66">
        <v>1008</v>
      </c>
      <c r="K19" s="121" t="s">
        <v>70</v>
      </c>
      <c r="M19" s="76" t="s">
        <v>19</v>
      </c>
      <c r="N19" s="83">
        <f t="shared" ref="N19:N25" si="6">$B19-$H19</f>
        <v>0</v>
      </c>
      <c r="O19" s="73">
        <f t="shared" ref="O19:O22" si="7">$C19-$I19</f>
        <v>0</v>
      </c>
      <c r="P19" s="73">
        <f t="shared" ref="P19:P22" si="8">$D19-$J19</f>
        <v>0</v>
      </c>
      <c r="Q19" s="13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5">
      <c r="A20" s="86" t="s">
        <v>10</v>
      </c>
      <c r="B20" s="57">
        <f>SUM(B$18:B$19)</f>
        <v>2362</v>
      </c>
      <c r="C20" s="57">
        <f t="shared" ref="C20:D20" si="9">SUM(C$18:C$19)</f>
        <v>2560.7311190137507</v>
      </c>
      <c r="D20" s="57">
        <f t="shared" si="9"/>
        <v>2788.6306705714142</v>
      </c>
      <c r="E20" s="119"/>
      <c r="F20" s="53"/>
      <c r="G20" s="86" t="s">
        <v>10</v>
      </c>
      <c r="H20" s="57">
        <v>2362</v>
      </c>
      <c r="I20" s="57">
        <f>SUM(I$18:I$19)</f>
        <v>2455.3338322249174</v>
      </c>
      <c r="J20" s="57">
        <f>SUM(J$18:J$19)</f>
        <v>2555.1013455708016</v>
      </c>
      <c r="K20" s="122" t="s">
        <v>79</v>
      </c>
      <c r="M20" s="86" t="s">
        <v>10</v>
      </c>
      <c r="N20" s="83">
        <f t="shared" si="6"/>
        <v>0</v>
      </c>
      <c r="O20" s="73">
        <f t="shared" si="7"/>
        <v>105.3972867888333</v>
      </c>
      <c r="P20" s="73">
        <f t="shared" si="8"/>
        <v>233.52932500061252</v>
      </c>
      <c r="Q20" s="120" t="s">
        <v>85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5">
      <c r="A21" s="112" t="s">
        <v>74</v>
      </c>
      <c r="B21" s="112"/>
      <c r="C21" s="118">
        <f>(C$20-B$20)/B$20</f>
        <v>8.4136798905059568E-2</v>
      </c>
      <c r="D21" s="118">
        <f>(D$20-C$20)/C$20</f>
        <v>8.899784513316554E-2</v>
      </c>
      <c r="E21" s="122" t="s">
        <v>80</v>
      </c>
      <c r="F21" s="53"/>
      <c r="G21" s="114" t="s">
        <v>77</v>
      </c>
      <c r="H21" s="67"/>
      <c r="I21" s="127">
        <f>(I$20-H$20)/H$20</f>
        <v>3.9514746919948086E-2</v>
      </c>
      <c r="J21" s="127">
        <f>(J$20-I$20)/I$20</f>
        <v>4.063297301429649E-2</v>
      </c>
      <c r="K21" s="122"/>
      <c r="M21" s="76" t="s">
        <v>77</v>
      </c>
      <c r="N21" s="83"/>
      <c r="O21" s="130">
        <f t="shared" si="7"/>
        <v>4.4622051985111481E-2</v>
      </c>
      <c r="P21" s="130">
        <f t="shared" si="8"/>
        <v>4.836487211886905E-2</v>
      </c>
      <c r="Q21" s="133" t="s">
        <v>87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5">
      <c r="A22" s="68" t="s">
        <v>11</v>
      </c>
      <c r="B22" s="57">
        <v>1796</v>
      </c>
      <c r="C22" s="57">
        <f>B22*C20/B20</f>
        <v>1947.1096908334871</v>
      </c>
      <c r="D22" s="57">
        <f>C22*D20/C20</f>
        <v>2120.3982575555715</v>
      </c>
      <c r="E22" s="123" t="s">
        <v>68</v>
      </c>
      <c r="F22" s="53"/>
      <c r="G22" s="68" t="s">
        <v>11</v>
      </c>
      <c r="H22" s="57">
        <v>1796</v>
      </c>
      <c r="I22" s="57">
        <f>(H$22*I$20)/H$20</f>
        <v>1866.9684854682268</v>
      </c>
      <c r="J22" s="57">
        <f>(I$22*J$20)/I$20</f>
        <v>1942.8289655567992</v>
      </c>
      <c r="K22" s="123" t="s">
        <v>68</v>
      </c>
      <c r="M22" s="68" t="s">
        <v>11</v>
      </c>
      <c r="N22" s="83">
        <f t="shared" si="6"/>
        <v>0</v>
      </c>
      <c r="O22" s="73">
        <f t="shared" si="7"/>
        <v>80.141205365260248</v>
      </c>
      <c r="P22" s="73">
        <f t="shared" si="8"/>
        <v>177.56929199877231</v>
      </c>
      <c r="Q22" s="135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5">
      <c r="A23" s="87"/>
      <c r="B23" s="88"/>
      <c r="C23" s="88"/>
      <c r="D23" s="88"/>
      <c r="E23" s="119"/>
      <c r="F23" s="53"/>
      <c r="G23" s="115"/>
      <c r="H23" s="50"/>
      <c r="I23" s="50"/>
      <c r="J23" s="50"/>
      <c r="K23" s="119"/>
      <c r="M23" s="114"/>
      <c r="N23" s="112"/>
      <c r="O23" s="112"/>
      <c r="P23" s="112"/>
      <c r="Q23" s="119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5">
      <c r="A24" s="58" t="s">
        <v>20</v>
      </c>
      <c r="B24" s="78">
        <v>2341</v>
      </c>
      <c r="C24" s="89">
        <f>B$24*('Comparitive Metrics'!$J$12 + 1)</f>
        <v>2432.229818093756</v>
      </c>
      <c r="D24" s="89">
        <f>C$24*('Comparitive Metrics'!$J$12 + 1)</f>
        <v>2527.0149030433085</v>
      </c>
      <c r="E24" s="120" t="s">
        <v>71</v>
      </c>
      <c r="F24" s="53"/>
      <c r="G24" s="58" t="s">
        <v>20</v>
      </c>
      <c r="H24" s="78">
        <v>2341</v>
      </c>
      <c r="I24" s="89">
        <f>H$24*('Comparitive Metrics'!$J$5 + 1)</f>
        <v>2388.6119382258457</v>
      </c>
      <c r="J24" s="89">
        <f>I$24*('Comparitive Metrics'!$J$5 + 1)</f>
        <v>2437.1922218859595</v>
      </c>
      <c r="K24" s="120" t="s">
        <v>76</v>
      </c>
      <c r="M24" s="58" t="s">
        <v>20</v>
      </c>
      <c r="N24" s="78">
        <f>$B24-$H24</f>
        <v>0</v>
      </c>
      <c r="O24" s="78">
        <f>$C24-$I24</f>
        <v>43.617879867910233</v>
      </c>
      <c r="P24" s="78">
        <f>$D24-$J24</f>
        <v>89.822681157349052</v>
      </c>
      <c r="Q24" s="120" t="s">
        <v>88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x14ac:dyDescent="0.25">
      <c r="A25" s="79" t="s">
        <v>21</v>
      </c>
      <c r="B25" s="125">
        <v>48.198775452086004</v>
      </c>
      <c r="C25" s="125">
        <f>C$18*1000/C$24/12</f>
        <v>53.199849354377399</v>
      </c>
      <c r="D25" s="125">
        <f>D$18*1000/D$24/12</f>
        <v>58.719831464223624</v>
      </c>
      <c r="E25" s="122" t="s">
        <v>81</v>
      </c>
      <c r="F25" s="53"/>
      <c r="G25" s="79" t="s">
        <v>21</v>
      </c>
      <c r="H25" s="125">
        <v>48.198775452086004</v>
      </c>
      <c r="I25" s="125">
        <f>(I$18*1000)/I$24/12</f>
        <v>50.49424343704586</v>
      </c>
      <c r="J25" s="125">
        <f>(J$18*1000)/J$24/12</f>
        <v>52.899033146895043</v>
      </c>
      <c r="K25" s="122" t="s">
        <v>82</v>
      </c>
      <c r="M25" s="79" t="s">
        <v>21</v>
      </c>
      <c r="N25" s="125">
        <f t="shared" ref="N25:N26" si="10">$B25-$H25</f>
        <v>0</v>
      </c>
      <c r="O25" s="125">
        <f>$C25-$I25</f>
        <v>2.705605917331539</v>
      </c>
      <c r="P25" s="125">
        <f t="shared" ref="P25:P26" si="11">$D25-$J25</f>
        <v>5.8207983173285811</v>
      </c>
      <c r="Q25" s="122" t="s">
        <v>89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5">
      <c r="A26" s="115" t="s">
        <v>72</v>
      </c>
      <c r="B26" s="115"/>
      <c r="C26" s="116">
        <f>(C$25-B$25)/B$25</f>
        <v>0.10375935602892901</v>
      </c>
      <c r="D26" s="116">
        <f>(D$25-C$25)/C$25</f>
        <v>0.10375935602892886</v>
      </c>
      <c r="E26" s="124"/>
      <c r="F26" s="2"/>
      <c r="G26" s="128" t="s">
        <v>77</v>
      </c>
      <c r="H26" s="115"/>
      <c r="I26" s="116">
        <f>(I$25-H$25)/H$25</f>
        <v>4.7625027055755005E-2</v>
      </c>
      <c r="J26" s="116">
        <f>(J$25-I$25)/I$25</f>
        <v>4.7625027055754894E-2</v>
      </c>
      <c r="K26" s="124"/>
      <c r="M26" s="128" t="s">
        <v>77</v>
      </c>
      <c r="N26" s="78"/>
      <c r="O26" s="131">
        <f>$C26-$I26</f>
        <v>5.6134328973174004E-2</v>
      </c>
      <c r="P26" s="131">
        <f t="shared" si="11"/>
        <v>5.6134328973173962E-2</v>
      </c>
      <c r="Q26" s="124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5">
      <c r="A27" s="2"/>
      <c r="B27" s="49"/>
      <c r="C27" s="49"/>
      <c r="D27" s="49"/>
      <c r="E27" s="49"/>
      <c r="F27" s="2"/>
      <c r="G27" s="2"/>
      <c r="H27" s="2"/>
      <c r="I27" s="2"/>
      <c r="J27" s="2"/>
      <c r="K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5">
      <c r="A28" s="96"/>
      <c r="B28" s="96"/>
      <c r="C28" s="96"/>
      <c r="D28" s="50"/>
      <c r="E28" s="50"/>
      <c r="F28" s="50"/>
      <c r="G28" s="96"/>
      <c r="H28" s="96"/>
      <c r="I28" s="96"/>
      <c r="J28" s="2"/>
      <c r="K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2"/>
      <c r="K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2"/>
      <c r="K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2"/>
      <c r="K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2"/>
      <c r="K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2"/>
      <c r="K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2"/>
      <c r="K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2"/>
      <c r="K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2"/>
      <c r="K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2"/>
      <c r="K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2"/>
      <c r="K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5">
      <c r="A39" s="96"/>
      <c r="B39" s="96"/>
      <c r="C39" s="96"/>
      <c r="D39" s="50"/>
      <c r="E39" s="50"/>
      <c r="F39" s="50"/>
      <c r="G39" s="96"/>
      <c r="H39" s="96"/>
      <c r="I39" s="96"/>
      <c r="J39" s="2"/>
      <c r="K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2"/>
      <c r="K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2"/>
      <c r="K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2"/>
      <c r="K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2"/>
      <c r="K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2"/>
      <c r="K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2"/>
      <c r="K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2"/>
      <c r="K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2"/>
      <c r="K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"/>
      <c r="B48" s="49"/>
      <c r="C48" s="49"/>
      <c r="D48" s="49"/>
      <c r="E48" s="49"/>
      <c r="F48" s="2"/>
      <c r="G48" s="51"/>
      <c r="H48" s="51"/>
      <c r="I48" s="51"/>
      <c r="J48" s="2"/>
      <c r="K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49"/>
      <c r="C49" s="49"/>
      <c r="D49" s="49"/>
      <c r="E49" s="49"/>
      <c r="F49" s="2"/>
      <c r="G49" s="2"/>
      <c r="H49" s="2"/>
      <c r="I49" s="2"/>
      <c r="J49" s="2"/>
      <c r="K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5">
      <c r="A50" s="2"/>
      <c r="B50" s="49"/>
      <c r="C50" s="49"/>
      <c r="D50" s="49"/>
      <c r="E50" s="49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5">
      <c r="A51" s="2"/>
      <c r="B51" s="49"/>
      <c r="C51" s="49"/>
      <c r="D51" s="49"/>
      <c r="E51" s="49"/>
      <c r="F51" s="2"/>
      <c r="G51" s="2"/>
      <c r="H51" s="2"/>
      <c r="I51" s="2"/>
      <c r="J51" s="2"/>
      <c r="K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"/>
      <c r="B52" s="49"/>
      <c r="C52" s="49"/>
      <c r="D52" s="49"/>
      <c r="E52" s="49"/>
      <c r="F52" s="2"/>
      <c r="G52" s="2"/>
      <c r="H52" s="2"/>
      <c r="I52" s="2"/>
      <c r="J52" s="2"/>
      <c r="K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5">
      <c r="A53" s="2"/>
      <c r="B53" s="49"/>
      <c r="C53" s="49"/>
      <c r="D53" s="49"/>
      <c r="E53" s="49"/>
      <c r="F53" s="2"/>
      <c r="G53" s="2"/>
      <c r="H53" s="2"/>
      <c r="I53" s="2"/>
      <c r="J53" s="2"/>
      <c r="K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5">
      <c r="A54" s="2"/>
      <c r="B54" s="49"/>
      <c r="C54" s="49"/>
      <c r="D54" s="49"/>
      <c r="E54" s="49"/>
      <c r="F54" s="2"/>
      <c r="G54" s="2"/>
      <c r="H54" s="2"/>
      <c r="I54" s="2"/>
      <c r="J54" s="2"/>
      <c r="K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5">
      <c r="A55" s="2"/>
      <c r="B55" s="49"/>
      <c r="C55" s="49"/>
      <c r="D55" s="49"/>
      <c r="E55" s="49"/>
      <c r="F55" s="2"/>
      <c r="G55" s="2"/>
      <c r="H55" s="2"/>
      <c r="I55" s="2"/>
      <c r="J55" s="2"/>
      <c r="K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5">
      <c r="A56" s="2"/>
      <c r="B56" s="49"/>
      <c r="C56" s="49"/>
      <c r="D56" s="49"/>
      <c r="E56" s="49"/>
      <c r="F56" s="2"/>
      <c r="G56" s="2"/>
      <c r="H56" s="2"/>
      <c r="I56" s="2"/>
      <c r="J56" s="2"/>
      <c r="K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2"/>
      <c r="B57" s="49"/>
      <c r="C57" s="49"/>
      <c r="D57" s="49"/>
      <c r="E57" s="49"/>
      <c r="F57" s="2"/>
      <c r="G57" s="2"/>
      <c r="H57" s="2"/>
      <c r="I57" s="2"/>
      <c r="J57" s="2"/>
      <c r="K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2"/>
      <c r="B58" s="49"/>
      <c r="C58" s="49"/>
      <c r="D58" s="49"/>
      <c r="E58" s="49"/>
      <c r="F58" s="2"/>
      <c r="G58" s="2"/>
      <c r="H58" s="2"/>
      <c r="I58" s="2"/>
      <c r="J58" s="2"/>
      <c r="K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2"/>
      <c r="B59" s="49"/>
      <c r="C59" s="49"/>
      <c r="D59" s="49"/>
      <c r="E59" s="49"/>
      <c r="F59" s="2"/>
      <c r="G59" s="2"/>
      <c r="H59" s="2"/>
      <c r="I59" s="2"/>
      <c r="J59" s="2"/>
      <c r="K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2"/>
      <c r="B60" s="49"/>
      <c r="C60" s="49"/>
      <c r="D60" s="49"/>
      <c r="E60" s="49"/>
      <c r="F60" s="2"/>
      <c r="G60" s="2"/>
      <c r="H60" s="2"/>
      <c r="I60" s="2"/>
      <c r="J60" s="2"/>
      <c r="K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2"/>
      <c r="B61" s="49"/>
      <c r="C61" s="49"/>
      <c r="D61" s="49"/>
      <c r="E61" s="49"/>
      <c r="F61" s="2"/>
      <c r="G61" s="2"/>
      <c r="H61" s="2"/>
      <c r="I61" s="2"/>
      <c r="J61" s="2"/>
      <c r="K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2"/>
      <c r="B62" s="49"/>
      <c r="C62" s="49"/>
      <c r="D62" s="49"/>
      <c r="E62" s="49"/>
      <c r="F62" s="2"/>
      <c r="G62" s="2"/>
      <c r="H62" s="2"/>
      <c r="I62" s="2"/>
      <c r="J62" s="2"/>
      <c r="K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2"/>
      <c r="B63" s="49"/>
      <c r="C63" s="49"/>
      <c r="D63" s="49"/>
      <c r="E63" s="49"/>
      <c r="F63" s="2"/>
      <c r="G63" s="2"/>
      <c r="H63" s="2"/>
      <c r="I63" s="2"/>
      <c r="J63" s="2"/>
      <c r="K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2"/>
      <c r="B64" s="49"/>
      <c r="C64" s="49"/>
      <c r="D64" s="49"/>
      <c r="E64" s="49"/>
      <c r="F64" s="2"/>
      <c r="G64" s="2"/>
      <c r="H64" s="2"/>
      <c r="I64" s="2"/>
      <c r="J64" s="2"/>
      <c r="K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2"/>
      <c r="B65" s="49"/>
      <c r="C65" s="49"/>
      <c r="D65" s="49"/>
      <c r="E65" s="49"/>
      <c r="F65" s="2"/>
      <c r="G65" s="2"/>
      <c r="H65" s="2"/>
      <c r="I65" s="2"/>
      <c r="J65" s="2"/>
      <c r="K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49"/>
      <c r="C66" s="49"/>
      <c r="D66" s="49"/>
      <c r="E66" s="49"/>
      <c r="F66" s="2"/>
      <c r="G66" s="2"/>
      <c r="H66" s="2"/>
      <c r="I66" s="2"/>
      <c r="J66" s="2"/>
      <c r="K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49"/>
      <c r="C67" s="49"/>
      <c r="D67" s="49"/>
      <c r="E67" s="49"/>
      <c r="F67" s="2"/>
      <c r="G67" s="2"/>
      <c r="H67" s="2"/>
      <c r="I67" s="2"/>
      <c r="J67" s="2"/>
      <c r="K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49"/>
      <c r="C68" s="49"/>
      <c r="D68" s="49"/>
      <c r="E68" s="49"/>
      <c r="F68" s="2"/>
      <c r="G68" s="2"/>
      <c r="H68" s="2"/>
      <c r="I68" s="2"/>
      <c r="J68" s="2"/>
      <c r="K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49"/>
      <c r="C69" s="49"/>
      <c r="D69" s="49"/>
      <c r="E69" s="49"/>
      <c r="F69" s="2"/>
      <c r="G69" s="2"/>
      <c r="H69" s="2"/>
      <c r="I69" s="2"/>
      <c r="J69" s="2"/>
      <c r="K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49"/>
      <c r="C70" s="49"/>
      <c r="D70" s="49"/>
      <c r="E70" s="49"/>
      <c r="F70" s="2"/>
      <c r="G70" s="2"/>
      <c r="H70" s="2"/>
      <c r="I70" s="2"/>
      <c r="J70" s="2"/>
      <c r="K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49"/>
      <c r="C71" s="49"/>
      <c r="D71" s="49"/>
      <c r="E71" s="49"/>
      <c r="F71" s="2"/>
      <c r="G71" s="2"/>
      <c r="H71" s="2"/>
      <c r="I71" s="2"/>
      <c r="J71" s="2"/>
      <c r="K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49"/>
      <c r="C72" s="49"/>
      <c r="D72" s="49"/>
      <c r="E72" s="49"/>
      <c r="F72" s="2"/>
      <c r="G72" s="2"/>
      <c r="H72" s="2"/>
      <c r="I72" s="2"/>
      <c r="J72" s="2"/>
      <c r="K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49"/>
      <c r="C73" s="49"/>
      <c r="D73" s="49"/>
      <c r="E73" s="49"/>
      <c r="F73" s="2"/>
      <c r="G73" s="2"/>
      <c r="H73" s="2"/>
      <c r="I73" s="2"/>
      <c r="J73" s="2"/>
      <c r="K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49"/>
      <c r="C74" s="49"/>
      <c r="D74" s="49"/>
      <c r="E74" s="49"/>
      <c r="F74" s="2"/>
      <c r="G74" s="2"/>
      <c r="H74" s="2"/>
      <c r="I74" s="2"/>
      <c r="J74" s="2"/>
      <c r="K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49"/>
      <c r="C75" s="49"/>
      <c r="D75" s="49"/>
      <c r="E75" s="49"/>
      <c r="F75" s="2"/>
      <c r="G75" s="2"/>
      <c r="H75" s="2"/>
      <c r="I75" s="2"/>
      <c r="J75" s="2"/>
      <c r="K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49"/>
      <c r="C76" s="49"/>
      <c r="D76" s="49"/>
      <c r="E76" s="49"/>
      <c r="F76" s="2"/>
      <c r="G76" s="2"/>
      <c r="H76" s="2"/>
      <c r="I76" s="2"/>
      <c r="J76" s="2"/>
      <c r="K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49"/>
      <c r="C77" s="49"/>
      <c r="D77" s="49"/>
      <c r="E77" s="49"/>
      <c r="F77" s="2"/>
      <c r="G77" s="2"/>
      <c r="H77" s="2"/>
      <c r="I77" s="2"/>
      <c r="J77" s="2"/>
      <c r="K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49"/>
      <c r="C78" s="49"/>
      <c r="D78" s="49"/>
      <c r="E78" s="49"/>
      <c r="F78" s="2"/>
      <c r="G78" s="2"/>
      <c r="H78" s="2"/>
      <c r="I78" s="2"/>
      <c r="J78" s="2"/>
      <c r="K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49"/>
      <c r="C79" s="49"/>
      <c r="D79" s="49"/>
      <c r="E79" s="49"/>
      <c r="F79" s="2"/>
      <c r="G79" s="2"/>
      <c r="H79" s="2"/>
      <c r="I79" s="2"/>
      <c r="J79" s="2"/>
      <c r="K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49"/>
      <c r="C80" s="49"/>
      <c r="D80" s="49"/>
      <c r="E80" s="49"/>
      <c r="F80" s="2"/>
      <c r="G80" s="2"/>
      <c r="H80" s="2"/>
      <c r="I80" s="2"/>
      <c r="J80" s="2"/>
      <c r="K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49"/>
      <c r="C81" s="49"/>
      <c r="D81" s="49"/>
      <c r="E81" s="49"/>
      <c r="F81" s="2"/>
      <c r="G81" s="2"/>
      <c r="H81" s="2"/>
      <c r="I81" s="2"/>
      <c r="J81" s="2"/>
      <c r="K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49"/>
      <c r="C82" s="49"/>
      <c r="D82" s="49"/>
      <c r="E82" s="49"/>
      <c r="F82" s="2"/>
      <c r="G82" s="2"/>
      <c r="H82" s="2"/>
      <c r="I82" s="2"/>
      <c r="J82" s="2"/>
      <c r="K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49"/>
      <c r="C83" s="49"/>
      <c r="D83" s="49"/>
      <c r="E83" s="49"/>
      <c r="F83" s="2"/>
      <c r="G83" s="2"/>
      <c r="H83" s="2"/>
      <c r="I83" s="2"/>
      <c r="J83" s="2"/>
      <c r="K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49"/>
      <c r="C84" s="49"/>
      <c r="D84" s="49"/>
      <c r="E84" s="49"/>
      <c r="F84" s="2"/>
      <c r="G84" s="2"/>
      <c r="H84" s="2"/>
      <c r="I84" s="2"/>
      <c r="J84" s="2"/>
      <c r="K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49"/>
      <c r="C85" s="49"/>
      <c r="D85" s="49"/>
      <c r="E85" s="49"/>
      <c r="F85" s="2"/>
      <c r="G85" s="2"/>
      <c r="H85" s="2"/>
      <c r="I85" s="2"/>
      <c r="J85" s="2"/>
      <c r="K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49"/>
      <c r="C86" s="49"/>
      <c r="D86" s="49"/>
      <c r="E86" s="49"/>
      <c r="F86" s="2"/>
      <c r="G86" s="2"/>
      <c r="H86" s="2"/>
      <c r="I86" s="2"/>
      <c r="J86" s="2"/>
      <c r="K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49"/>
      <c r="C87" s="49"/>
      <c r="D87" s="49"/>
      <c r="E87" s="49"/>
      <c r="F87" s="2"/>
      <c r="G87" s="2"/>
      <c r="H87" s="2"/>
      <c r="I87" s="2"/>
      <c r="J87" s="2"/>
      <c r="K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49"/>
      <c r="C88" s="49"/>
      <c r="D88" s="49"/>
      <c r="E88" s="49"/>
      <c r="F88" s="2"/>
      <c r="G88" s="2"/>
      <c r="H88" s="2"/>
      <c r="I88" s="2"/>
      <c r="J88" s="2"/>
      <c r="K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49"/>
      <c r="C89" s="49"/>
      <c r="D89" s="49"/>
      <c r="E89" s="49"/>
      <c r="F89" s="2"/>
      <c r="G89" s="2"/>
      <c r="H89" s="2"/>
      <c r="I89" s="2"/>
      <c r="J89" s="2"/>
      <c r="K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49"/>
      <c r="C90" s="49"/>
      <c r="D90" s="49"/>
      <c r="E90" s="49"/>
      <c r="F90" s="2"/>
      <c r="G90" s="2"/>
      <c r="H90" s="2"/>
      <c r="I90" s="2"/>
      <c r="J90" s="2"/>
      <c r="K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49"/>
      <c r="C91" s="49"/>
      <c r="D91" s="49"/>
      <c r="E91" s="49"/>
      <c r="F91" s="2"/>
      <c r="G91" s="2"/>
      <c r="H91" s="2"/>
      <c r="I91" s="2"/>
      <c r="J91" s="2"/>
      <c r="K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49"/>
      <c r="C92" s="49"/>
      <c r="D92" s="49"/>
      <c r="E92" s="49"/>
      <c r="F92" s="2"/>
      <c r="G92" s="2"/>
      <c r="H92" s="2"/>
      <c r="I92" s="2"/>
      <c r="J92" s="2"/>
      <c r="K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49"/>
      <c r="C93" s="49"/>
      <c r="D93" s="49"/>
      <c r="E93" s="49"/>
      <c r="F93" s="2"/>
      <c r="G93" s="2"/>
      <c r="H93" s="2"/>
      <c r="I93" s="2"/>
      <c r="J93" s="2"/>
      <c r="K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49"/>
      <c r="C94" s="49"/>
      <c r="D94" s="49"/>
      <c r="E94" s="49"/>
      <c r="F94" s="2"/>
      <c r="G94" s="2"/>
      <c r="H94" s="2"/>
      <c r="I94" s="2"/>
      <c r="J94" s="2"/>
      <c r="K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49"/>
      <c r="C95" s="49"/>
      <c r="D95" s="49"/>
      <c r="E95" s="49"/>
      <c r="F95" s="2"/>
      <c r="G95" s="2"/>
      <c r="H95" s="2"/>
      <c r="I95" s="2"/>
      <c r="J95" s="2"/>
      <c r="K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49"/>
      <c r="C96" s="49"/>
      <c r="D96" s="49"/>
      <c r="E96" s="49"/>
      <c r="F96" s="2"/>
      <c r="G96" s="2"/>
      <c r="H96" s="2"/>
      <c r="I96" s="2"/>
      <c r="J96" s="2"/>
      <c r="K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49"/>
      <c r="C97" s="49"/>
      <c r="D97" s="49"/>
      <c r="E97" s="49"/>
      <c r="F97" s="2"/>
      <c r="G97" s="2"/>
      <c r="H97" s="2"/>
      <c r="I97" s="2"/>
      <c r="J97" s="2"/>
      <c r="K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49"/>
      <c r="C98" s="49"/>
      <c r="D98" s="49"/>
      <c r="E98" s="49"/>
      <c r="F98" s="2"/>
      <c r="G98" s="2"/>
      <c r="H98" s="2"/>
      <c r="I98" s="2"/>
      <c r="J98" s="2"/>
      <c r="K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49"/>
      <c r="C99" s="49"/>
      <c r="D99" s="49"/>
      <c r="E99" s="49"/>
      <c r="F99" s="2"/>
      <c r="G99" s="2"/>
      <c r="H99" s="2"/>
      <c r="I99" s="2"/>
      <c r="J99" s="2"/>
      <c r="K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49"/>
      <c r="C100" s="49"/>
      <c r="D100" s="49"/>
      <c r="E100" s="49"/>
      <c r="F100" s="2"/>
      <c r="G100" s="2"/>
      <c r="H100" s="2"/>
      <c r="I100" s="2"/>
      <c r="J100" s="2"/>
      <c r="K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49"/>
      <c r="C101" s="49"/>
      <c r="D101" s="49"/>
      <c r="E101" s="49"/>
      <c r="F101" s="2"/>
      <c r="G101" s="2"/>
      <c r="H101" s="2"/>
      <c r="I101" s="2"/>
      <c r="J101" s="2"/>
      <c r="K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49"/>
      <c r="C102" s="49"/>
      <c r="D102" s="49"/>
      <c r="E102" s="49"/>
      <c r="F102" s="2"/>
      <c r="G102" s="2"/>
      <c r="H102" s="2"/>
      <c r="I102" s="2"/>
      <c r="J102" s="2"/>
      <c r="K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49"/>
      <c r="C103" s="49"/>
      <c r="D103" s="49"/>
      <c r="E103" s="49"/>
      <c r="F103" s="2"/>
      <c r="G103" s="2"/>
      <c r="H103" s="2"/>
      <c r="I103" s="2"/>
      <c r="J103" s="2"/>
      <c r="K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49"/>
      <c r="C104" s="49"/>
      <c r="D104" s="49"/>
      <c r="E104" s="49"/>
      <c r="F104" s="2"/>
      <c r="G104" s="2"/>
      <c r="H104" s="2"/>
      <c r="I104" s="2"/>
      <c r="J104" s="2"/>
      <c r="K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49"/>
      <c r="C105" s="49"/>
      <c r="D105" s="49"/>
      <c r="E105" s="49"/>
      <c r="F105" s="2"/>
      <c r="G105" s="2"/>
      <c r="H105" s="2"/>
      <c r="I105" s="2"/>
      <c r="J105" s="2"/>
      <c r="K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49"/>
      <c r="C106" s="49"/>
      <c r="D106" s="49"/>
      <c r="E106" s="49"/>
      <c r="F106" s="2"/>
      <c r="G106" s="2"/>
      <c r="H106" s="2"/>
      <c r="I106" s="2"/>
      <c r="J106" s="2"/>
      <c r="K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49"/>
      <c r="C107" s="49"/>
      <c r="D107" s="49"/>
      <c r="E107" s="49"/>
      <c r="F107" s="2"/>
      <c r="G107" s="2"/>
      <c r="H107" s="2"/>
      <c r="I107" s="2"/>
      <c r="J107" s="2"/>
      <c r="K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49"/>
      <c r="C108" s="49"/>
      <c r="D108" s="49"/>
      <c r="E108" s="49"/>
      <c r="F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49"/>
      <c r="C109" s="49"/>
      <c r="D109" s="49"/>
      <c r="E109" s="49"/>
      <c r="F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49"/>
      <c r="C110" s="49"/>
      <c r="D110" s="49"/>
      <c r="E110" s="49"/>
      <c r="F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49"/>
      <c r="C111" s="49"/>
      <c r="D111" s="49"/>
      <c r="E111" s="49"/>
      <c r="F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49"/>
      <c r="C112" s="49"/>
      <c r="D112" s="49"/>
      <c r="E112" s="49"/>
      <c r="F112" s="2"/>
      <c r="G112" s="2"/>
      <c r="H112" s="2"/>
      <c r="I112" s="2"/>
      <c r="J112" s="2"/>
      <c r="K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49"/>
      <c r="C113" s="49"/>
      <c r="D113" s="49"/>
      <c r="E113" s="49"/>
      <c r="F113" s="2"/>
      <c r="G113" s="2"/>
      <c r="H113" s="2"/>
      <c r="I113" s="2"/>
      <c r="J113" s="2"/>
      <c r="K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49"/>
      <c r="C114" s="49"/>
      <c r="D114" s="49"/>
      <c r="E114" s="49"/>
      <c r="F114" s="2"/>
      <c r="G114" s="2"/>
      <c r="H114" s="2"/>
      <c r="I114" s="2"/>
      <c r="J114" s="2"/>
      <c r="K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49"/>
      <c r="C115" s="49"/>
      <c r="D115" s="49"/>
      <c r="E115" s="49"/>
      <c r="F115" s="2"/>
      <c r="G115" s="2"/>
      <c r="H115" s="2"/>
      <c r="I115" s="2"/>
      <c r="J115" s="2"/>
      <c r="K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49"/>
      <c r="C116" s="49"/>
      <c r="D116" s="49"/>
      <c r="E116" s="49"/>
      <c r="F116" s="2"/>
      <c r="G116" s="2"/>
      <c r="H116" s="2"/>
      <c r="I116" s="2"/>
      <c r="J116" s="2"/>
      <c r="K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49"/>
      <c r="C117" s="49"/>
      <c r="D117" s="49"/>
      <c r="E117" s="49"/>
      <c r="F117" s="2"/>
      <c r="G117" s="2"/>
      <c r="H117" s="2"/>
      <c r="I117" s="2"/>
      <c r="J117" s="2"/>
      <c r="K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49"/>
      <c r="C118" s="49"/>
      <c r="D118" s="49"/>
      <c r="E118" s="49"/>
      <c r="F118" s="2"/>
      <c r="G118" s="2"/>
      <c r="H118" s="2"/>
      <c r="I118" s="2"/>
      <c r="J118" s="2"/>
      <c r="K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49"/>
      <c r="C119" s="49"/>
      <c r="D119" s="49"/>
      <c r="E119" s="49"/>
      <c r="F119" s="2"/>
      <c r="G119" s="2"/>
      <c r="H119" s="2"/>
      <c r="I119" s="2"/>
      <c r="J119" s="2"/>
      <c r="K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49"/>
      <c r="C120" s="49"/>
      <c r="D120" s="49"/>
      <c r="E120" s="49"/>
      <c r="F120" s="2"/>
      <c r="G120" s="2"/>
      <c r="H120" s="2"/>
      <c r="I120" s="2"/>
      <c r="J120" s="2"/>
      <c r="K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49"/>
      <c r="C121" s="49"/>
      <c r="D121" s="49"/>
      <c r="E121" s="49"/>
      <c r="F121" s="2"/>
      <c r="G121" s="2"/>
      <c r="H121" s="2"/>
      <c r="I121" s="2"/>
      <c r="J121" s="2"/>
      <c r="K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49"/>
      <c r="C122" s="49"/>
      <c r="D122" s="49"/>
      <c r="E122" s="49"/>
      <c r="F122" s="2"/>
      <c r="G122" s="2"/>
      <c r="H122" s="2"/>
      <c r="I122" s="2"/>
      <c r="J122" s="2"/>
      <c r="K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49"/>
      <c r="C123" s="49"/>
      <c r="D123" s="49"/>
      <c r="E123" s="49"/>
      <c r="F123" s="2"/>
      <c r="G123" s="2"/>
      <c r="H123" s="2"/>
      <c r="I123" s="2"/>
      <c r="J123" s="2"/>
      <c r="K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49"/>
      <c r="C124" s="49"/>
      <c r="D124" s="49"/>
      <c r="E124" s="49"/>
      <c r="F124" s="2"/>
      <c r="G124" s="2"/>
      <c r="H124" s="2"/>
      <c r="I124" s="2"/>
      <c r="J124" s="2"/>
      <c r="K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49"/>
      <c r="C125" s="49"/>
      <c r="D125" s="49"/>
      <c r="E125" s="49"/>
      <c r="F125" s="2"/>
      <c r="G125" s="2"/>
      <c r="H125" s="2"/>
      <c r="I125" s="2"/>
      <c r="J125" s="2"/>
      <c r="K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49"/>
      <c r="C126" s="49"/>
      <c r="D126" s="49"/>
      <c r="E126" s="49"/>
      <c r="F126" s="2"/>
      <c r="G126" s="2"/>
      <c r="H126" s="2"/>
      <c r="I126" s="2"/>
      <c r="J126" s="2"/>
      <c r="K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49"/>
      <c r="C127" s="49"/>
      <c r="D127" s="49"/>
      <c r="E127" s="49"/>
      <c r="F127" s="2"/>
      <c r="G127" s="2"/>
      <c r="H127" s="2"/>
      <c r="I127" s="2"/>
      <c r="J127" s="2"/>
      <c r="K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49"/>
      <c r="C128" s="49"/>
      <c r="D128" s="49"/>
      <c r="E128" s="49"/>
      <c r="F128" s="2"/>
      <c r="G128" s="2"/>
      <c r="H128" s="2"/>
      <c r="I128" s="2"/>
      <c r="J128" s="2"/>
      <c r="K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49"/>
      <c r="C129" s="49"/>
      <c r="D129" s="49"/>
      <c r="E129" s="49"/>
      <c r="F129" s="2"/>
      <c r="G129" s="2"/>
      <c r="H129" s="2"/>
      <c r="I129" s="2"/>
      <c r="J129" s="2"/>
      <c r="K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49"/>
      <c r="C130" s="49"/>
      <c r="D130" s="49"/>
      <c r="E130" s="49"/>
      <c r="F130" s="2"/>
      <c r="G130" s="2"/>
      <c r="H130" s="2"/>
      <c r="I130" s="2"/>
      <c r="J130" s="2"/>
      <c r="K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49"/>
      <c r="C131" s="49"/>
      <c r="D131" s="49"/>
      <c r="E131" s="49"/>
      <c r="F131" s="2"/>
      <c r="G131" s="2"/>
      <c r="H131" s="2"/>
      <c r="I131" s="2"/>
      <c r="J131" s="2"/>
      <c r="K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49"/>
      <c r="C132" s="49"/>
      <c r="D132" s="49"/>
      <c r="E132" s="49"/>
      <c r="F132" s="2"/>
      <c r="G132" s="2"/>
      <c r="H132" s="2"/>
      <c r="I132" s="2"/>
      <c r="J132" s="2"/>
      <c r="K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49"/>
      <c r="C133" s="49"/>
      <c r="D133" s="49"/>
      <c r="E133" s="49"/>
      <c r="F133" s="2"/>
      <c r="G133" s="2"/>
      <c r="H133" s="2"/>
      <c r="I133" s="2"/>
      <c r="J133" s="2"/>
      <c r="K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49"/>
      <c r="C134" s="49"/>
      <c r="D134" s="49"/>
      <c r="E134" s="49"/>
      <c r="F134" s="2"/>
      <c r="G134" s="2"/>
      <c r="H134" s="2"/>
      <c r="I134" s="2"/>
      <c r="J134" s="2"/>
      <c r="K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49"/>
      <c r="C135" s="49"/>
      <c r="D135" s="49"/>
      <c r="E135" s="49"/>
      <c r="F135" s="2"/>
      <c r="G135" s="2"/>
      <c r="H135" s="2"/>
      <c r="I135" s="2"/>
      <c r="J135" s="2"/>
      <c r="K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49"/>
      <c r="C136" s="49"/>
      <c r="D136" s="49"/>
      <c r="E136" s="49"/>
      <c r="F136" s="2"/>
      <c r="G136" s="2"/>
      <c r="H136" s="2"/>
      <c r="I136" s="2"/>
      <c r="J136" s="2"/>
      <c r="K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49"/>
      <c r="C137" s="49"/>
      <c r="D137" s="49"/>
      <c r="E137" s="49"/>
      <c r="F137" s="2"/>
      <c r="G137" s="2"/>
      <c r="H137" s="2"/>
      <c r="I137" s="2"/>
      <c r="J137" s="2"/>
      <c r="K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49"/>
      <c r="C138" s="49"/>
      <c r="D138" s="49"/>
      <c r="E138" s="49"/>
      <c r="F138" s="2"/>
      <c r="G138" s="2"/>
      <c r="H138" s="2"/>
      <c r="I138" s="2"/>
      <c r="J138" s="2"/>
      <c r="K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49"/>
      <c r="C139" s="49"/>
      <c r="D139" s="49"/>
      <c r="E139" s="49"/>
      <c r="F139" s="2"/>
      <c r="G139" s="2"/>
      <c r="H139" s="2"/>
      <c r="I139" s="2"/>
      <c r="J139" s="2"/>
      <c r="K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49"/>
      <c r="C140" s="49"/>
      <c r="D140" s="49"/>
      <c r="E140" s="49"/>
      <c r="F140" s="2"/>
      <c r="G140" s="2"/>
      <c r="H140" s="2"/>
      <c r="I140" s="2"/>
      <c r="J140" s="2"/>
      <c r="K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49"/>
      <c r="C141" s="49"/>
      <c r="D141" s="49"/>
      <c r="E141" s="49"/>
      <c r="F141" s="2"/>
      <c r="G141" s="2"/>
      <c r="H141" s="2"/>
      <c r="I141" s="2"/>
      <c r="J141" s="2"/>
      <c r="K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49"/>
      <c r="C142" s="49"/>
      <c r="D142" s="49"/>
      <c r="E142" s="49"/>
      <c r="F142" s="2"/>
      <c r="G142" s="2"/>
      <c r="H142" s="2"/>
      <c r="I142" s="2"/>
      <c r="J142" s="2"/>
      <c r="K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49"/>
      <c r="C143" s="49"/>
      <c r="D143" s="49"/>
      <c r="E143" s="49"/>
      <c r="F143" s="2"/>
      <c r="G143" s="2"/>
      <c r="H143" s="2"/>
      <c r="I143" s="2"/>
      <c r="J143" s="2"/>
      <c r="K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49"/>
      <c r="C144" s="49"/>
      <c r="D144" s="49"/>
      <c r="E144" s="49"/>
      <c r="F144" s="2"/>
      <c r="G144" s="2"/>
      <c r="H144" s="2"/>
      <c r="I144" s="2"/>
      <c r="J144" s="2"/>
      <c r="K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49"/>
      <c r="C145" s="49"/>
      <c r="D145" s="49"/>
      <c r="E145" s="49"/>
      <c r="F145" s="2"/>
      <c r="G145" s="2"/>
      <c r="H145" s="2"/>
      <c r="I145" s="2"/>
      <c r="J145" s="2"/>
      <c r="K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49"/>
      <c r="C146" s="49"/>
      <c r="D146" s="49"/>
      <c r="E146" s="49"/>
      <c r="F146" s="2"/>
      <c r="G146" s="2"/>
      <c r="H146" s="2"/>
      <c r="I146" s="2"/>
      <c r="J146" s="2"/>
      <c r="K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49"/>
      <c r="C147" s="49"/>
      <c r="D147" s="49"/>
      <c r="E147" s="49"/>
      <c r="F147" s="2"/>
      <c r="G147" s="2"/>
      <c r="H147" s="2"/>
      <c r="I147" s="2"/>
      <c r="J147" s="2"/>
      <c r="K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49"/>
      <c r="C148" s="49"/>
      <c r="D148" s="49"/>
      <c r="E148" s="49"/>
      <c r="F148" s="2"/>
      <c r="G148" s="2"/>
      <c r="H148" s="2"/>
      <c r="I148" s="2"/>
      <c r="J148" s="2"/>
      <c r="K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49"/>
      <c r="C149" s="49"/>
      <c r="D149" s="49"/>
      <c r="E149" s="49"/>
      <c r="F149" s="2"/>
      <c r="G149" s="2"/>
      <c r="H149" s="2"/>
      <c r="I149" s="2"/>
      <c r="J149" s="2"/>
      <c r="K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49"/>
      <c r="C150" s="49"/>
      <c r="D150" s="49"/>
      <c r="E150" s="49"/>
      <c r="F150" s="2"/>
      <c r="G150" s="2"/>
      <c r="H150" s="2"/>
      <c r="I150" s="2"/>
      <c r="J150" s="2"/>
      <c r="K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49"/>
      <c r="C151" s="49"/>
      <c r="D151" s="49"/>
      <c r="E151" s="49"/>
      <c r="F151" s="2"/>
      <c r="G151" s="2"/>
      <c r="H151" s="2"/>
      <c r="I151" s="2"/>
      <c r="J151" s="2"/>
      <c r="K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49"/>
      <c r="C152" s="49"/>
      <c r="D152" s="49"/>
      <c r="E152" s="49"/>
      <c r="F152" s="2"/>
      <c r="G152" s="2"/>
      <c r="H152" s="2"/>
      <c r="I152" s="2"/>
      <c r="J152" s="2"/>
      <c r="K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49"/>
      <c r="C153" s="49"/>
      <c r="D153" s="49"/>
      <c r="E153" s="49"/>
      <c r="F153" s="2"/>
      <c r="G153" s="2"/>
      <c r="H153" s="2"/>
      <c r="I153" s="2"/>
      <c r="J153" s="2"/>
      <c r="K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49"/>
      <c r="C154" s="49"/>
      <c r="D154" s="49"/>
      <c r="E154" s="49"/>
      <c r="F154" s="2"/>
      <c r="G154" s="2"/>
      <c r="H154" s="2"/>
      <c r="I154" s="2"/>
      <c r="J154" s="2"/>
      <c r="K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49"/>
      <c r="C155" s="49"/>
      <c r="D155" s="49"/>
      <c r="E155" s="49"/>
      <c r="F155" s="2"/>
      <c r="G155" s="2"/>
      <c r="H155" s="2"/>
      <c r="I155" s="2"/>
      <c r="J155" s="2"/>
      <c r="K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49"/>
      <c r="C156" s="49"/>
      <c r="D156" s="49"/>
      <c r="E156" s="49"/>
      <c r="F156" s="2"/>
      <c r="G156" s="2"/>
      <c r="H156" s="2"/>
      <c r="I156" s="2"/>
      <c r="J156" s="2"/>
      <c r="K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49"/>
      <c r="C157" s="49"/>
      <c r="D157" s="49"/>
      <c r="E157" s="49"/>
      <c r="F157" s="2"/>
      <c r="G157" s="2"/>
      <c r="H157" s="2"/>
      <c r="I157" s="2"/>
      <c r="J157" s="2"/>
      <c r="K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49"/>
      <c r="C158" s="49"/>
      <c r="D158" s="49"/>
      <c r="E158" s="49"/>
      <c r="F158" s="2"/>
      <c r="G158" s="2"/>
      <c r="H158" s="2"/>
      <c r="I158" s="2"/>
      <c r="J158" s="2"/>
      <c r="K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49"/>
      <c r="C159" s="49"/>
      <c r="D159" s="49"/>
      <c r="E159" s="49"/>
      <c r="F159" s="2"/>
      <c r="G159" s="2"/>
      <c r="H159" s="2"/>
      <c r="I159" s="2"/>
      <c r="J159" s="2"/>
      <c r="K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49"/>
      <c r="C160" s="49"/>
      <c r="D160" s="49"/>
      <c r="E160" s="49"/>
      <c r="F160" s="2"/>
      <c r="G160" s="2"/>
      <c r="H160" s="2"/>
      <c r="I160" s="2"/>
      <c r="J160" s="2"/>
      <c r="K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49"/>
      <c r="C161" s="49"/>
      <c r="D161" s="49"/>
      <c r="E161" s="49"/>
      <c r="F161" s="2"/>
      <c r="G161" s="2"/>
      <c r="H161" s="2"/>
      <c r="I161" s="2"/>
      <c r="J161" s="2"/>
      <c r="K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49"/>
      <c r="C162" s="49"/>
      <c r="D162" s="49"/>
      <c r="E162" s="49"/>
      <c r="F162" s="2"/>
      <c r="G162" s="2"/>
      <c r="H162" s="2"/>
      <c r="I162" s="2"/>
      <c r="J162" s="2"/>
      <c r="K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49"/>
      <c r="C163" s="49"/>
      <c r="D163" s="49"/>
      <c r="E163" s="49"/>
      <c r="F163" s="2"/>
      <c r="G163" s="2"/>
      <c r="H163" s="2"/>
      <c r="I163" s="2"/>
      <c r="J163" s="2"/>
      <c r="K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49"/>
      <c r="C164" s="49"/>
      <c r="D164" s="49"/>
      <c r="E164" s="49"/>
      <c r="F164" s="2"/>
      <c r="G164" s="2"/>
      <c r="H164" s="2"/>
      <c r="I164" s="2"/>
      <c r="J164" s="2"/>
      <c r="K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49"/>
      <c r="C165" s="49"/>
      <c r="D165" s="49"/>
      <c r="E165" s="49"/>
      <c r="F165" s="2"/>
      <c r="G165" s="2"/>
      <c r="H165" s="2"/>
      <c r="I165" s="2"/>
      <c r="J165" s="2"/>
      <c r="K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49"/>
      <c r="C166" s="49"/>
      <c r="D166" s="49"/>
      <c r="E166" s="49"/>
      <c r="F166" s="2"/>
      <c r="G166" s="2"/>
      <c r="H166" s="2"/>
      <c r="I166" s="2"/>
      <c r="J166" s="2"/>
      <c r="K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49"/>
      <c r="C167" s="49"/>
      <c r="D167" s="49"/>
      <c r="E167" s="49"/>
      <c r="F167" s="2"/>
      <c r="G167" s="2"/>
      <c r="H167" s="2"/>
      <c r="I167" s="2"/>
      <c r="J167" s="2"/>
      <c r="K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49"/>
      <c r="C168" s="49"/>
      <c r="D168" s="49"/>
      <c r="E168" s="49"/>
      <c r="F168" s="2"/>
      <c r="G168" s="2"/>
      <c r="H168" s="2"/>
      <c r="I168" s="2"/>
      <c r="J168" s="2"/>
      <c r="K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49"/>
      <c r="C169" s="49"/>
      <c r="D169" s="49"/>
      <c r="E169" s="49"/>
      <c r="F169" s="2"/>
      <c r="G169" s="2"/>
      <c r="H169" s="2"/>
      <c r="I169" s="2"/>
      <c r="J169" s="2"/>
      <c r="K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49"/>
      <c r="C170" s="49"/>
      <c r="D170" s="49"/>
      <c r="E170" s="49"/>
      <c r="F170" s="2"/>
      <c r="G170" s="2"/>
      <c r="H170" s="2"/>
      <c r="I170" s="2"/>
      <c r="J170" s="2"/>
      <c r="K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49"/>
      <c r="C171" s="49"/>
      <c r="D171" s="49"/>
      <c r="E171" s="49"/>
      <c r="F171" s="2"/>
      <c r="G171" s="2"/>
      <c r="H171" s="2"/>
      <c r="I171" s="2"/>
      <c r="J171" s="2"/>
      <c r="K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49"/>
      <c r="C172" s="49"/>
      <c r="D172" s="49"/>
      <c r="E172" s="49"/>
      <c r="F172" s="2"/>
      <c r="G172" s="2"/>
      <c r="H172" s="2"/>
      <c r="I172" s="2"/>
      <c r="J172" s="2"/>
      <c r="K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49"/>
      <c r="C173" s="49"/>
      <c r="D173" s="49"/>
      <c r="E173" s="49"/>
      <c r="F173" s="2"/>
      <c r="G173" s="2"/>
      <c r="H173" s="2"/>
      <c r="I173" s="2"/>
      <c r="J173" s="2"/>
      <c r="K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49"/>
      <c r="C174" s="49"/>
      <c r="D174" s="49"/>
      <c r="E174" s="49"/>
      <c r="F174" s="2"/>
      <c r="G174" s="2"/>
      <c r="H174" s="2"/>
      <c r="I174" s="2"/>
      <c r="J174" s="2"/>
      <c r="K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49"/>
      <c r="C175" s="49"/>
      <c r="D175" s="49"/>
      <c r="E175" s="49"/>
      <c r="F175" s="2"/>
      <c r="G175" s="2"/>
      <c r="H175" s="2"/>
      <c r="I175" s="2"/>
      <c r="J175" s="2"/>
      <c r="K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49"/>
      <c r="C176" s="49"/>
      <c r="D176" s="49"/>
      <c r="E176" s="49"/>
      <c r="F176" s="2"/>
      <c r="G176" s="2"/>
      <c r="H176" s="2"/>
      <c r="I176" s="2"/>
      <c r="J176" s="2"/>
      <c r="K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49"/>
      <c r="C177" s="49"/>
      <c r="D177" s="49"/>
      <c r="E177" s="49"/>
      <c r="F177" s="2"/>
      <c r="G177" s="2"/>
      <c r="H177" s="2"/>
      <c r="I177" s="2"/>
      <c r="J177" s="2"/>
      <c r="K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49"/>
      <c r="C178" s="49"/>
      <c r="D178" s="49"/>
      <c r="E178" s="49"/>
      <c r="F178" s="2"/>
      <c r="G178" s="2"/>
      <c r="H178" s="2"/>
      <c r="I178" s="2"/>
      <c r="J178" s="2"/>
      <c r="K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49"/>
      <c r="C179" s="49"/>
      <c r="D179" s="49"/>
      <c r="E179" s="49"/>
      <c r="F179" s="2"/>
      <c r="G179" s="2"/>
      <c r="H179" s="2"/>
      <c r="I179" s="2"/>
      <c r="J179" s="2"/>
      <c r="K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49"/>
      <c r="C180" s="49"/>
      <c r="D180" s="49"/>
      <c r="E180" s="49"/>
      <c r="F180" s="2"/>
      <c r="G180" s="2"/>
      <c r="H180" s="2"/>
      <c r="I180" s="2"/>
      <c r="J180" s="2"/>
      <c r="K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49"/>
      <c r="C181" s="49"/>
      <c r="D181" s="49"/>
      <c r="E181" s="49"/>
      <c r="F181" s="2"/>
      <c r="G181" s="2"/>
      <c r="H181" s="2"/>
      <c r="I181" s="2"/>
      <c r="J181" s="2"/>
      <c r="K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49"/>
      <c r="C182" s="49"/>
      <c r="D182" s="49"/>
      <c r="E182" s="49"/>
      <c r="F182" s="2"/>
      <c r="G182" s="2"/>
      <c r="H182" s="2"/>
      <c r="I182" s="2"/>
      <c r="J182" s="2"/>
      <c r="K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49"/>
      <c r="C183" s="49"/>
      <c r="D183" s="49"/>
      <c r="E183" s="49"/>
      <c r="F183" s="2"/>
      <c r="G183" s="2"/>
      <c r="H183" s="2"/>
      <c r="I183" s="2"/>
      <c r="J183" s="2"/>
      <c r="K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49"/>
      <c r="C184" s="49"/>
      <c r="D184" s="49"/>
      <c r="E184" s="49"/>
      <c r="F184" s="2"/>
      <c r="G184" s="2"/>
      <c r="H184" s="2"/>
      <c r="I184" s="2"/>
      <c r="J184" s="2"/>
      <c r="K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49"/>
      <c r="C185" s="49"/>
      <c r="D185" s="49"/>
      <c r="E185" s="49"/>
      <c r="F185" s="2"/>
      <c r="G185" s="2"/>
      <c r="H185" s="2"/>
      <c r="I185" s="2"/>
      <c r="J185" s="2"/>
      <c r="K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49"/>
      <c r="C186" s="49"/>
      <c r="D186" s="49"/>
      <c r="E186" s="49"/>
      <c r="F186" s="2"/>
      <c r="G186" s="2"/>
      <c r="H186" s="2"/>
      <c r="I186" s="2"/>
      <c r="J186" s="2"/>
      <c r="K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49"/>
      <c r="C187" s="49"/>
      <c r="D187" s="49"/>
      <c r="E187" s="49"/>
      <c r="F187" s="2"/>
      <c r="G187" s="2"/>
      <c r="H187" s="2"/>
      <c r="I187" s="2"/>
      <c r="J187" s="2"/>
      <c r="K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49"/>
      <c r="C188" s="49"/>
      <c r="D188" s="49"/>
      <c r="E188" s="49"/>
      <c r="F188" s="2"/>
      <c r="G188" s="2"/>
      <c r="H188" s="2"/>
      <c r="I188" s="2"/>
      <c r="J188" s="2"/>
      <c r="K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49"/>
      <c r="C189" s="49"/>
      <c r="D189" s="49"/>
      <c r="E189" s="49"/>
      <c r="F189" s="2"/>
      <c r="G189" s="2"/>
      <c r="H189" s="2"/>
      <c r="I189" s="2"/>
      <c r="J189" s="2"/>
      <c r="K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49"/>
      <c r="C190" s="49"/>
      <c r="D190" s="49"/>
      <c r="E190" s="49"/>
      <c r="F190" s="2"/>
      <c r="G190" s="2"/>
      <c r="H190" s="2"/>
      <c r="I190" s="2"/>
      <c r="J190" s="2"/>
      <c r="K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49"/>
      <c r="C191" s="49"/>
      <c r="D191" s="49"/>
      <c r="E191" s="49"/>
      <c r="F191" s="2"/>
      <c r="G191" s="2"/>
      <c r="H191" s="2"/>
      <c r="I191" s="2"/>
      <c r="J191" s="2"/>
      <c r="K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49"/>
      <c r="C192" s="49"/>
      <c r="D192" s="49"/>
      <c r="E192" s="49"/>
      <c r="F192" s="2"/>
      <c r="G192" s="2"/>
      <c r="H192" s="2"/>
      <c r="I192" s="2"/>
      <c r="J192" s="2"/>
      <c r="K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49"/>
      <c r="C193" s="49"/>
      <c r="D193" s="49"/>
      <c r="E193" s="49"/>
      <c r="F193" s="2"/>
      <c r="G193" s="2"/>
      <c r="H193" s="2"/>
      <c r="I193" s="2"/>
      <c r="J193" s="2"/>
      <c r="K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49"/>
      <c r="C194" s="49"/>
      <c r="D194" s="49"/>
      <c r="E194" s="49"/>
      <c r="F194" s="2"/>
      <c r="G194" s="2"/>
      <c r="H194" s="2"/>
      <c r="I194" s="2"/>
      <c r="J194" s="2"/>
      <c r="K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49"/>
      <c r="C195" s="49"/>
      <c r="D195" s="49"/>
      <c r="E195" s="49"/>
      <c r="F195" s="2"/>
      <c r="G195" s="2"/>
      <c r="H195" s="2"/>
      <c r="I195" s="2"/>
      <c r="J195" s="2"/>
      <c r="K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49"/>
      <c r="C196" s="49"/>
      <c r="D196" s="49"/>
      <c r="E196" s="49"/>
      <c r="F196" s="2"/>
      <c r="G196" s="2"/>
      <c r="H196" s="2"/>
      <c r="I196" s="2"/>
      <c r="J196" s="2"/>
      <c r="K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49"/>
      <c r="C197" s="49"/>
      <c r="D197" s="49"/>
      <c r="E197" s="49"/>
      <c r="F197" s="2"/>
      <c r="G197" s="2"/>
      <c r="H197" s="2"/>
      <c r="I197" s="2"/>
      <c r="J197" s="2"/>
      <c r="K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49"/>
      <c r="C198" s="49"/>
      <c r="D198" s="49"/>
      <c r="E198" s="49"/>
      <c r="F198" s="2"/>
      <c r="G198" s="2"/>
      <c r="H198" s="2"/>
      <c r="I198" s="2"/>
      <c r="J198" s="2"/>
      <c r="K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49"/>
      <c r="C199" s="49"/>
      <c r="D199" s="49"/>
      <c r="E199" s="49"/>
      <c r="F199" s="2"/>
      <c r="G199" s="2"/>
      <c r="H199" s="2"/>
      <c r="I199" s="2"/>
      <c r="J199" s="2"/>
      <c r="K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49"/>
      <c r="C200" s="49"/>
      <c r="D200" s="49"/>
      <c r="E200" s="49"/>
      <c r="F200" s="2"/>
      <c r="G200" s="2"/>
      <c r="H200" s="2"/>
      <c r="I200" s="2"/>
      <c r="J200" s="2"/>
      <c r="K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49"/>
      <c r="C201" s="49"/>
      <c r="D201" s="49"/>
      <c r="E201" s="49"/>
      <c r="F201" s="2"/>
      <c r="G201" s="2"/>
      <c r="H201" s="2"/>
      <c r="I201" s="2"/>
      <c r="J201" s="2"/>
      <c r="K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49"/>
      <c r="C202" s="49"/>
      <c r="D202" s="49"/>
      <c r="E202" s="49"/>
      <c r="F202" s="2"/>
      <c r="G202" s="2"/>
      <c r="H202" s="2"/>
      <c r="I202" s="2"/>
      <c r="J202" s="2"/>
      <c r="K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49"/>
      <c r="C203" s="49"/>
      <c r="D203" s="49"/>
      <c r="E203" s="49"/>
      <c r="F203" s="2"/>
      <c r="G203" s="2"/>
      <c r="H203" s="2"/>
      <c r="I203" s="2"/>
      <c r="J203" s="2"/>
      <c r="K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49"/>
      <c r="C204" s="49"/>
      <c r="D204" s="49"/>
      <c r="E204" s="49"/>
      <c r="F204" s="2"/>
      <c r="G204" s="2"/>
      <c r="H204" s="2"/>
      <c r="I204" s="2"/>
      <c r="J204" s="2"/>
      <c r="K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49"/>
      <c r="C205" s="49"/>
      <c r="D205" s="49"/>
      <c r="E205" s="49"/>
      <c r="F205" s="2"/>
      <c r="G205" s="2"/>
      <c r="H205" s="2"/>
      <c r="I205" s="2"/>
      <c r="J205" s="2"/>
      <c r="K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49"/>
      <c r="C206" s="49"/>
      <c r="D206" s="49"/>
      <c r="E206" s="49"/>
      <c r="F206" s="2"/>
      <c r="G206" s="2"/>
      <c r="H206" s="2"/>
      <c r="I206" s="2"/>
      <c r="J206" s="2"/>
      <c r="K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49"/>
      <c r="C207" s="49"/>
      <c r="D207" s="49"/>
      <c r="E207" s="49"/>
      <c r="F207" s="2"/>
      <c r="G207" s="2"/>
      <c r="H207" s="2"/>
      <c r="I207" s="2"/>
      <c r="J207" s="2"/>
      <c r="K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49"/>
      <c r="C208" s="49"/>
      <c r="D208" s="49"/>
      <c r="E208" s="49"/>
      <c r="F208" s="2"/>
      <c r="G208" s="2"/>
      <c r="H208" s="2"/>
      <c r="I208" s="2"/>
      <c r="J208" s="2"/>
      <c r="K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49"/>
      <c r="C209" s="49"/>
      <c r="D209" s="49"/>
      <c r="E209" s="49"/>
      <c r="F209" s="2"/>
      <c r="G209" s="2"/>
      <c r="H209" s="2"/>
      <c r="I209" s="2"/>
      <c r="J209" s="2"/>
      <c r="K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49"/>
      <c r="C210" s="49"/>
      <c r="D210" s="49"/>
      <c r="E210" s="49"/>
      <c r="F210" s="2"/>
      <c r="G210" s="2"/>
      <c r="H210" s="2"/>
      <c r="I210" s="2"/>
      <c r="J210" s="2"/>
      <c r="K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49"/>
      <c r="C211" s="49"/>
      <c r="D211" s="49"/>
      <c r="E211" s="49"/>
      <c r="F211" s="2"/>
      <c r="G211" s="2"/>
      <c r="H211" s="2"/>
      <c r="I211" s="2"/>
      <c r="J211" s="2"/>
      <c r="K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49"/>
      <c r="C212" s="49"/>
      <c r="D212" s="49"/>
      <c r="E212" s="49"/>
      <c r="F212" s="2"/>
      <c r="G212" s="2"/>
      <c r="H212" s="2"/>
      <c r="I212" s="2"/>
      <c r="J212" s="2"/>
      <c r="K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49"/>
      <c r="C213" s="49"/>
      <c r="D213" s="49"/>
      <c r="E213" s="49"/>
      <c r="F213" s="2"/>
      <c r="G213" s="2"/>
      <c r="H213" s="2"/>
      <c r="I213" s="2"/>
      <c r="J213" s="2"/>
      <c r="K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49"/>
      <c r="C214" s="49"/>
      <c r="D214" s="49"/>
      <c r="E214" s="49"/>
      <c r="F214" s="2"/>
      <c r="G214" s="2"/>
      <c r="H214" s="2"/>
      <c r="I214" s="2"/>
      <c r="J214" s="2"/>
      <c r="K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49"/>
      <c r="C215" s="49"/>
      <c r="D215" s="49"/>
      <c r="E215" s="49"/>
      <c r="F215" s="2"/>
      <c r="G215" s="2"/>
      <c r="H215" s="2"/>
      <c r="I215" s="2"/>
      <c r="J215" s="2"/>
      <c r="K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49"/>
      <c r="C216" s="49"/>
      <c r="D216" s="49"/>
      <c r="E216" s="49"/>
      <c r="F216" s="2"/>
      <c r="G216" s="2"/>
      <c r="H216" s="2"/>
      <c r="I216" s="2"/>
      <c r="J216" s="2"/>
      <c r="K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49"/>
      <c r="C217" s="49"/>
      <c r="D217" s="49"/>
      <c r="E217" s="49"/>
      <c r="F217" s="2"/>
      <c r="G217" s="2"/>
      <c r="H217" s="2"/>
      <c r="I217" s="2"/>
      <c r="J217" s="2"/>
      <c r="K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49"/>
      <c r="C218" s="49"/>
      <c r="D218" s="49"/>
      <c r="E218" s="49"/>
      <c r="F218" s="2"/>
      <c r="G218" s="2"/>
      <c r="H218" s="2"/>
      <c r="I218" s="2"/>
      <c r="J218" s="2"/>
      <c r="K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49"/>
      <c r="C219" s="49"/>
      <c r="D219" s="49"/>
      <c r="E219" s="49"/>
      <c r="F219" s="2"/>
      <c r="G219" s="2"/>
      <c r="H219" s="2"/>
      <c r="I219" s="2"/>
      <c r="J219" s="2"/>
      <c r="K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49"/>
      <c r="C220" s="49"/>
      <c r="D220" s="49"/>
      <c r="E220" s="49"/>
      <c r="F220" s="2"/>
      <c r="G220" s="2"/>
      <c r="H220" s="2"/>
      <c r="I220" s="2"/>
      <c r="J220" s="2"/>
      <c r="K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49"/>
      <c r="C221" s="49"/>
      <c r="D221" s="49"/>
      <c r="E221" s="49"/>
      <c r="F221" s="2"/>
      <c r="G221" s="2"/>
      <c r="H221" s="2"/>
      <c r="I221" s="2"/>
      <c r="J221" s="2"/>
      <c r="K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49"/>
      <c r="C222" s="49"/>
      <c r="D222" s="49"/>
      <c r="E222" s="49"/>
      <c r="F222" s="2"/>
      <c r="G222" s="2"/>
      <c r="H222" s="2"/>
      <c r="I222" s="2"/>
      <c r="J222" s="2"/>
      <c r="K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49"/>
      <c r="C223" s="49"/>
      <c r="D223" s="49"/>
      <c r="E223" s="49"/>
      <c r="F223" s="2"/>
      <c r="G223" s="2"/>
      <c r="H223" s="2"/>
      <c r="I223" s="2"/>
      <c r="J223" s="2"/>
      <c r="K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49"/>
      <c r="C224" s="49"/>
      <c r="D224" s="49"/>
      <c r="E224" s="49"/>
      <c r="F224" s="2"/>
      <c r="G224" s="2"/>
      <c r="H224" s="2"/>
      <c r="I224" s="2"/>
      <c r="J224" s="2"/>
      <c r="K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M979" s="2"/>
      <c r="N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3">
    <mergeCell ref="Q6:Q7"/>
    <mergeCell ref="M5:Q5"/>
    <mergeCell ref="A28:C28"/>
    <mergeCell ref="A39:C39"/>
    <mergeCell ref="G28:I28"/>
    <mergeCell ref="G39:I39"/>
    <mergeCell ref="A5:E5"/>
    <mergeCell ref="E6:E7"/>
    <mergeCell ref="G5:K5"/>
    <mergeCell ref="A6:A7"/>
    <mergeCell ref="G6:G7"/>
    <mergeCell ref="M6:M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A</vt:lpstr>
      <vt:lpstr>Company B</vt:lpstr>
      <vt:lpstr>Guiding Sheet</vt:lpstr>
      <vt:lpstr>Comparitive Metrics</vt:lpstr>
      <vt:lpstr>Company 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Raghav Khanna</dc:creator>
  <cp:keywords/>
  <dc:description/>
  <cp:lastModifiedBy>Raghav Khanna</cp:lastModifiedBy>
  <cp:revision/>
  <dcterms:created xsi:type="dcterms:W3CDTF">2022-08-01T06:29:08Z</dcterms:created>
  <dcterms:modified xsi:type="dcterms:W3CDTF">2023-08-08T12:28:48Z</dcterms:modified>
  <cp:category/>
  <cp:contentStatus/>
</cp:coreProperties>
</file>