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ll\Downloads\Excel\"/>
    </mc:Choice>
  </mc:AlternateContent>
  <xr:revisionPtr revIDLastSave="0" documentId="13_ncr:1_{0E9804D5-0CD7-464A-876F-94E4B02A1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7EkULd/fMJ1SgvTfrW4jSlBpGEw=="/>
    </ext>
  </extLst>
</workbook>
</file>

<file path=xl/calcChain.xml><?xml version="1.0" encoding="utf-8"?>
<calcChain xmlns="http://schemas.openxmlformats.org/spreadsheetml/2006/main">
  <c r="F32" i="1" l="1"/>
  <c r="G32" i="1" s="1"/>
  <c r="H32" i="1" s="1"/>
  <c r="I32" i="1" s="1"/>
  <c r="F31" i="1"/>
  <c r="G31" i="1" s="1"/>
  <c r="H31" i="1" s="1"/>
  <c r="I31" i="1" s="1"/>
  <c r="F30" i="1"/>
  <c r="G30" i="1" s="1"/>
  <c r="H30" i="1" s="1"/>
  <c r="I30" i="1" s="1"/>
  <c r="E29" i="1"/>
  <c r="F29" i="1" s="1"/>
  <c r="G29" i="1" s="1"/>
  <c r="H29" i="1" s="1"/>
  <c r="I29" i="1" s="1"/>
  <c r="B26" i="1"/>
  <c r="D23" i="1"/>
  <c r="D26" i="1" s="1"/>
  <c r="C23" i="1"/>
  <c r="C26" i="1" s="1"/>
  <c r="B23" i="1"/>
  <c r="E21" i="1"/>
  <c r="E20" i="1"/>
  <c r="E18" i="1"/>
  <c r="D18" i="1" s="1"/>
  <c r="C18" i="1" s="1"/>
  <c r="B18" i="1" s="1"/>
  <c r="F21" i="1" l="1"/>
  <c r="G21" i="1" s="1"/>
  <c r="H21" i="1" s="1"/>
  <c r="I21" i="1" s="1"/>
  <c r="F20" i="1"/>
  <c r="F22" i="1" s="1"/>
  <c r="E22" i="1"/>
  <c r="E23" i="1" s="1"/>
  <c r="F18" i="1"/>
  <c r="G18" i="1" s="1"/>
  <c r="H18" i="1" s="1"/>
  <c r="I18" i="1" s="1"/>
  <c r="E25" i="1"/>
  <c r="D29" i="1"/>
  <c r="C29" i="1" s="1"/>
  <c r="B29" i="1" s="1"/>
  <c r="G20" i="1" l="1"/>
  <c r="G25" i="1" s="1"/>
  <c r="F25" i="1"/>
  <c r="F23" i="1"/>
  <c r="E26" i="1"/>
  <c r="F26" i="1"/>
  <c r="G22" i="1" l="1"/>
  <c r="G23" i="1" s="1"/>
  <c r="G26" i="1" s="1"/>
  <c r="H20" i="1"/>
  <c r="H25" i="1" s="1"/>
  <c r="I20" i="1"/>
  <c r="H22" i="1"/>
  <c r="H23" i="1" s="1"/>
  <c r="H26" i="1" l="1"/>
  <c r="I25" i="1"/>
  <c r="I22" i="1"/>
  <c r="I23" i="1" s="1"/>
  <c r="I26" i="1" l="1"/>
  <c r="J26" i="1" s="1"/>
  <c r="J23" i="1"/>
  <c r="J21" i="1"/>
  <c r="J22" i="1"/>
  <c r="J25" i="1"/>
  <c r="J20" i="1"/>
</calcChain>
</file>

<file path=xl/sharedStrings.xml><?xml version="1.0" encoding="utf-8"?>
<sst xmlns="http://schemas.openxmlformats.org/spreadsheetml/2006/main" count="25" uniqueCount="20">
  <si>
    <t>Scenario Manager</t>
  </si>
  <si>
    <t>2015 - 2020</t>
  </si>
  <si>
    <t>CAGR (%)</t>
  </si>
  <si>
    <t xml:space="preserve">Các tỷ lệ giả định </t>
  </si>
  <si>
    <t>N/A</t>
  </si>
  <si>
    <t>3 Scenarios:</t>
  </si>
  <si>
    <t>1.Initial</t>
  </si>
  <si>
    <t>Historical</t>
  </si>
  <si>
    <t>Prediction</t>
  </si>
  <si>
    <t>Revenue in Shop</t>
  </si>
  <si>
    <t>Online Revenue</t>
  </si>
  <si>
    <t>Cost</t>
  </si>
  <si>
    <t>Cost of product</t>
  </si>
  <si>
    <t>Total Revenue</t>
  </si>
  <si>
    <t>Cost of Management</t>
  </si>
  <si>
    <t>Total Profit</t>
  </si>
  <si>
    <t>3.  Low Growth Rate: Revenue growth rate 3.5%, Total revenue growth rate 30% Cost growth rate 20%</t>
  </si>
  <si>
    <t>2. High Growth Rate: Revenue growth rate 10%, Total revenue growth rate 35% Cost growth rate 25%</t>
  </si>
  <si>
    <t>Revenue growth rate</t>
  </si>
  <si>
    <t>Total revenue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</si>
</sst>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_);\(0\)"/>
    <numFmt numFmtId="165" formatCode="0.0%_);\(0.0%\)"/>
    <numFmt numFmtId="166" formatCode="#,##0.0_);\(#,##0.0\)"/>
    <numFmt numFmtId="167" formatCode="_(* #,##0_);_(* \(#,##0\);_(* &quot;-&quot;_);@_)"/>
  </numFmts>
  <fonts count="10" x14ac:knownFonts="1">
    <font>
      <sz val="11"/>
      <color theme="1"/>
      <name val="Arial"/>
    </font>
    <font>
      <sz val="22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4"/>
      <name val="Calibri"/>
    </font>
    <font>
      <i/>
      <sz val="11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7" xfId="0" applyFont="1" applyFill="1" applyBorder="1" applyAlignment="1">
      <alignment horizontal="right" vertical="top"/>
    </xf>
    <xf numFmtId="0" fontId="3" fillId="3" borderId="7" xfId="0" applyFont="1" applyFill="1" applyBorder="1" applyAlignment="1">
      <alignment horizontal="center" vertical="top"/>
    </xf>
    <xf numFmtId="164" fontId="5" fillId="4" borderId="11" xfId="0" applyNumberFormat="1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left" vertical="top"/>
    </xf>
    <xf numFmtId="5" fontId="6" fillId="3" borderId="7" xfId="0" applyNumberFormat="1" applyFont="1" applyFill="1" applyBorder="1" applyAlignment="1">
      <alignment horizontal="left" vertical="top"/>
    </xf>
    <xf numFmtId="5" fontId="6" fillId="3" borderId="13" xfId="0" applyNumberFormat="1" applyFont="1" applyFill="1" applyBorder="1" applyAlignment="1">
      <alignment horizontal="left" vertical="top"/>
    </xf>
    <xf numFmtId="5" fontId="3" fillId="3" borderId="7" xfId="0" applyNumberFormat="1" applyFont="1" applyFill="1" applyBorder="1" applyAlignment="1">
      <alignment horizontal="left" vertical="top"/>
    </xf>
    <xf numFmtId="165" fontId="7" fillId="3" borderId="7" xfId="0" applyNumberFormat="1" applyFont="1" applyFill="1" applyBorder="1" applyAlignment="1">
      <alignment horizontal="left" vertical="top"/>
    </xf>
    <xf numFmtId="5" fontId="6" fillId="3" borderId="14" xfId="0" applyNumberFormat="1" applyFont="1" applyFill="1" applyBorder="1" applyAlignment="1">
      <alignment horizontal="left" vertical="top"/>
    </xf>
    <xf numFmtId="5" fontId="6" fillId="3" borderId="15" xfId="0" applyNumberFormat="1" applyFont="1" applyFill="1" applyBorder="1" applyAlignment="1">
      <alignment horizontal="left" vertical="top"/>
    </xf>
    <xf numFmtId="5" fontId="3" fillId="3" borderId="12" xfId="0" applyNumberFormat="1" applyFont="1" applyFill="1" applyBorder="1" applyAlignment="1">
      <alignment horizontal="left" vertical="top"/>
    </xf>
    <xf numFmtId="5" fontId="3" fillId="3" borderId="14" xfId="0" applyNumberFormat="1" applyFont="1" applyFill="1" applyBorder="1" applyAlignment="1">
      <alignment horizontal="left" vertical="top"/>
    </xf>
    <xf numFmtId="165" fontId="7" fillId="3" borderId="14" xfId="0" applyNumberFormat="1" applyFont="1" applyFill="1" applyBorder="1" applyAlignment="1">
      <alignment horizontal="left" vertical="top"/>
    </xf>
    <xf numFmtId="5" fontId="3" fillId="3" borderId="13" xfId="0" applyNumberFormat="1" applyFont="1" applyFill="1" applyBorder="1" applyAlignment="1">
      <alignment horizontal="left" vertical="top"/>
    </xf>
    <xf numFmtId="166" fontId="3" fillId="3" borderId="7" xfId="0" applyNumberFormat="1" applyFont="1" applyFill="1" applyBorder="1" applyAlignment="1">
      <alignment horizontal="left" vertical="top"/>
    </xf>
    <xf numFmtId="165" fontId="3" fillId="3" borderId="7" xfId="0" applyNumberFormat="1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right" vertical="top"/>
    </xf>
    <xf numFmtId="5" fontId="8" fillId="3" borderId="7" xfId="0" applyNumberFormat="1" applyFont="1" applyFill="1" applyBorder="1" applyAlignment="1">
      <alignment horizontal="left" vertical="top"/>
    </xf>
    <xf numFmtId="5" fontId="8" fillId="3" borderId="13" xfId="0" applyNumberFormat="1" applyFont="1" applyFill="1" applyBorder="1" applyAlignment="1">
      <alignment horizontal="left" vertical="top"/>
    </xf>
    <xf numFmtId="167" fontId="9" fillId="2" borderId="11" xfId="0" applyNumberFormat="1" applyFont="1" applyFill="1" applyBorder="1"/>
    <xf numFmtId="165" fontId="6" fillId="5" borderId="11" xfId="0" applyNumberFormat="1" applyFont="1" applyFill="1" applyBorder="1" applyAlignment="1">
      <alignment horizontal="left" vertical="top"/>
    </xf>
    <xf numFmtId="167" fontId="9" fillId="6" borderId="16" xfId="0" applyNumberFormat="1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4" borderId="8" xfId="0" applyFont="1" applyFill="1" applyBorder="1" applyAlignment="1">
      <alignment horizontal="center" vertical="top"/>
    </xf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2" workbookViewId="0">
      <selection activeCell="D31" sqref="D31"/>
    </sheetView>
  </sheetViews>
  <sheetFormatPr defaultColWidth="12.625" defaultRowHeight="15" customHeight="1" x14ac:dyDescent="0.2"/>
  <cols>
    <col min="1" max="1" width="28.375" customWidth="1"/>
    <col min="2" max="2" width="17" customWidth="1"/>
    <col min="3" max="3" width="15.875" customWidth="1"/>
    <col min="4" max="4" width="11.25" customWidth="1"/>
    <col min="5" max="6" width="11.375" customWidth="1"/>
    <col min="7" max="7" width="12.5" customWidth="1"/>
    <col min="8" max="8" width="11.875" customWidth="1"/>
    <col min="9" max="9" width="12.75" customWidth="1"/>
    <col min="10" max="26" width="7.625" customWidth="1"/>
  </cols>
  <sheetData>
    <row r="1" spans="1:11" ht="14.25" x14ac:dyDescent="0.2">
      <c r="A1" s="28" t="s">
        <v>0</v>
      </c>
      <c r="B1" s="29"/>
      <c r="C1" s="29"/>
      <c r="D1" s="29"/>
      <c r="E1" s="29"/>
      <c r="F1" s="29"/>
      <c r="G1" s="29"/>
      <c r="H1" s="29"/>
      <c r="I1" s="30"/>
    </row>
    <row r="2" spans="1:11" ht="14.25" x14ac:dyDescent="0.2">
      <c r="A2" s="31"/>
      <c r="B2" s="32"/>
      <c r="C2" s="32"/>
      <c r="D2" s="32"/>
      <c r="E2" s="32"/>
      <c r="F2" s="32"/>
      <c r="G2" s="32"/>
      <c r="H2" s="32"/>
      <c r="I2" s="33"/>
    </row>
    <row r="5" spans="1:11" x14ac:dyDescent="0.25">
      <c r="A5" s="1"/>
    </row>
    <row r="6" spans="1:11" x14ac:dyDescent="0.25">
      <c r="A6" s="1" t="s">
        <v>5</v>
      </c>
    </row>
    <row r="9" spans="1:11" x14ac:dyDescent="0.25">
      <c r="A9" s="1" t="s">
        <v>6</v>
      </c>
    </row>
    <row r="10" spans="1:11" x14ac:dyDescent="0.25">
      <c r="A10" s="1" t="s">
        <v>17</v>
      </c>
    </row>
    <row r="11" spans="1:11" x14ac:dyDescent="0.25">
      <c r="A11" s="1" t="s">
        <v>16</v>
      </c>
    </row>
    <row r="13" spans="1:11" x14ac:dyDescent="0.25">
      <c r="K13" s="1"/>
    </row>
    <row r="14" spans="1:11" x14ac:dyDescent="0.25">
      <c r="A14" s="2"/>
      <c r="K14" s="1"/>
    </row>
    <row r="15" spans="1:11" x14ac:dyDescent="0.25">
      <c r="K15" s="1"/>
    </row>
    <row r="16" spans="1:11" x14ac:dyDescent="0.25">
      <c r="K16" s="1"/>
    </row>
    <row r="17" spans="1:11" x14ac:dyDescent="0.25">
      <c r="A17" s="3"/>
      <c r="B17" s="34" t="s">
        <v>7</v>
      </c>
      <c r="C17" s="35"/>
      <c r="D17" s="36"/>
      <c r="E17" s="34" t="s">
        <v>8</v>
      </c>
      <c r="F17" s="35"/>
      <c r="G17" s="35"/>
      <c r="H17" s="35"/>
      <c r="I17" s="36"/>
      <c r="J17" s="4" t="s">
        <v>1</v>
      </c>
      <c r="K17" s="1"/>
    </row>
    <row r="18" spans="1:11" x14ac:dyDescent="0.25">
      <c r="A18" s="3"/>
      <c r="B18" s="5">
        <f t="shared" ref="B18:D18" ca="1" si="0">C18-1</f>
        <v>2020</v>
      </c>
      <c r="C18" s="5">
        <f t="shared" ca="1" si="0"/>
        <v>2021</v>
      </c>
      <c r="D18" s="5">
        <f t="shared" ca="1" si="0"/>
        <v>2022</v>
      </c>
      <c r="E18" s="5">
        <f ca="1">YEAR(NOW())</f>
        <v>2023</v>
      </c>
      <c r="F18" s="5">
        <f t="shared" ref="F18:I18" ca="1" si="1">E18+1</f>
        <v>2024</v>
      </c>
      <c r="G18" s="5">
        <f t="shared" ca="1" si="1"/>
        <v>2025</v>
      </c>
      <c r="H18" s="5">
        <f t="shared" ca="1" si="1"/>
        <v>2026</v>
      </c>
      <c r="I18" s="5">
        <f t="shared" ca="1" si="1"/>
        <v>2027</v>
      </c>
      <c r="J18" s="6" t="s">
        <v>2</v>
      </c>
      <c r="K18" s="1"/>
    </row>
    <row r="19" spans="1:11" x14ac:dyDescent="0.25">
      <c r="A19" s="3"/>
      <c r="B19" s="7"/>
      <c r="C19" s="7"/>
      <c r="D19" s="7"/>
      <c r="E19" s="7"/>
      <c r="F19" s="7"/>
      <c r="G19" s="7"/>
      <c r="H19" s="7"/>
      <c r="I19" s="7"/>
      <c r="J19" s="7"/>
      <c r="K19" s="1"/>
    </row>
    <row r="20" spans="1:11" x14ac:dyDescent="0.25">
      <c r="A20" s="3" t="s">
        <v>9</v>
      </c>
      <c r="B20" s="8">
        <v>3950500</v>
      </c>
      <c r="C20" s="8">
        <v>4225000</v>
      </c>
      <c r="D20" s="9">
        <v>4575800</v>
      </c>
      <c r="E20" s="10">
        <f t="shared" ref="E20:I20" si="2">D20*(1+E30)</f>
        <v>5033380</v>
      </c>
      <c r="F20" s="10">
        <f t="shared" si="2"/>
        <v>5536718</v>
      </c>
      <c r="G20" s="10">
        <f t="shared" si="2"/>
        <v>6090389.8000000007</v>
      </c>
      <c r="H20" s="10">
        <f t="shared" si="2"/>
        <v>6699428.7800000012</v>
      </c>
      <c r="I20" s="10">
        <f t="shared" si="2"/>
        <v>7369371.6580000017</v>
      </c>
      <c r="J20" s="11">
        <f ca="1">RATE($J$25-$E$25,0,-D20,I20)</f>
        <v>0</v>
      </c>
      <c r="K20" s="1"/>
    </row>
    <row r="21" spans="1:11" ht="15.75" customHeight="1" x14ac:dyDescent="0.25">
      <c r="A21" s="3" t="s">
        <v>10</v>
      </c>
      <c r="B21" s="8">
        <v>975000</v>
      </c>
      <c r="C21" s="8">
        <v>1150000</v>
      </c>
      <c r="D21" s="9">
        <v>1280000</v>
      </c>
      <c r="E21" s="10">
        <f t="shared" ref="E21:I21" si="3">D21*(1+E30)</f>
        <v>1408000</v>
      </c>
      <c r="F21" s="10">
        <f t="shared" si="3"/>
        <v>1548800.0000000002</v>
      </c>
      <c r="G21" s="10">
        <f t="shared" si="3"/>
        <v>1703680.0000000005</v>
      </c>
      <c r="H21" s="10">
        <f t="shared" si="3"/>
        <v>1874048.0000000007</v>
      </c>
      <c r="I21" s="10">
        <f t="shared" si="3"/>
        <v>2061452.800000001</v>
      </c>
      <c r="J21" s="11">
        <f ca="1">RATE($J$25-$E$25,0,-D21,I21)</f>
        <v>0</v>
      </c>
      <c r="K21" s="1"/>
    </row>
    <row r="22" spans="1:11" ht="15.75" customHeight="1" x14ac:dyDescent="0.25">
      <c r="A22" s="3" t="s">
        <v>12</v>
      </c>
      <c r="B22" s="12">
        <v>2350000</v>
      </c>
      <c r="C22" s="12">
        <v>2514000</v>
      </c>
      <c r="D22" s="13">
        <v>2745500</v>
      </c>
      <c r="E22" s="14">
        <f t="shared" ref="E22:I22" si="4">(E20+E21)*(1-E31)</f>
        <v>4186897</v>
      </c>
      <c r="F22" s="15">
        <f t="shared" si="4"/>
        <v>4605586.7</v>
      </c>
      <c r="G22" s="15">
        <f t="shared" si="4"/>
        <v>5066145.370000001</v>
      </c>
      <c r="H22" s="15">
        <f t="shared" si="4"/>
        <v>5572759.9070000006</v>
      </c>
      <c r="I22" s="15">
        <f t="shared" si="4"/>
        <v>6130035.8977000015</v>
      </c>
      <c r="J22" s="16">
        <f ca="1">RATE($J$25-$E$25,0,-D22,I22)</f>
        <v>0</v>
      </c>
      <c r="K22" s="1"/>
    </row>
    <row r="23" spans="1:11" ht="15.75" customHeight="1" x14ac:dyDescent="0.2">
      <c r="A23" s="3" t="s">
        <v>13</v>
      </c>
      <c r="B23" s="10">
        <f t="shared" ref="B23:I23" si="5">B20+B21-B22</f>
        <v>2575500</v>
      </c>
      <c r="C23" s="10">
        <f t="shared" si="5"/>
        <v>2861000</v>
      </c>
      <c r="D23" s="17">
        <f t="shared" si="5"/>
        <v>3110300</v>
      </c>
      <c r="E23" s="10">
        <f t="shared" si="5"/>
        <v>2254483</v>
      </c>
      <c r="F23" s="10">
        <f t="shared" si="5"/>
        <v>2479931.2999999998</v>
      </c>
      <c r="G23" s="10">
        <f t="shared" si="5"/>
        <v>2727924.4299999997</v>
      </c>
      <c r="H23" s="10">
        <f t="shared" si="5"/>
        <v>3000716.8730000006</v>
      </c>
      <c r="I23" s="10">
        <f t="shared" si="5"/>
        <v>3300788.5603000009</v>
      </c>
      <c r="J23" s="11">
        <f ca="1">RATE(I18-D18,0,-D23,I23)</f>
        <v>1.1959391016783517E-2</v>
      </c>
      <c r="K23" s="18"/>
    </row>
    <row r="24" spans="1:11" ht="15.75" customHeight="1" x14ac:dyDescent="0.25">
      <c r="A24" s="3"/>
      <c r="B24" s="10"/>
      <c r="C24" s="10"/>
      <c r="D24" s="10"/>
      <c r="E24" s="10"/>
      <c r="F24" s="10"/>
      <c r="G24" s="10"/>
      <c r="H24" s="10"/>
      <c r="I24" s="10"/>
      <c r="J24" s="19"/>
      <c r="K24" s="1"/>
    </row>
    <row r="25" spans="1:11" ht="15.75" customHeight="1" x14ac:dyDescent="0.25">
      <c r="A25" s="3" t="s">
        <v>14</v>
      </c>
      <c r="B25" s="12">
        <v>1042800</v>
      </c>
      <c r="C25" s="12">
        <v>1119700</v>
      </c>
      <c r="D25" s="13">
        <v>1254600</v>
      </c>
      <c r="E25" s="15">
        <f t="shared" ref="E25:I25" si="6">E20*E32</f>
        <v>1258345</v>
      </c>
      <c r="F25" s="15">
        <f t="shared" si="6"/>
        <v>1384179.5</v>
      </c>
      <c r="G25" s="15">
        <f t="shared" si="6"/>
        <v>1522597.4500000002</v>
      </c>
      <c r="H25" s="15">
        <f t="shared" si="6"/>
        <v>1674857.1950000003</v>
      </c>
      <c r="I25" s="15">
        <f t="shared" si="6"/>
        <v>1842342.9145000004</v>
      </c>
      <c r="J25" s="16">
        <f ca="1">RATE($J$25-$E$25,0,-D25,I25)</f>
        <v>0</v>
      </c>
      <c r="K25" s="1"/>
    </row>
    <row r="26" spans="1:11" ht="15.75" customHeight="1" x14ac:dyDescent="0.25">
      <c r="A26" s="20" t="s">
        <v>15</v>
      </c>
      <c r="B26" s="21">
        <f t="shared" ref="B26:I26" si="7">B23-B25</f>
        <v>1532700</v>
      </c>
      <c r="C26" s="21">
        <f t="shared" si="7"/>
        <v>1741300</v>
      </c>
      <c r="D26" s="22">
        <f t="shared" si="7"/>
        <v>1855700</v>
      </c>
      <c r="E26" s="21">
        <f t="shared" si="7"/>
        <v>996138</v>
      </c>
      <c r="F26" s="21">
        <f t="shared" si="7"/>
        <v>1095751.7999999998</v>
      </c>
      <c r="G26" s="21">
        <f t="shared" si="7"/>
        <v>1205326.9799999995</v>
      </c>
      <c r="H26" s="21">
        <f t="shared" si="7"/>
        <v>1325859.6780000003</v>
      </c>
      <c r="I26" s="21">
        <f t="shared" si="7"/>
        <v>1458445.6458000005</v>
      </c>
      <c r="J26" s="11">
        <f ca="1">RATE(I18-D18,0,-D26,I26)</f>
        <v>-4.7035996853741845E-2</v>
      </c>
      <c r="K26" s="1"/>
    </row>
    <row r="27" spans="1:11" ht="15.75" customHeight="1" x14ac:dyDescent="0.25">
      <c r="A27" s="3"/>
      <c r="B27" s="7"/>
      <c r="C27" s="7"/>
      <c r="D27" s="3"/>
      <c r="E27" s="18"/>
      <c r="F27" s="18"/>
      <c r="G27" s="18"/>
      <c r="H27" s="18"/>
      <c r="I27" s="18"/>
      <c r="J27" s="18"/>
      <c r="K27" s="1"/>
    </row>
    <row r="28" spans="1:11" ht="15.75" customHeight="1" x14ac:dyDescent="0.25">
      <c r="A28" s="20" t="s">
        <v>3</v>
      </c>
      <c r="B28" s="34" t="s">
        <v>7</v>
      </c>
      <c r="C28" s="35"/>
      <c r="D28" s="36"/>
      <c r="E28" s="34" t="s">
        <v>8</v>
      </c>
      <c r="F28" s="35"/>
      <c r="G28" s="35"/>
      <c r="H28" s="35"/>
      <c r="I28" s="36"/>
      <c r="K28" s="1"/>
    </row>
    <row r="29" spans="1:11" ht="15.75" customHeight="1" x14ac:dyDescent="0.2">
      <c r="A29" s="7"/>
      <c r="B29" s="5">
        <f t="shared" ref="B29:D29" ca="1" si="8">C29-1</f>
        <v>2020</v>
      </c>
      <c r="C29" s="5">
        <f t="shared" ca="1" si="8"/>
        <v>2021</v>
      </c>
      <c r="D29" s="5">
        <f t="shared" ca="1" si="8"/>
        <v>2022</v>
      </c>
      <c r="E29" s="5">
        <f ca="1">YEAR(NOW())</f>
        <v>2023</v>
      </c>
      <c r="F29" s="5">
        <f t="shared" ref="F29:I29" ca="1" si="9">E29+1</f>
        <v>2024</v>
      </c>
      <c r="G29" s="5">
        <f t="shared" ca="1" si="9"/>
        <v>2025</v>
      </c>
      <c r="H29" s="5">
        <f t="shared" ca="1" si="9"/>
        <v>2026</v>
      </c>
      <c r="I29" s="5">
        <f t="shared" ca="1" si="9"/>
        <v>2027</v>
      </c>
    </row>
    <row r="30" spans="1:11" ht="15.75" customHeight="1" x14ac:dyDescent="0.25">
      <c r="A30" s="23" t="s">
        <v>18</v>
      </c>
      <c r="B30" s="19" t="s">
        <v>4</v>
      </c>
      <c r="C30" s="19">
        <v>9.1259770581666899E-2</v>
      </c>
      <c r="D30" s="19">
        <v>8.9451162790697758E-2</v>
      </c>
      <c r="E30" s="24">
        <v>0.1</v>
      </c>
      <c r="F30" s="19">
        <f t="shared" ref="F30:I30" si="10">E30+$K26</f>
        <v>0.1</v>
      </c>
      <c r="G30" s="19">
        <f t="shared" si="10"/>
        <v>0.1</v>
      </c>
      <c r="H30" s="19">
        <f t="shared" si="10"/>
        <v>0.1</v>
      </c>
      <c r="I30" s="19">
        <f t="shared" si="10"/>
        <v>0.1</v>
      </c>
    </row>
    <row r="31" spans="1:11" ht="15.75" customHeight="1" x14ac:dyDescent="0.25">
      <c r="A31" s="23" t="s">
        <v>19</v>
      </c>
      <c r="B31" s="19">
        <v>0.52289107704801541</v>
      </c>
      <c r="C31" s="19">
        <v>0.53227906976744188</v>
      </c>
      <c r="D31" s="19">
        <v>0.5311486048020766</v>
      </c>
      <c r="E31" s="24">
        <v>0.35</v>
      </c>
      <c r="F31" s="19">
        <f t="shared" ref="F31:I31" si="11">E31+$K27</f>
        <v>0.35</v>
      </c>
      <c r="G31" s="19">
        <f t="shared" si="11"/>
        <v>0.35</v>
      </c>
      <c r="H31" s="19">
        <f t="shared" si="11"/>
        <v>0.35</v>
      </c>
      <c r="I31" s="19">
        <f t="shared" si="11"/>
        <v>0.35</v>
      </c>
    </row>
    <row r="32" spans="1:11" ht="15.75" customHeight="1" x14ac:dyDescent="0.25">
      <c r="A32" s="23" t="s">
        <v>11</v>
      </c>
      <c r="B32" s="19" t="s">
        <v>4</v>
      </c>
      <c r="C32" s="19" t="s">
        <v>4</v>
      </c>
      <c r="D32" s="19" t="s">
        <v>4</v>
      </c>
      <c r="E32" s="24">
        <v>0.25</v>
      </c>
      <c r="F32" s="19">
        <f t="shared" ref="F32:I32" si="12">E32+$K28</f>
        <v>0.25</v>
      </c>
      <c r="G32" s="19">
        <f t="shared" si="12"/>
        <v>0.25</v>
      </c>
      <c r="H32" s="19">
        <f t="shared" si="12"/>
        <v>0.25</v>
      </c>
      <c r="I32" s="19">
        <f t="shared" si="12"/>
        <v>0.25</v>
      </c>
    </row>
    <row r="33" spans="1:9" ht="15.75" customHeight="1" x14ac:dyDescent="0.2"/>
    <row r="34" spans="1:9" ht="15.75" customHeight="1" x14ac:dyDescent="0.2"/>
    <row r="35" spans="1:9" ht="15.75" customHeight="1" x14ac:dyDescent="0.25">
      <c r="A35" s="25"/>
      <c r="B35" s="26"/>
      <c r="C35" s="26"/>
      <c r="D35" s="26"/>
      <c r="E35" s="26"/>
      <c r="F35" s="26"/>
      <c r="G35" s="26"/>
      <c r="H35" s="26"/>
      <c r="I35" s="27"/>
    </row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cenarios current="1" show="1">
    <scenario name="First Scenario: Initial" locked="1" count="3" user="Dell" comment="Created by Dell on 6/1/2023_x000a_Modified by Dell on 6/1/2023">
      <inputCells r="E30" val="0.08" numFmtId="165"/>
      <inputCells r="E31" val="0.32" numFmtId="165"/>
      <inputCells r="E32" val="0.2" numFmtId="165"/>
    </scenario>
    <scenario name="Second Scenario: High Growth Rate" locked="1" count="3" user="Dell" comment="Created by Dell on 6/1/2023_x000a_Modified by Dell on 6/1/2023">
      <inputCells r="E30" val="0.1" numFmtId="165"/>
      <inputCells r="E31" val="0.35" numFmtId="165"/>
      <inputCells r="E32" val="0.25" numFmtId="165"/>
    </scenario>
    <scenario name="Third Scenrio: Low Growth Rate" locked="1" count="3" user="Dell" comment="Created by Dell on 6/1/2023">
      <inputCells r="E30" val="0.035" numFmtId="165"/>
      <inputCells r="E31" val="0.3" numFmtId="165"/>
      <inputCells r="E32" val="0.2" numFmtId="165"/>
    </scenario>
  </scenarios>
  <mergeCells count="6">
    <mergeCell ref="A35:I35"/>
    <mergeCell ref="A1:I2"/>
    <mergeCell ref="B17:D17"/>
    <mergeCell ref="E17:I17"/>
    <mergeCell ref="B28:D28"/>
    <mergeCell ref="E28:I2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2015-06-05T18:17:20Z</dcterms:created>
  <dcterms:modified xsi:type="dcterms:W3CDTF">2023-06-02T03:54:10Z</dcterms:modified>
</cp:coreProperties>
</file>