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3795" windowHeight="4440" activeTab="1"/>
  </bookViews>
  <sheets>
    <sheet name="Diagram Window" sheetId="1" r:id="rId1"/>
    <sheet name="Datatsheet" sheetId="3" r:id="rId2"/>
    <sheet name="HEX Datasheet" sheetId="5" r:id="rId3"/>
    <sheet name="Turbine Datasheet" sheetId="6" r:id="rId4"/>
    <sheet name="Solution" sheetId="4" r:id="rId5"/>
  </sheets>
  <calcPr calcId="145621"/>
</workbook>
</file>

<file path=xl/calcChain.xml><?xml version="1.0" encoding="utf-8"?>
<calcChain xmlns="http://schemas.openxmlformats.org/spreadsheetml/2006/main">
  <c r="B4" i="3" l="1"/>
  <c r="B5" i="3"/>
  <c r="X27" i="1" l="1"/>
  <c r="X28" i="1" l="1"/>
  <c r="E5" i="3" l="1"/>
  <c r="B7" i="3"/>
  <c r="B6" i="3"/>
  <c r="X29" i="1"/>
  <c r="X26" i="1"/>
  <c r="X25" i="1"/>
  <c r="F43" i="1"/>
  <c r="F44" i="1"/>
</calcChain>
</file>

<file path=xl/sharedStrings.xml><?xml version="1.0" encoding="utf-8"?>
<sst xmlns="http://schemas.openxmlformats.org/spreadsheetml/2006/main" count="224" uniqueCount="195">
  <si>
    <t>Prospecting data sheet</t>
  </si>
  <si>
    <t>Exhaust gas</t>
  </si>
  <si>
    <t>Tin</t>
  </si>
  <si>
    <t>Tout</t>
  </si>
  <si>
    <t>Pressure</t>
  </si>
  <si>
    <t>mass flow</t>
  </si>
  <si>
    <t>Evaluation of heat source</t>
  </si>
  <si>
    <t>kg/s</t>
  </si>
  <si>
    <t>Resource type</t>
  </si>
  <si>
    <t>Qdot</t>
  </si>
  <si>
    <t>Wdot</t>
  </si>
  <si>
    <t>Eta_II</t>
  </si>
  <si>
    <t>Available heat</t>
  </si>
  <si>
    <t xml:space="preserve">Cooling ressource </t>
  </si>
  <si>
    <t>Type</t>
  </si>
  <si>
    <t>Temperature</t>
  </si>
  <si>
    <t>C</t>
  </si>
  <si>
    <t>Bar</t>
  </si>
  <si>
    <t>[m^2]</t>
  </si>
  <si>
    <t>[Pa]</t>
  </si>
  <si>
    <t>[m]</t>
  </si>
  <si>
    <t>[-]</t>
  </si>
  <si>
    <t>'heos::CO2[0.0854]&amp;Water[0.1634]&amp;Oxygen[0.0248]&amp;Nitrogen[0.7264]'</t>
  </si>
  <si>
    <t>[W/m^2-K]</t>
  </si>
  <si>
    <t>[kg/s]</t>
  </si>
  <si>
    <t>'Carbon_Steel'</t>
  </si>
  <si>
    <t>'True'</t>
  </si>
  <si>
    <t>[kg/m^3]</t>
  </si>
  <si>
    <t>'False'</t>
  </si>
  <si>
    <t>'water'</t>
  </si>
  <si>
    <t>'Inline'</t>
  </si>
  <si>
    <t>[K]</t>
  </si>
  <si>
    <t>kW</t>
  </si>
  <si>
    <t>Organic working fluid</t>
  </si>
  <si>
    <t>Internal regeneration</t>
  </si>
  <si>
    <t>Evaporating temperature</t>
  </si>
  <si>
    <t>eta_ORC</t>
  </si>
  <si>
    <t>W_tphex</t>
  </si>
  <si>
    <t>-</t>
  </si>
  <si>
    <t>[C]</t>
  </si>
  <si>
    <t>Heat source medium</t>
  </si>
  <si>
    <t>in</t>
  </si>
  <si>
    <t>Main</t>
  </si>
  <si>
    <t>'ORCAL'</t>
  </si>
  <si>
    <t>Fumes pressure drop</t>
  </si>
  <si>
    <t>Net power output</t>
  </si>
  <si>
    <t>ORCAL Project</t>
  </si>
  <si>
    <t>'cyclopentane'</t>
  </si>
  <si>
    <t>'C:\Users\Louis</t>
  </si>
  <si>
    <t>Le\Dropbox\workspace\ORCAL\ORCAL_Models\StaticModels\ORCAL_Evaporator_20160317_beta.var'</t>
  </si>
  <si>
    <t>alpha_f</t>
  </si>
  <si>
    <t>A_fins</t>
  </si>
  <si>
    <t>A_fins_cond</t>
  </si>
  <si>
    <t>A_hex_rec</t>
  </si>
  <si>
    <t>A_root_cond</t>
  </si>
  <si>
    <t>A_t0_cond</t>
  </si>
  <si>
    <t>A_tot_cond</t>
  </si>
  <si>
    <t>A_tphex</t>
  </si>
  <si>
    <t>A_tphex_a</t>
  </si>
  <si>
    <t>A_tphex_c</t>
  </si>
  <si>
    <t>A_tphex_e</t>
  </si>
  <si>
    <t>beta_tphex</t>
  </si>
  <si>
    <t>bypass$</t>
  </si>
  <si>
    <t>cp_target_f</t>
  </si>
  <si>
    <t>DELTAp_f</t>
  </si>
  <si>
    <t>DT_out_f</t>
  </si>
  <si>
    <t>D_fins</t>
  </si>
  <si>
    <t>D_i_rec</t>
  </si>
  <si>
    <t>D_i_tphex</t>
  </si>
  <si>
    <t>D_o_rec</t>
  </si>
  <si>
    <t>D_o_tphex</t>
  </si>
  <si>
    <t>eff_rec</t>
  </si>
  <si>
    <t>epsilon_f</t>
  </si>
  <si>
    <t>epsilon_rec</t>
  </si>
  <si>
    <t>epsilon_rec1</t>
  </si>
  <si>
    <t>epsilon_s_pp</t>
  </si>
  <si>
    <t>epsilon_s_tur</t>
  </si>
  <si>
    <t>eta_gen</t>
  </si>
  <si>
    <t>eta_motor</t>
  </si>
  <si>
    <t>eta_s_pp</t>
  </si>
  <si>
    <t>eta_s_tur</t>
  </si>
  <si>
    <t>eta_tur</t>
  </si>
  <si>
    <t>ExGasCMI$</t>
  </si>
  <si>
    <t>f_free_spacing</t>
  </si>
  <si>
    <t>F_r_tphex</t>
  </si>
  <si>
    <t>f_spacing</t>
  </si>
  <si>
    <t>h_c_o</t>
  </si>
  <si>
    <t>h_e_o</t>
  </si>
  <si>
    <t>h_e_o_conv</t>
  </si>
  <si>
    <t>h_e_o_rad</t>
  </si>
  <si>
    <t>h_fins</t>
  </si>
  <si>
    <t>h_in_pp</t>
  </si>
  <si>
    <t>h_in_tur</t>
  </si>
  <si>
    <t>h_i_rec</t>
  </si>
  <si>
    <t>h_l_out_rec</t>
  </si>
  <si>
    <t>h_out_pp</t>
  </si>
  <si>
    <t>h_out_s_tur</t>
  </si>
  <si>
    <t>h_out_tur</t>
  </si>
  <si>
    <t>h_o_rec</t>
  </si>
  <si>
    <t>h_shell_rec_nom</t>
  </si>
  <si>
    <t>h_tube_rec_nom</t>
  </si>
  <si>
    <t>h_v_out_rec</t>
  </si>
  <si>
    <t>k_pipe</t>
  </si>
  <si>
    <t>k_wall_rec</t>
  </si>
  <si>
    <t>L_a</t>
  </si>
  <si>
    <t>L_c</t>
  </si>
  <si>
    <t>L_e</t>
  </si>
  <si>
    <t>L_M</t>
  </si>
  <si>
    <t>L_tphex</t>
  </si>
  <si>
    <t>M_dot_bypass_f</t>
  </si>
  <si>
    <t>M_dot_f</t>
  </si>
  <si>
    <t>M_dot_total_f</t>
  </si>
  <si>
    <t>m_dot_wf</t>
  </si>
  <si>
    <t>m_dot_wf_nom</t>
  </si>
  <si>
    <t>Nusselt_f</t>
  </si>
  <si>
    <t>n_fins_cond</t>
  </si>
  <si>
    <t>n_fpi</t>
  </si>
  <si>
    <t>N_pp_nom</t>
  </si>
  <si>
    <t>N_S_tur</t>
  </si>
  <si>
    <t>N_t</t>
  </si>
  <si>
    <t>N_tpc</t>
  </si>
  <si>
    <t>N_tpc_ini</t>
  </si>
  <si>
    <t>ORCAL$</t>
  </si>
  <si>
    <t>ORCF$</t>
  </si>
  <si>
    <t>PipeMat$</t>
  </si>
  <si>
    <t>p_atm</t>
  </si>
  <si>
    <t>P_cd_wf</t>
  </si>
  <si>
    <t>P_crit_wf</t>
  </si>
  <si>
    <t>P_ev_wf</t>
  </si>
  <si>
    <t>P_fan_SI</t>
  </si>
  <si>
    <t>p_in_f</t>
  </si>
  <si>
    <t>P_l_out_rec</t>
  </si>
  <si>
    <t>P_pp</t>
  </si>
  <si>
    <t>P_v_out_rec</t>
  </si>
  <si>
    <t>Q_dot_h</t>
  </si>
  <si>
    <t>Q_dot_rec</t>
  </si>
  <si>
    <t>Q_dot_rec1</t>
  </si>
  <si>
    <t>Q_dot_target_f</t>
  </si>
  <si>
    <t>Q_dot_tphex</t>
  </si>
  <si>
    <t>q_flux_c</t>
  </si>
  <si>
    <t>q_flux_critical</t>
  </si>
  <si>
    <t>Rec$</t>
  </si>
  <si>
    <t>Re_f</t>
  </si>
  <si>
    <t>rho_in_f</t>
  </si>
  <si>
    <t>rho_in_f1</t>
  </si>
  <si>
    <t>rho_N_f</t>
  </si>
  <si>
    <t>RPM_tur</t>
  </si>
  <si>
    <t>SC</t>
  </si>
  <si>
    <t>SC$</t>
  </si>
  <si>
    <t>SH</t>
  </si>
  <si>
    <t>SH$</t>
  </si>
  <si>
    <t>SL\D</t>
  </si>
  <si>
    <t>SP</t>
  </si>
  <si>
    <t>SP_last</t>
  </si>
  <si>
    <t>stage_N#</t>
  </si>
  <si>
    <t>ST\D</t>
  </si>
  <si>
    <t>ST\Df</t>
  </si>
  <si>
    <t>ST\SL</t>
  </si>
  <si>
    <t>S_cross_tphex</t>
  </si>
  <si>
    <t>s_in_tur</t>
  </si>
  <si>
    <t>S_L</t>
  </si>
  <si>
    <t>S_T</t>
  </si>
  <si>
    <t>TTF$</t>
  </si>
  <si>
    <t>TubeBank$</t>
  </si>
  <si>
    <t>T_bar_wc_o</t>
  </si>
  <si>
    <t>T_bar_we_o</t>
  </si>
  <si>
    <t>T_b_wf</t>
  </si>
  <si>
    <t>T_cd_wf</t>
  </si>
  <si>
    <t>T_crit_wf</t>
  </si>
  <si>
    <t>T_crit_wf_C</t>
  </si>
  <si>
    <t>T_c_o_rec</t>
  </si>
  <si>
    <t>T_ev_wf</t>
  </si>
  <si>
    <t>t_fins</t>
  </si>
  <si>
    <t>T_h_o_rec</t>
  </si>
  <si>
    <t>T_in_f</t>
  </si>
  <si>
    <t>T_in_pp</t>
  </si>
  <si>
    <t>T_in_tur</t>
  </si>
  <si>
    <t>T_out_f</t>
  </si>
  <si>
    <t>T_out_f_C</t>
  </si>
  <si>
    <t>T_out_pp</t>
  </si>
  <si>
    <t>T_out_target_f</t>
  </si>
  <si>
    <t>T_out_tur</t>
  </si>
  <si>
    <t>t_pipe</t>
  </si>
  <si>
    <t>VarFileName$</t>
  </si>
  <si>
    <t>V_dot_in_pp_nom</t>
  </si>
  <si>
    <t>V_dot_in_tur</t>
  </si>
  <si>
    <t>V_dot_out_s_tur</t>
  </si>
  <si>
    <t>V_dot_total_f</t>
  </si>
  <si>
    <t>V_r</t>
  </si>
  <si>
    <t>W_dot_ORC</t>
  </si>
  <si>
    <t>W_dot_pp</t>
  </si>
  <si>
    <t>W_dot_spec</t>
  </si>
  <si>
    <t>W_dot_tur</t>
  </si>
  <si>
    <t>Variables</t>
  </si>
  <si>
    <t>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</si>
</sst>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Border="1"/>
    <xf numFmtId="0" fontId="2" fillId="0" borderId="1" xfId="0" applyFont="1" applyBorder="1"/>
    <xf numFmtId="0" fontId="3" fillId="4" borderId="1" xfId="0" applyFont="1" applyFill="1" applyBorder="1"/>
    <xf numFmtId="0" fontId="3" fillId="0" borderId="1" xfId="0" applyFont="1" applyBorder="1"/>
    <xf numFmtId="0" fontId="2" fillId="0" borderId="0" xfId="0" applyFont="1" applyFill="1" applyBorder="1"/>
    <xf numFmtId="11" fontId="0" fillId="0" borderId="0" xfId="0" applyNumberFormat="1"/>
    <xf numFmtId="11" fontId="3" fillId="4" borderId="1" xfId="0" applyNumberFormat="1" applyFont="1" applyFill="1" applyBorder="1"/>
    <xf numFmtId="0" fontId="3" fillId="0" borderId="0" xfId="0" applyFont="1" applyFill="1" applyBorder="1"/>
    <xf numFmtId="0" fontId="4" fillId="2" borderId="0" xfId="0" applyFont="1" applyFill="1" applyBorder="1"/>
    <xf numFmtId="11" fontId="4" fillId="2" borderId="0" xfId="0" applyNumberFormat="1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17</xdr:col>
      <xdr:colOff>304800</xdr:colOff>
      <xdr:row>40</xdr:row>
      <xdr:rowOff>63775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71500"/>
          <a:ext cx="10058400" cy="71122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381000</xdr:colOff>
      <xdr:row>20</xdr:row>
      <xdr:rowOff>85725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5911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381000</xdr:colOff>
      <xdr:row>20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5911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381000</xdr:colOff>
      <xdr:row>20</xdr:row>
      <xdr:rowOff>85725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5911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A13" workbookViewId="0">
      <selection activeCell="S1" sqref="S1:S1000"/>
    </sheetView>
  </sheetViews>
  <sheetFormatPr defaultRowHeight="15" x14ac:dyDescent="0.25"/>
  <cols>
    <col min="1" max="23" width="9.140625" style="1"/>
    <col min="24" max="24" width="14.140625" style="1" bestFit="1" customWidth="1"/>
    <col min="25" max="16384" width="9.140625" style="1"/>
  </cols>
  <sheetData>
    <row r="1" spans="1:18" x14ac:dyDescent="0.25">
      <c r="A1" s="11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25" spans="19:25" x14ac:dyDescent="0.25">
      <c r="S25" s="1" t="s">
        <v>33</v>
      </c>
      <c r="X25" s="9" t="str">
        <f>VLOOKUP("ORCF$",Solution!$A$1:$B$1000,2,FALSE)</f>
        <v>'cyclopentane'</v>
      </c>
      <c r="Y25" s="1" t="s">
        <v>38</v>
      </c>
    </row>
    <row r="26" spans="19:25" x14ac:dyDescent="0.25">
      <c r="S26" s="1" t="s">
        <v>34</v>
      </c>
      <c r="X26" s="9" t="str">
        <f>VLOOKUP("rec$",Solution!$A$1:$B$1000,2,FALSE)</f>
        <v>'True'</v>
      </c>
      <c r="Y26" s="1" t="s">
        <v>38</v>
      </c>
    </row>
    <row r="27" spans="19:25" x14ac:dyDescent="0.25">
      <c r="S27" s="1" t="s">
        <v>35</v>
      </c>
      <c r="X27" s="9">
        <f>VLOOKUP("T_ev_wf",Solution!$A$1:$B$1000,2,FALSE)-273.15</f>
        <v>200.05</v>
      </c>
      <c r="Y27" s="1" t="s">
        <v>39</v>
      </c>
    </row>
    <row r="28" spans="19:25" x14ac:dyDescent="0.25">
      <c r="S28" s="1" t="s">
        <v>45</v>
      </c>
      <c r="X28" s="10">
        <f>VLOOKUP("W_dot_ORC",Solution!$A$1:$B$1000,2,FALSE)/1000</f>
        <v>712.94899999999996</v>
      </c>
      <c r="Y28" s="1" t="s">
        <v>32</v>
      </c>
    </row>
    <row r="29" spans="19:25" x14ac:dyDescent="0.25">
      <c r="S29" s="1" t="s">
        <v>36</v>
      </c>
      <c r="X29" s="9">
        <f>VLOOKUP("eta_ORC",Solution!$A$1:$B$1000,2,FALSE)</f>
        <v>0.1769</v>
      </c>
    </row>
    <row r="43" spans="2:7" x14ac:dyDescent="0.25">
      <c r="B43" s="1" t="s">
        <v>40</v>
      </c>
      <c r="F43" s="9" t="str">
        <f>VLOOKUP("ExGasCMI$",Solution!$A$1:$B$1000,2,FALSE)</f>
        <v>'heos::CO2[0.0854]&amp;Water[0.1634]&amp;Oxygen[0.0248]&amp;Nitrogen[0.7264]'</v>
      </c>
    </row>
    <row r="44" spans="2:7" x14ac:dyDescent="0.25">
      <c r="B44" s="1" t="s">
        <v>44</v>
      </c>
      <c r="F44" s="9">
        <f>VLOOKUP("DELTAp_f",Solution!$A$1:$B$1000,2,FALSE)</f>
        <v>21.06</v>
      </c>
      <c r="G44" s="1" t="s">
        <v>19</v>
      </c>
    </row>
  </sheetData>
  <mergeCells count="1">
    <mergeCell ref="A1:R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4" sqref="B4"/>
    </sheetView>
  </sheetViews>
  <sheetFormatPr defaultRowHeight="15" x14ac:dyDescent="0.25"/>
  <cols>
    <col min="1" max="1" width="31.140625" customWidth="1"/>
    <col min="2" max="2" width="21.5703125" bestFit="1" customWidth="1"/>
    <col min="4" max="4" width="32" customWidth="1"/>
    <col min="5" max="5" width="20.7109375" bestFit="1" customWidth="1"/>
  </cols>
  <sheetData>
    <row r="1" spans="1:6" ht="31.5" x14ac:dyDescent="0.5">
      <c r="A1" s="12" t="s">
        <v>0</v>
      </c>
      <c r="B1" s="13"/>
      <c r="C1" s="13"/>
      <c r="D1" s="13"/>
      <c r="E1" s="13"/>
      <c r="F1" s="14"/>
    </row>
    <row r="2" spans="1:6" ht="31.5" x14ac:dyDescent="0.5">
      <c r="A2" s="15" t="s">
        <v>6</v>
      </c>
      <c r="B2" s="16"/>
      <c r="C2" s="16"/>
      <c r="D2" s="16"/>
      <c r="E2" s="16"/>
      <c r="F2" s="17"/>
    </row>
    <row r="3" spans="1:6" ht="15.75" x14ac:dyDescent="0.25">
      <c r="A3" s="2" t="s">
        <v>1</v>
      </c>
      <c r="B3" s="3"/>
      <c r="C3" s="3"/>
      <c r="D3" s="2" t="s">
        <v>12</v>
      </c>
      <c r="E3" s="3"/>
      <c r="F3" s="3"/>
    </row>
    <row r="4" spans="1:6" ht="15.75" x14ac:dyDescent="0.25">
      <c r="A4" s="4" t="s">
        <v>2</v>
      </c>
      <c r="B4" s="3">
        <f>VLOOKUP("T_in_f",Solution!$A$1:$B$1000,2,FALSE)-273.15</f>
        <v>720.05000000000007</v>
      </c>
      <c r="C4" s="3" t="s">
        <v>16</v>
      </c>
      <c r="D4" s="4" t="s">
        <v>8</v>
      </c>
      <c r="E4" s="3"/>
      <c r="F4" s="3"/>
    </row>
    <row r="5" spans="1:6" ht="15.75" x14ac:dyDescent="0.25">
      <c r="A5" s="4" t="s">
        <v>3</v>
      </c>
      <c r="B5" s="3">
        <f>VLOOKUP("T_out_f",Solution!$A$1:$B$1000,2,FALSE)-273.15</f>
        <v>621.55000000000007</v>
      </c>
      <c r="C5" s="3" t="s">
        <v>16</v>
      </c>
      <c r="D5" s="4" t="s">
        <v>9</v>
      </c>
      <c r="E5" s="7">
        <f>VLOOKUP("Q_dot_h",Solution!$A$1:$B$1000,2,FALSE)/1000</f>
        <v>4030</v>
      </c>
      <c r="F5" s="3" t="s">
        <v>32</v>
      </c>
    </row>
    <row r="6" spans="1:6" ht="15.75" x14ac:dyDescent="0.25">
      <c r="A6" s="4" t="s">
        <v>4</v>
      </c>
      <c r="B6" s="3">
        <f>VLOOKUP("P_in_f",Solution!$A$1:$B$1000,2,FALSE)/100000</f>
        <v>1.01325</v>
      </c>
      <c r="C6" s="3" t="s">
        <v>17</v>
      </c>
      <c r="D6" s="4" t="s">
        <v>10</v>
      </c>
      <c r="E6" s="3"/>
      <c r="F6" s="3"/>
    </row>
    <row r="7" spans="1:6" ht="15.75" x14ac:dyDescent="0.25">
      <c r="A7" s="4" t="s">
        <v>5</v>
      </c>
      <c r="B7" s="3">
        <f>VLOOKUP("M_dot_f",Solution!$A$1:$B$1000,2,FALSE)</f>
        <v>32</v>
      </c>
      <c r="C7" s="3" t="s">
        <v>7</v>
      </c>
      <c r="D7" s="4" t="s">
        <v>11</v>
      </c>
      <c r="E7" s="3"/>
      <c r="F7" s="3"/>
    </row>
    <row r="9" spans="1:6" ht="15.75" x14ac:dyDescent="0.25">
      <c r="A9" s="5" t="s">
        <v>13</v>
      </c>
    </row>
    <row r="10" spans="1:6" ht="15.75" x14ac:dyDescent="0.25">
      <c r="A10" s="8" t="s">
        <v>14</v>
      </c>
    </row>
    <row r="11" spans="1:6" ht="15.75" x14ac:dyDescent="0.25">
      <c r="A11" s="8" t="s">
        <v>15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7" sqref="I3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opLeftCell="A28" workbookViewId="0">
      <selection activeCell="F38" sqref="F38"/>
    </sheetView>
  </sheetViews>
  <sheetFormatPr defaultRowHeight="15" x14ac:dyDescent="0.25"/>
  <cols>
    <col min="1" max="1" width="16.7109375" bestFit="1" customWidth="1"/>
    <col min="2" max="2" width="65" bestFit="1" customWidth="1"/>
    <col min="3" max="3" width="10.7109375" bestFit="1" customWidth="1"/>
  </cols>
  <sheetData>
    <row r="1" spans="1:3" x14ac:dyDescent="0.25">
      <c r="A1" t="s">
        <v>193</v>
      </c>
      <c r="B1" t="s">
        <v>41</v>
      </c>
      <c r="C1" t="s">
        <v>42</v>
      </c>
    </row>
    <row r="2" spans="1:3" x14ac:dyDescent="0.25">
      <c r="A2" t="s">
        <v>50</v>
      </c>
      <c r="B2">
        <v>0.37159999999999999</v>
      </c>
    </row>
    <row r="3" spans="1:3" x14ac:dyDescent="0.25">
      <c r="A3" t="s">
        <v>51</v>
      </c>
      <c r="B3">
        <v>1.9789999999999999E-3</v>
      </c>
    </row>
    <row r="4" spans="1:3" x14ac:dyDescent="0.25">
      <c r="A4" t="s">
        <v>52</v>
      </c>
      <c r="B4">
        <v>0.84119999999999995</v>
      </c>
    </row>
    <row r="5" spans="1:3" x14ac:dyDescent="0.25">
      <c r="A5" t="s">
        <v>53</v>
      </c>
      <c r="B5">
        <v>402.3</v>
      </c>
    </row>
    <row r="6" spans="1:3" x14ac:dyDescent="0.25">
      <c r="A6" t="s">
        <v>54</v>
      </c>
      <c r="B6">
        <v>0.1232</v>
      </c>
    </row>
    <row r="7" spans="1:3" x14ac:dyDescent="0.25">
      <c r="A7" t="s">
        <v>55</v>
      </c>
      <c r="B7">
        <v>0.14330000000000001</v>
      </c>
    </row>
    <row r="8" spans="1:3" x14ac:dyDescent="0.25">
      <c r="A8" t="s">
        <v>56</v>
      </c>
      <c r="B8">
        <v>0.14330000000000001</v>
      </c>
    </row>
    <row r="9" spans="1:3" x14ac:dyDescent="0.25">
      <c r="A9" t="s">
        <v>57</v>
      </c>
      <c r="B9">
        <v>137.30000000000001</v>
      </c>
      <c r="C9" t="s">
        <v>18</v>
      </c>
    </row>
    <row r="10" spans="1:3" x14ac:dyDescent="0.25">
      <c r="A10" t="s">
        <v>58</v>
      </c>
      <c r="B10">
        <v>8.9540000000000006</v>
      </c>
    </row>
    <row r="11" spans="1:3" x14ac:dyDescent="0.25">
      <c r="A11" t="s">
        <v>59</v>
      </c>
      <c r="B11">
        <v>35.81</v>
      </c>
    </row>
    <row r="12" spans="1:3" x14ac:dyDescent="0.25">
      <c r="A12" t="s">
        <v>60</v>
      </c>
      <c r="B12">
        <v>101.5</v>
      </c>
    </row>
    <row r="13" spans="1:3" x14ac:dyDescent="0.25">
      <c r="A13" t="s">
        <v>61</v>
      </c>
      <c r="B13">
        <v>1.571</v>
      </c>
    </row>
    <row r="14" spans="1:3" x14ac:dyDescent="0.25">
      <c r="A14" t="s">
        <v>62</v>
      </c>
      <c r="B14" t="s">
        <v>28</v>
      </c>
    </row>
    <row r="15" spans="1:3" x14ac:dyDescent="0.25">
      <c r="A15" t="s">
        <v>63</v>
      </c>
      <c r="B15">
        <v>1277</v>
      </c>
    </row>
    <row r="16" spans="1:3" x14ac:dyDescent="0.25">
      <c r="A16" t="s">
        <v>64</v>
      </c>
      <c r="B16">
        <v>21.06</v>
      </c>
      <c r="C16" t="s">
        <v>19</v>
      </c>
    </row>
    <row r="17" spans="1:3" x14ac:dyDescent="0.25">
      <c r="A17" t="s">
        <v>65</v>
      </c>
      <c r="B17">
        <v>1.54</v>
      </c>
    </row>
    <row r="18" spans="1:3" x14ac:dyDescent="0.25">
      <c r="A18" t="s">
        <v>66</v>
      </c>
      <c r="B18">
        <v>5.1999999999999998E-2</v>
      </c>
    </row>
    <row r="19" spans="1:3" x14ac:dyDescent="0.25">
      <c r="A19" t="s">
        <v>67</v>
      </c>
      <c r="B19">
        <v>2.2100000000000002E-2</v>
      </c>
      <c r="C19" t="s">
        <v>20</v>
      </c>
    </row>
    <row r="20" spans="1:3" x14ac:dyDescent="0.25">
      <c r="A20" t="s">
        <v>68</v>
      </c>
      <c r="B20">
        <v>3.3000000000000002E-2</v>
      </c>
    </row>
    <row r="21" spans="1:3" x14ac:dyDescent="0.25">
      <c r="A21" t="s">
        <v>69</v>
      </c>
      <c r="B21">
        <v>2.5399999999999999E-2</v>
      </c>
      <c r="C21" t="s">
        <v>20</v>
      </c>
    </row>
    <row r="22" spans="1:3" x14ac:dyDescent="0.25">
      <c r="A22" t="s">
        <v>70</v>
      </c>
      <c r="B22">
        <v>3.7999999999999999E-2</v>
      </c>
      <c r="C22" t="s">
        <v>20</v>
      </c>
    </row>
    <row r="23" spans="1:3" x14ac:dyDescent="0.25">
      <c r="A23" t="s">
        <v>71</v>
      </c>
      <c r="B23">
        <v>0.15279999999999999</v>
      </c>
    </row>
    <row r="24" spans="1:3" x14ac:dyDescent="0.25">
      <c r="A24" t="s">
        <v>72</v>
      </c>
      <c r="B24">
        <v>0.1857</v>
      </c>
    </row>
    <row r="25" spans="1:3" x14ac:dyDescent="0.25">
      <c r="A25" t="s">
        <v>73</v>
      </c>
      <c r="B25">
        <v>0.8</v>
      </c>
      <c r="C25" t="s">
        <v>21</v>
      </c>
    </row>
    <row r="26" spans="1:3" x14ac:dyDescent="0.25">
      <c r="A26" t="s">
        <v>74</v>
      </c>
      <c r="B26">
        <v>0.7883</v>
      </c>
    </row>
    <row r="27" spans="1:3" x14ac:dyDescent="0.25">
      <c r="A27" t="s">
        <v>75</v>
      </c>
      <c r="B27">
        <v>0.7</v>
      </c>
      <c r="C27" t="s">
        <v>21</v>
      </c>
    </row>
    <row r="28" spans="1:3" x14ac:dyDescent="0.25">
      <c r="A28" t="s">
        <v>76</v>
      </c>
      <c r="B28">
        <v>0.8</v>
      </c>
      <c r="C28" t="s">
        <v>21</v>
      </c>
    </row>
    <row r="29" spans="1:3" x14ac:dyDescent="0.25">
      <c r="A29" t="s">
        <v>77</v>
      </c>
      <c r="B29">
        <v>0.9</v>
      </c>
      <c r="C29" t="s">
        <v>21</v>
      </c>
    </row>
    <row r="30" spans="1:3" x14ac:dyDescent="0.25">
      <c r="A30" t="s">
        <v>78</v>
      </c>
      <c r="B30">
        <v>0.9</v>
      </c>
      <c r="C30" t="s">
        <v>21</v>
      </c>
    </row>
    <row r="31" spans="1:3" x14ac:dyDescent="0.25">
      <c r="A31" t="s">
        <v>36</v>
      </c>
      <c r="B31">
        <v>0.1769</v>
      </c>
    </row>
    <row r="32" spans="1:3" x14ac:dyDescent="0.25">
      <c r="A32" t="s">
        <v>79</v>
      </c>
      <c r="B32">
        <v>0.69969999999999999</v>
      </c>
    </row>
    <row r="33" spans="1:3" x14ac:dyDescent="0.25">
      <c r="A33" t="s">
        <v>80</v>
      </c>
      <c r="B33">
        <v>0.78639999999999999</v>
      </c>
    </row>
    <row r="34" spans="1:3" x14ac:dyDescent="0.25">
      <c r="A34" t="s">
        <v>81</v>
      </c>
      <c r="B34">
        <v>0.80820000000000003</v>
      </c>
    </row>
    <row r="35" spans="1:3" x14ac:dyDescent="0.25">
      <c r="A35" t="s">
        <v>82</v>
      </c>
      <c r="B35" t="s">
        <v>22</v>
      </c>
    </row>
    <row r="36" spans="1:3" x14ac:dyDescent="0.25">
      <c r="A36" t="s">
        <v>83</v>
      </c>
      <c r="B36">
        <v>2.4220000000000001E-3</v>
      </c>
    </row>
    <row r="37" spans="1:3" x14ac:dyDescent="0.25">
      <c r="A37" t="s">
        <v>84</v>
      </c>
      <c r="B37">
        <v>0.6</v>
      </c>
    </row>
    <row r="38" spans="1:3" x14ac:dyDescent="0.25">
      <c r="A38" t="s">
        <v>85</v>
      </c>
      <c r="B38">
        <v>2.8219999999999999E-3</v>
      </c>
    </row>
    <row r="39" spans="1:3" x14ac:dyDescent="0.25">
      <c r="A39" t="s">
        <v>86</v>
      </c>
      <c r="B39" s="6">
        <v>32872</v>
      </c>
    </row>
    <row r="40" spans="1:3" x14ac:dyDescent="0.25">
      <c r="A40" t="s">
        <v>87</v>
      </c>
      <c r="B40">
        <v>90.28</v>
      </c>
    </row>
    <row r="41" spans="1:3" x14ac:dyDescent="0.25">
      <c r="A41" t="s">
        <v>88</v>
      </c>
      <c r="B41">
        <v>72.73</v>
      </c>
      <c r="C41" t="s">
        <v>23</v>
      </c>
    </row>
    <row r="42" spans="1:3" x14ac:dyDescent="0.25">
      <c r="A42" t="s">
        <v>89</v>
      </c>
      <c r="B42">
        <v>17.55</v>
      </c>
    </row>
    <row r="43" spans="1:3" x14ac:dyDescent="0.25">
      <c r="A43" t="s">
        <v>90</v>
      </c>
      <c r="B43" s="6">
        <v>7.0000000000000001E-3</v>
      </c>
      <c r="C43" t="s">
        <v>20</v>
      </c>
    </row>
    <row r="44" spans="1:3" x14ac:dyDescent="0.25">
      <c r="A44" t="s">
        <v>91</v>
      </c>
      <c r="B44">
        <v>-17706</v>
      </c>
    </row>
    <row r="45" spans="1:3" x14ac:dyDescent="0.25">
      <c r="A45" t="s">
        <v>92</v>
      </c>
      <c r="B45">
        <v>572357</v>
      </c>
    </row>
    <row r="46" spans="1:3" x14ac:dyDescent="0.25">
      <c r="A46" t="s">
        <v>93</v>
      </c>
      <c r="B46" s="6">
        <v>1351</v>
      </c>
    </row>
    <row r="47" spans="1:3" x14ac:dyDescent="0.25">
      <c r="A47" t="s">
        <v>94</v>
      </c>
      <c r="B47">
        <v>60675</v>
      </c>
    </row>
    <row r="48" spans="1:3" x14ac:dyDescent="0.25">
      <c r="A48" t="s">
        <v>95</v>
      </c>
      <c r="B48">
        <v>-12702</v>
      </c>
    </row>
    <row r="49" spans="1:3" x14ac:dyDescent="0.25">
      <c r="A49" t="s">
        <v>96</v>
      </c>
      <c r="B49">
        <v>436586</v>
      </c>
    </row>
    <row r="50" spans="1:3" x14ac:dyDescent="0.25">
      <c r="A50" t="s">
        <v>97</v>
      </c>
      <c r="B50">
        <v>465592</v>
      </c>
    </row>
    <row r="51" spans="1:3" x14ac:dyDescent="0.25">
      <c r="A51" t="s">
        <v>98</v>
      </c>
      <c r="B51">
        <v>108.3</v>
      </c>
    </row>
    <row r="52" spans="1:3" x14ac:dyDescent="0.25">
      <c r="A52" t="s">
        <v>99</v>
      </c>
      <c r="B52">
        <v>109</v>
      </c>
    </row>
    <row r="53" spans="1:3" x14ac:dyDescent="0.25">
      <c r="A53" t="s">
        <v>100</v>
      </c>
      <c r="B53">
        <v>1363</v>
      </c>
    </row>
    <row r="54" spans="1:3" x14ac:dyDescent="0.25">
      <c r="A54" t="s">
        <v>101</v>
      </c>
      <c r="B54">
        <v>392216</v>
      </c>
    </row>
    <row r="55" spans="1:3" x14ac:dyDescent="0.25">
      <c r="A55" t="s">
        <v>102</v>
      </c>
      <c r="B55">
        <v>36.67</v>
      </c>
    </row>
    <row r="56" spans="1:3" x14ac:dyDescent="0.25">
      <c r="A56" t="s">
        <v>103</v>
      </c>
      <c r="B56">
        <v>50</v>
      </c>
    </row>
    <row r="57" spans="1:3" x14ac:dyDescent="0.25">
      <c r="A57" t="s">
        <v>104</v>
      </c>
      <c r="B57">
        <v>0.3</v>
      </c>
      <c r="C57" t="s">
        <v>20</v>
      </c>
    </row>
    <row r="58" spans="1:3" x14ac:dyDescent="0.25">
      <c r="A58" t="s">
        <v>105</v>
      </c>
      <c r="B58">
        <v>1.2</v>
      </c>
      <c r="C58" t="s">
        <v>20</v>
      </c>
    </row>
    <row r="59" spans="1:3" x14ac:dyDescent="0.25">
      <c r="A59" t="s">
        <v>106</v>
      </c>
      <c r="B59">
        <v>3.4</v>
      </c>
      <c r="C59" t="s">
        <v>20</v>
      </c>
    </row>
    <row r="60" spans="1:3" x14ac:dyDescent="0.25">
      <c r="A60" t="s">
        <v>107</v>
      </c>
      <c r="B60">
        <v>0.33500000000000002</v>
      </c>
    </row>
    <row r="61" spans="1:3" x14ac:dyDescent="0.25">
      <c r="A61" t="s">
        <v>108</v>
      </c>
      <c r="B61">
        <v>0.95</v>
      </c>
    </row>
    <row r="62" spans="1:3" x14ac:dyDescent="0.25">
      <c r="A62" t="s">
        <v>109</v>
      </c>
      <c r="B62">
        <v>0</v>
      </c>
    </row>
    <row r="63" spans="1:3" x14ac:dyDescent="0.25">
      <c r="A63" t="s">
        <v>110</v>
      </c>
      <c r="B63">
        <v>32</v>
      </c>
      <c r="C63" t="s">
        <v>24</v>
      </c>
    </row>
    <row r="64" spans="1:3" x14ac:dyDescent="0.25">
      <c r="A64" t="s">
        <v>111</v>
      </c>
      <c r="B64">
        <v>32</v>
      </c>
      <c r="C64" t="s">
        <v>24</v>
      </c>
    </row>
    <row r="65" spans="1:3" x14ac:dyDescent="0.25">
      <c r="A65" t="s">
        <v>112</v>
      </c>
      <c r="B65">
        <v>7.8760000000000003</v>
      </c>
    </row>
    <row r="66" spans="1:3" x14ac:dyDescent="0.25">
      <c r="A66" t="s">
        <v>113</v>
      </c>
      <c r="B66">
        <v>7.9610000000000003</v>
      </c>
    </row>
    <row r="67" spans="1:3" x14ac:dyDescent="0.25">
      <c r="A67" t="s">
        <v>114</v>
      </c>
      <c r="B67" s="6">
        <v>42.9</v>
      </c>
    </row>
    <row r="68" spans="1:3" x14ac:dyDescent="0.25">
      <c r="A68" t="s">
        <v>115</v>
      </c>
      <c r="B68">
        <v>425</v>
      </c>
    </row>
    <row r="69" spans="1:3" x14ac:dyDescent="0.25">
      <c r="A69" t="s">
        <v>116</v>
      </c>
      <c r="B69">
        <v>9</v>
      </c>
    </row>
    <row r="70" spans="1:3" x14ac:dyDescent="0.25">
      <c r="A70" t="s">
        <v>117</v>
      </c>
      <c r="B70">
        <v>2634</v>
      </c>
    </row>
    <row r="71" spans="1:3" x14ac:dyDescent="0.25">
      <c r="A71" t="s">
        <v>118</v>
      </c>
      <c r="B71">
        <v>0.1027</v>
      </c>
    </row>
    <row r="72" spans="1:3" x14ac:dyDescent="0.25">
      <c r="A72" t="s">
        <v>119</v>
      </c>
      <c r="B72">
        <v>250</v>
      </c>
    </row>
    <row r="73" spans="1:3" x14ac:dyDescent="0.25">
      <c r="A73" t="s">
        <v>120</v>
      </c>
      <c r="B73" s="6">
        <v>25</v>
      </c>
    </row>
    <row r="74" spans="1:3" x14ac:dyDescent="0.25">
      <c r="A74" t="s">
        <v>121</v>
      </c>
      <c r="B74" s="6">
        <v>35.79</v>
      </c>
    </row>
    <row r="75" spans="1:3" x14ac:dyDescent="0.25">
      <c r="A75" t="s">
        <v>122</v>
      </c>
      <c r="B75" t="s">
        <v>43</v>
      </c>
    </row>
    <row r="76" spans="1:3" x14ac:dyDescent="0.25">
      <c r="A76" t="s">
        <v>123</v>
      </c>
      <c r="B76" s="6" t="s">
        <v>47</v>
      </c>
    </row>
    <row r="77" spans="1:3" x14ac:dyDescent="0.25">
      <c r="A77" t="s">
        <v>124</v>
      </c>
      <c r="B77" s="6" t="s">
        <v>25</v>
      </c>
    </row>
    <row r="78" spans="1:3" x14ac:dyDescent="0.25">
      <c r="A78" t="s">
        <v>125</v>
      </c>
      <c r="B78">
        <v>101325</v>
      </c>
      <c r="C78" t="s">
        <v>19</v>
      </c>
    </row>
    <row r="79" spans="1:3" x14ac:dyDescent="0.25">
      <c r="A79" t="s">
        <v>126</v>
      </c>
      <c r="B79">
        <v>103829</v>
      </c>
    </row>
    <row r="80" spans="1:3" x14ac:dyDescent="0.25">
      <c r="A80" t="s">
        <v>127</v>
      </c>
      <c r="B80" s="6">
        <v>4571000</v>
      </c>
    </row>
    <row r="81" spans="1:3" x14ac:dyDescent="0.25">
      <c r="A81" t="s">
        <v>128</v>
      </c>
      <c r="B81" s="6">
        <v>2647000</v>
      </c>
    </row>
    <row r="82" spans="1:3" x14ac:dyDescent="0.25">
      <c r="A82" t="s">
        <v>129</v>
      </c>
      <c r="B82" s="6">
        <v>18643</v>
      </c>
    </row>
    <row r="83" spans="1:3" x14ac:dyDescent="0.25">
      <c r="A83" t="s">
        <v>130</v>
      </c>
      <c r="B83" s="6">
        <v>101325</v>
      </c>
      <c r="C83" t="s">
        <v>19</v>
      </c>
    </row>
    <row r="84" spans="1:3" x14ac:dyDescent="0.25">
      <c r="A84" t="s">
        <v>131</v>
      </c>
      <c r="B84" s="6">
        <v>2647000</v>
      </c>
    </row>
    <row r="85" spans="1:3" x14ac:dyDescent="0.25">
      <c r="A85" t="s">
        <v>132</v>
      </c>
      <c r="B85">
        <v>4292</v>
      </c>
    </row>
    <row r="86" spans="1:3" x14ac:dyDescent="0.25">
      <c r="A86" t="s">
        <v>133</v>
      </c>
      <c r="B86" s="6">
        <v>103829</v>
      </c>
    </row>
    <row r="87" spans="1:3" x14ac:dyDescent="0.25">
      <c r="A87" t="s">
        <v>134</v>
      </c>
      <c r="B87" s="6">
        <v>4030000</v>
      </c>
      <c r="C87" t="s">
        <v>194</v>
      </c>
    </row>
    <row r="88" spans="1:3" x14ac:dyDescent="0.25">
      <c r="A88" t="s">
        <v>135</v>
      </c>
      <c r="B88">
        <v>577875</v>
      </c>
    </row>
    <row r="89" spans="1:3" x14ac:dyDescent="0.25">
      <c r="A89" t="s">
        <v>136</v>
      </c>
      <c r="B89">
        <v>590633</v>
      </c>
    </row>
    <row r="90" spans="1:3" x14ac:dyDescent="0.25">
      <c r="A90" t="s">
        <v>137</v>
      </c>
      <c r="B90" s="6">
        <v>4088000</v>
      </c>
    </row>
    <row r="91" spans="1:3" x14ac:dyDescent="0.25">
      <c r="A91" t="s">
        <v>138</v>
      </c>
      <c r="B91" s="6">
        <v>4030000</v>
      </c>
    </row>
    <row r="92" spans="1:3" x14ac:dyDescent="0.25">
      <c r="A92" t="s">
        <v>139</v>
      </c>
      <c r="B92" s="6">
        <v>112518</v>
      </c>
    </row>
    <row r="93" spans="1:3" x14ac:dyDescent="0.25">
      <c r="A93" t="s">
        <v>140</v>
      </c>
      <c r="B93" s="6">
        <v>366460</v>
      </c>
    </row>
    <row r="94" spans="1:3" x14ac:dyDescent="0.25">
      <c r="A94" t="s">
        <v>141</v>
      </c>
      <c r="B94" t="s">
        <v>26</v>
      </c>
    </row>
    <row r="95" spans="1:3" x14ac:dyDescent="0.25">
      <c r="A95" t="s">
        <v>142</v>
      </c>
      <c r="B95">
        <v>3960</v>
      </c>
    </row>
    <row r="96" spans="1:3" x14ac:dyDescent="0.25">
      <c r="A96" t="s">
        <v>143</v>
      </c>
      <c r="B96">
        <v>0.34160000000000001</v>
      </c>
    </row>
    <row r="97" spans="1:3" x14ac:dyDescent="0.25">
      <c r="A97" t="s">
        <v>144</v>
      </c>
      <c r="B97">
        <v>0.34160000000000001</v>
      </c>
    </row>
    <row r="98" spans="1:3" x14ac:dyDescent="0.25">
      <c r="A98" t="s">
        <v>145</v>
      </c>
      <c r="B98">
        <v>1.242</v>
      </c>
      <c r="C98" t="s">
        <v>27</v>
      </c>
    </row>
    <row r="99" spans="1:3" x14ac:dyDescent="0.25">
      <c r="A99" t="s">
        <v>146</v>
      </c>
      <c r="B99">
        <v>24691</v>
      </c>
    </row>
    <row r="100" spans="1:3" x14ac:dyDescent="0.25">
      <c r="A100" t="s">
        <v>147</v>
      </c>
      <c r="B100">
        <v>10</v>
      </c>
    </row>
    <row r="101" spans="1:3" x14ac:dyDescent="0.25">
      <c r="A101" t="s">
        <v>148</v>
      </c>
      <c r="B101" t="s">
        <v>26</v>
      </c>
    </row>
    <row r="102" spans="1:3" x14ac:dyDescent="0.25">
      <c r="A102" t="s">
        <v>149</v>
      </c>
      <c r="B102">
        <v>0</v>
      </c>
    </row>
    <row r="103" spans="1:3" x14ac:dyDescent="0.25">
      <c r="A103" t="s">
        <v>150</v>
      </c>
      <c r="B103" t="s">
        <v>28</v>
      </c>
    </row>
    <row r="104" spans="1:3" x14ac:dyDescent="0.25">
      <c r="A104" t="s">
        <v>151</v>
      </c>
      <c r="B104">
        <v>2.5</v>
      </c>
    </row>
    <row r="105" spans="1:3" x14ac:dyDescent="0.25">
      <c r="A105" t="s">
        <v>152</v>
      </c>
      <c r="B105">
        <v>9.1969999999999996E-2</v>
      </c>
    </row>
    <row r="106" spans="1:3" x14ac:dyDescent="0.25">
      <c r="A106" t="s">
        <v>153</v>
      </c>
      <c r="B106">
        <v>9.1969999999999996E-2</v>
      </c>
    </row>
    <row r="107" spans="1:3" x14ac:dyDescent="0.25">
      <c r="A107" t="s">
        <v>154</v>
      </c>
      <c r="B107">
        <v>1</v>
      </c>
    </row>
    <row r="108" spans="1:3" x14ac:dyDescent="0.25">
      <c r="A108" t="s">
        <v>155</v>
      </c>
      <c r="B108">
        <v>3.5790000000000002</v>
      </c>
    </row>
    <row r="109" spans="1:3" x14ac:dyDescent="0.25">
      <c r="A109" t="s">
        <v>156</v>
      </c>
      <c r="B109">
        <v>2.6150000000000002</v>
      </c>
    </row>
    <row r="110" spans="1:3" x14ac:dyDescent="0.25">
      <c r="A110" t="s">
        <v>157</v>
      </c>
      <c r="B110">
        <v>1.4319999999999999</v>
      </c>
    </row>
    <row r="111" spans="1:3" x14ac:dyDescent="0.25">
      <c r="A111" t="s">
        <v>158</v>
      </c>
      <c r="B111">
        <v>11.56</v>
      </c>
    </row>
    <row r="112" spans="1:3" x14ac:dyDescent="0.25">
      <c r="A112" t="s">
        <v>159</v>
      </c>
      <c r="B112">
        <v>1344</v>
      </c>
    </row>
    <row r="113" spans="1:3" x14ac:dyDescent="0.25">
      <c r="A113" t="s">
        <v>160</v>
      </c>
      <c r="B113">
        <v>9.5000000000000001E-2</v>
      </c>
      <c r="C113" t="s">
        <v>20</v>
      </c>
    </row>
    <row r="114" spans="1:3" x14ac:dyDescent="0.25">
      <c r="A114" t="s">
        <v>161</v>
      </c>
      <c r="B114">
        <v>0.13600000000000001</v>
      </c>
      <c r="C114" t="s">
        <v>20</v>
      </c>
    </row>
    <row r="115" spans="1:3" x14ac:dyDescent="0.25">
      <c r="A115" t="s">
        <v>162</v>
      </c>
      <c r="B115" t="s">
        <v>29</v>
      </c>
    </row>
    <row r="116" spans="1:3" x14ac:dyDescent="0.25">
      <c r="A116" t="s">
        <v>163</v>
      </c>
      <c r="B116" t="s">
        <v>30</v>
      </c>
    </row>
    <row r="117" spans="1:3" x14ac:dyDescent="0.25">
      <c r="A117" t="s">
        <v>164</v>
      </c>
      <c r="B117">
        <v>476.6</v>
      </c>
    </row>
    <row r="118" spans="1:3" x14ac:dyDescent="0.25">
      <c r="A118" t="s">
        <v>165</v>
      </c>
      <c r="B118">
        <v>507.4</v>
      </c>
    </row>
    <row r="119" spans="1:3" x14ac:dyDescent="0.25">
      <c r="A119" t="s">
        <v>166</v>
      </c>
      <c r="B119">
        <v>322.39999999999998</v>
      </c>
    </row>
    <row r="120" spans="1:3" x14ac:dyDescent="0.25">
      <c r="A120" t="s">
        <v>167</v>
      </c>
      <c r="B120">
        <v>323.2</v>
      </c>
    </row>
    <row r="121" spans="1:3" x14ac:dyDescent="0.25">
      <c r="A121" t="s">
        <v>168</v>
      </c>
      <c r="B121">
        <v>511.7</v>
      </c>
    </row>
    <row r="122" spans="1:3" x14ac:dyDescent="0.25">
      <c r="A122" t="s">
        <v>169</v>
      </c>
      <c r="B122">
        <v>238.6</v>
      </c>
    </row>
    <row r="123" spans="1:3" x14ac:dyDescent="0.25">
      <c r="A123" t="s">
        <v>170</v>
      </c>
      <c r="B123">
        <v>354.4</v>
      </c>
    </row>
    <row r="124" spans="1:3" x14ac:dyDescent="0.25">
      <c r="A124" t="s">
        <v>171</v>
      </c>
      <c r="B124">
        <v>473.2</v>
      </c>
      <c r="C124" t="s">
        <v>31</v>
      </c>
    </row>
    <row r="125" spans="1:3" x14ac:dyDescent="0.25">
      <c r="A125" t="s">
        <v>172</v>
      </c>
      <c r="B125">
        <v>4.0000000000000002E-4</v>
      </c>
      <c r="C125" t="s">
        <v>20</v>
      </c>
    </row>
    <row r="126" spans="1:3" x14ac:dyDescent="0.25">
      <c r="A126" t="s">
        <v>173</v>
      </c>
      <c r="B126">
        <v>327.39999999999998</v>
      </c>
    </row>
    <row r="127" spans="1:3" x14ac:dyDescent="0.25">
      <c r="A127" t="s">
        <v>174</v>
      </c>
      <c r="B127">
        <v>993.2</v>
      </c>
      <c r="C127" t="s">
        <v>31</v>
      </c>
    </row>
    <row r="128" spans="1:3" x14ac:dyDescent="0.25">
      <c r="A128" t="s">
        <v>175</v>
      </c>
      <c r="B128">
        <v>313.2</v>
      </c>
      <c r="C128" t="s">
        <v>31</v>
      </c>
    </row>
    <row r="129" spans="1:3" x14ac:dyDescent="0.25">
      <c r="A129" t="s">
        <v>176</v>
      </c>
      <c r="B129">
        <v>473.2</v>
      </c>
      <c r="C129" t="s">
        <v>31</v>
      </c>
    </row>
    <row r="130" spans="1:3" x14ac:dyDescent="0.25">
      <c r="A130" t="s">
        <v>177</v>
      </c>
      <c r="B130">
        <v>894.7</v>
      </c>
      <c r="C130" t="s">
        <v>31</v>
      </c>
    </row>
    <row r="131" spans="1:3" x14ac:dyDescent="0.25">
      <c r="A131" t="s">
        <v>178</v>
      </c>
      <c r="B131">
        <v>621.5</v>
      </c>
    </row>
    <row r="132" spans="1:3" x14ac:dyDescent="0.25">
      <c r="A132" t="s">
        <v>179</v>
      </c>
      <c r="B132">
        <v>314.8</v>
      </c>
    </row>
    <row r="133" spans="1:3" x14ac:dyDescent="0.25">
      <c r="A133" t="s">
        <v>180</v>
      </c>
      <c r="B133">
        <v>893.2</v>
      </c>
    </row>
    <row r="134" spans="1:3" x14ac:dyDescent="0.25">
      <c r="A134" t="s">
        <v>181</v>
      </c>
      <c r="B134">
        <v>374.6</v>
      </c>
    </row>
    <row r="135" spans="1:3" x14ac:dyDescent="0.25">
      <c r="A135" t="s">
        <v>182</v>
      </c>
      <c r="B135">
        <v>2.5000000000000001E-3</v>
      </c>
      <c r="C135" t="s">
        <v>20</v>
      </c>
    </row>
    <row r="136" spans="1:3" x14ac:dyDescent="0.25">
      <c r="A136" t="s">
        <v>183</v>
      </c>
      <c r="B136" t="s">
        <v>48</v>
      </c>
      <c r="C136" t="s">
        <v>49</v>
      </c>
    </row>
    <row r="137" spans="1:3" x14ac:dyDescent="0.25">
      <c r="A137" t="s">
        <v>184</v>
      </c>
      <c r="B137">
        <v>39.51</v>
      </c>
    </row>
    <row r="138" spans="1:3" x14ac:dyDescent="0.25">
      <c r="A138" t="s">
        <v>185</v>
      </c>
      <c r="B138">
        <v>0.1026</v>
      </c>
    </row>
    <row r="139" spans="1:3" x14ac:dyDescent="0.25">
      <c r="A139" t="s">
        <v>186</v>
      </c>
      <c r="B139">
        <v>3.117</v>
      </c>
    </row>
    <row r="140" spans="1:3" x14ac:dyDescent="0.25">
      <c r="A140" t="s">
        <v>187</v>
      </c>
      <c r="B140" s="6">
        <v>93.68</v>
      </c>
    </row>
    <row r="141" spans="1:3" x14ac:dyDescent="0.25">
      <c r="A141" t="s">
        <v>188</v>
      </c>
      <c r="B141">
        <v>30.38</v>
      </c>
    </row>
    <row r="142" spans="1:3" x14ac:dyDescent="0.25">
      <c r="A142" t="s">
        <v>189</v>
      </c>
      <c r="B142">
        <v>712949</v>
      </c>
    </row>
    <row r="143" spans="1:3" x14ac:dyDescent="0.25">
      <c r="A143" t="s">
        <v>190</v>
      </c>
      <c r="B143" s="6">
        <v>39413</v>
      </c>
    </row>
    <row r="144" spans="1:3" x14ac:dyDescent="0.25">
      <c r="A144" t="s">
        <v>191</v>
      </c>
      <c r="B144">
        <v>5193</v>
      </c>
    </row>
    <row r="145" spans="1:3" x14ac:dyDescent="0.25">
      <c r="A145" t="s">
        <v>192</v>
      </c>
      <c r="B145">
        <v>840824</v>
      </c>
    </row>
    <row r="146" spans="1:3" x14ac:dyDescent="0.25">
      <c r="A146" t="s">
        <v>37</v>
      </c>
      <c r="B146">
        <v>3.4</v>
      </c>
      <c r="C14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Diagram Window</vt:lpstr>
      <vt:lpstr>Datatsheet</vt:lpstr>
      <vt:lpstr>HEX Datasheet</vt:lpstr>
      <vt:lpstr>Turbine Datasheet</vt:lpstr>
      <vt:lpstr>Solution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Le</dc:creator>
  <cp:lastModifiedBy>Louis Le</cp:lastModifiedBy>
  <cp:lastPrinted>2016-03-11T14:42:29Z</cp:lastPrinted>
  <dcterms:created xsi:type="dcterms:W3CDTF">2016-03-11T13:18:19Z</dcterms:created>
  <dcterms:modified xsi:type="dcterms:W3CDTF">2016-04-22T09:07:19Z</dcterms:modified>
</cp:coreProperties>
</file>