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longt\My Drive\LongNguyenData.com\Project- Personal Expense Dashboard\"/>
    </mc:Choice>
  </mc:AlternateContent>
  <xr:revisionPtr revIDLastSave="0" documentId="13_ncr:1_{33753172-22BA-4BF1-A113-105009201F08}" xr6:coauthVersionLast="47" xr6:coauthVersionMax="47" xr10:uidLastSave="{00000000-0000-0000-0000-000000000000}"/>
  <workbookProtection workbookAlgorithmName="SHA-512" workbookHashValue="UWn3jX+eMylF+qQcYl/QeZ/B9IzMo6FB1phO0k1HR5qR8kRKX9JqvhmY5jy2EDR4/RDW1xot0JgawhiPVLJa2w==" workbookSaltValue="c7lXdgHHQ2QXeWptWcQsxg==" workbookSpinCount="100000" lockStructure="1"/>
  <bookViews>
    <workbookView xWindow="-110" yWindow="-110" windowWidth="38620" windowHeight="21100" activeTab="2" xr2:uid="{00000000-000D-0000-FFFF-FFFF00000000}"/>
  </bookViews>
  <sheets>
    <sheet name="Dataset" sheetId="1" r:id="rId1"/>
    <sheet name="Analysis" sheetId="6" r:id="rId2"/>
    <sheet name="Dashboard" sheetId="3" r:id="rId3"/>
  </sheets>
  <definedNames>
    <definedName name="_xlchart.v5.0" hidden="1">Analysis!$F$5:$F$12</definedName>
    <definedName name="_xlchart.v5.1" hidden="1">Analysis!$G$4</definedName>
    <definedName name="_xlchart.v5.2" hidden="1">Analysis!$G$5:$G$12</definedName>
    <definedName name="Slicer_Category">#N/A</definedName>
    <definedName name="Slicer_Month_Numb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4" i="6" l="1"/>
  <c r="B5" i="1"/>
  <c r="G5" i="1"/>
  <c r="H5" i="1"/>
  <c r="I5" i="1"/>
  <c r="J5" i="1"/>
  <c r="K5" i="1"/>
  <c r="AI6" i="6"/>
  <c r="AI7" i="6"/>
  <c r="AI8" i="6"/>
  <c r="AI9" i="6"/>
  <c r="AI5" i="6"/>
  <c r="D5" i="6" l="1"/>
  <c r="D4" i="6"/>
  <c r="H2" i="1"/>
  <c r="H3" i="1"/>
  <c r="H4" i="1"/>
  <c r="H6" i="1"/>
  <c r="H7" i="1"/>
  <c r="H8" i="1"/>
  <c r="H11" i="1"/>
  <c r="H12" i="1"/>
  <c r="H17"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13" i="1"/>
  <c r="H75" i="1"/>
  <c r="H16" i="1"/>
  <c r="H76" i="1"/>
  <c r="H77" i="1"/>
  <c r="H78" i="1"/>
  <c r="H79" i="1"/>
  <c r="H18" i="1"/>
  <c r="H14" i="1"/>
  <c r="H9" i="1"/>
  <c r="H80" i="1"/>
  <c r="H81" i="1"/>
  <c r="H82" i="1"/>
  <c r="H83" i="1"/>
  <c r="H84" i="1"/>
  <c r="H10" i="1"/>
  <c r="H85" i="1"/>
  <c r="H19" i="1"/>
  <c r="H15" i="1"/>
  <c r="H86" i="1"/>
  <c r="H87" i="1"/>
  <c r="H88" i="1"/>
  <c r="G2" i="1"/>
  <c r="G3" i="1"/>
  <c r="G4" i="1"/>
  <c r="G6" i="1"/>
  <c r="G7" i="1"/>
  <c r="G8" i="1"/>
  <c r="G11" i="1"/>
  <c r="G12" i="1"/>
  <c r="G17"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13" i="1"/>
  <c r="G75" i="1"/>
  <c r="G16" i="1"/>
  <c r="G76" i="1"/>
  <c r="G77" i="1"/>
  <c r="G78" i="1"/>
  <c r="G79" i="1"/>
  <c r="G18" i="1"/>
  <c r="G14" i="1"/>
  <c r="G9" i="1"/>
  <c r="G80" i="1"/>
  <c r="G81" i="1"/>
  <c r="G82" i="1"/>
  <c r="G83" i="1"/>
  <c r="G84" i="1"/>
  <c r="G10" i="1"/>
  <c r="G85" i="1"/>
  <c r="G19" i="1"/>
  <c r="G15" i="1"/>
  <c r="G86" i="1"/>
  <c r="G87" i="1"/>
  <c r="G88" i="1"/>
  <c r="K2" i="1"/>
  <c r="K3" i="1"/>
  <c r="K4" i="1"/>
  <c r="K6" i="1"/>
  <c r="K7" i="1"/>
  <c r="K8" i="1"/>
  <c r="K11" i="1"/>
  <c r="K12" i="1"/>
  <c r="K17"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13" i="1"/>
  <c r="K75" i="1"/>
  <c r="K16" i="1"/>
  <c r="K76" i="1"/>
  <c r="K77" i="1"/>
  <c r="K78" i="1"/>
  <c r="K79" i="1"/>
  <c r="K18" i="1"/>
  <c r="K14" i="1"/>
  <c r="K9" i="1"/>
  <c r="K80" i="1"/>
  <c r="K81" i="1"/>
  <c r="K82" i="1"/>
  <c r="K83" i="1"/>
  <c r="K84" i="1"/>
  <c r="K10" i="1"/>
  <c r="K85" i="1"/>
  <c r="K19" i="1"/>
  <c r="K15" i="1"/>
  <c r="K86" i="1"/>
  <c r="K87" i="1"/>
  <c r="K88" i="1"/>
  <c r="J2" i="1" l="1"/>
  <c r="J3" i="1"/>
  <c r="J4" i="1"/>
  <c r="J6" i="1"/>
  <c r="J7" i="1"/>
  <c r="J8" i="1"/>
  <c r="J11" i="1"/>
  <c r="J12" i="1"/>
  <c r="J17"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13" i="1"/>
  <c r="J75" i="1"/>
  <c r="J16" i="1"/>
  <c r="J76" i="1"/>
  <c r="J77" i="1"/>
  <c r="J78" i="1"/>
  <c r="J79" i="1"/>
  <c r="J18" i="1"/>
  <c r="J14" i="1"/>
  <c r="J9" i="1"/>
  <c r="J80" i="1"/>
  <c r="J81" i="1"/>
  <c r="J82" i="1"/>
  <c r="J83" i="1"/>
  <c r="J84" i="1"/>
  <c r="J10" i="1"/>
  <c r="J85" i="1"/>
  <c r="J19" i="1"/>
  <c r="J15" i="1"/>
  <c r="J86" i="1"/>
  <c r="J87" i="1"/>
  <c r="J88" i="1"/>
  <c r="B7" i="1"/>
  <c r="I11" i="1"/>
  <c r="I12" i="1"/>
  <c r="I17" i="1"/>
  <c r="I21" i="1"/>
  <c r="I22" i="1"/>
  <c r="I24" i="1"/>
  <c r="I25" i="1"/>
  <c r="I26" i="1"/>
  <c r="I27" i="1"/>
  <c r="I28" i="1"/>
  <c r="I30" i="1"/>
  <c r="I32" i="1"/>
  <c r="I33" i="1"/>
  <c r="I34" i="1"/>
  <c r="I36" i="1"/>
  <c r="I37" i="1"/>
  <c r="I38" i="1"/>
  <c r="I40" i="1"/>
  <c r="I41" i="1"/>
  <c r="I42" i="1"/>
  <c r="I43" i="1"/>
  <c r="I44" i="1"/>
  <c r="I46" i="1"/>
  <c r="I47" i="1"/>
  <c r="I48" i="1"/>
  <c r="I49" i="1"/>
  <c r="I50" i="1"/>
  <c r="I51" i="1"/>
  <c r="I52" i="1"/>
  <c r="I53" i="1"/>
  <c r="I56" i="1"/>
  <c r="I59" i="1"/>
  <c r="I60" i="1"/>
  <c r="I61" i="1"/>
  <c r="I62" i="1"/>
  <c r="I67" i="1"/>
  <c r="I70" i="1"/>
  <c r="I73" i="1"/>
  <c r="I74" i="1"/>
  <c r="I76" i="1"/>
  <c r="I77" i="1"/>
  <c r="I81" i="1"/>
  <c r="I82" i="1"/>
  <c r="I84" i="1"/>
  <c r="I86" i="1"/>
  <c r="I87" i="1"/>
  <c r="I88" i="1"/>
  <c r="I54" i="1"/>
  <c r="I55" i="1"/>
  <c r="I57" i="1"/>
  <c r="I58" i="1"/>
  <c r="I63" i="1"/>
  <c r="I64" i="1"/>
  <c r="I65" i="1"/>
  <c r="I66" i="1"/>
  <c r="I68" i="1"/>
  <c r="I69" i="1"/>
  <c r="I71" i="1"/>
  <c r="I72" i="1"/>
  <c r="I13" i="1"/>
  <c r="I75" i="1"/>
  <c r="I16" i="1"/>
  <c r="I45" i="1"/>
  <c r="I29" i="1"/>
  <c r="I78" i="1"/>
  <c r="I20" i="1"/>
  <c r="I35" i="1"/>
  <c r="I79" i="1"/>
  <c r="I18" i="1"/>
  <c r="I31" i="1"/>
  <c r="I14" i="1"/>
  <c r="I9" i="1"/>
  <c r="I80" i="1"/>
  <c r="I39" i="1"/>
  <c r="I4" i="1"/>
  <c r="I83" i="1"/>
  <c r="I7" i="1"/>
  <c r="I2" i="1"/>
  <c r="I3" i="1"/>
  <c r="I10" i="1"/>
  <c r="I6" i="1"/>
  <c r="I8" i="1"/>
  <c r="I85" i="1"/>
  <c r="I19" i="1"/>
  <c r="I23" i="1"/>
  <c r="I15" i="1"/>
  <c r="B11" i="1"/>
  <c r="B12" i="1"/>
  <c r="B17" i="1"/>
  <c r="B21" i="1"/>
  <c r="B22" i="1"/>
  <c r="B24" i="1"/>
  <c r="B25" i="1"/>
  <c r="B26" i="1"/>
  <c r="B27" i="1"/>
  <c r="B28" i="1"/>
  <c r="B30" i="1"/>
  <c r="B32" i="1"/>
  <c r="B33" i="1"/>
  <c r="B34" i="1"/>
  <c r="B36" i="1"/>
  <c r="B37" i="1"/>
  <c r="B38" i="1"/>
  <c r="B40" i="1"/>
  <c r="B41" i="1"/>
  <c r="B42" i="1"/>
  <c r="B43" i="1"/>
  <c r="B44" i="1"/>
  <c r="B46" i="1"/>
  <c r="B47" i="1"/>
  <c r="B48" i="1"/>
  <c r="B49" i="1"/>
  <c r="B50" i="1"/>
  <c r="B51" i="1"/>
  <c r="B52" i="1"/>
  <c r="B53" i="1"/>
  <c r="B56" i="1"/>
  <c r="B59" i="1"/>
  <c r="B60" i="1"/>
  <c r="B61" i="1"/>
  <c r="B62" i="1"/>
  <c r="B67" i="1"/>
  <c r="B70" i="1"/>
  <c r="B73" i="1"/>
  <c r="B74" i="1"/>
  <c r="B76" i="1"/>
  <c r="B77" i="1"/>
  <c r="B81" i="1"/>
  <c r="B82" i="1"/>
  <c r="B84" i="1"/>
  <c r="B86" i="1"/>
  <c r="B87" i="1"/>
  <c r="B88" i="1"/>
  <c r="B54" i="1"/>
  <c r="B55" i="1"/>
  <c r="B57" i="1"/>
  <c r="B58" i="1"/>
  <c r="B63" i="1"/>
  <c r="B64" i="1"/>
  <c r="B65" i="1"/>
  <c r="B66" i="1"/>
  <c r="B68" i="1"/>
  <c r="B69" i="1"/>
  <c r="B71" i="1"/>
  <c r="B72" i="1"/>
  <c r="B13" i="1"/>
  <c r="B75" i="1"/>
  <c r="B16" i="1"/>
  <c r="B45" i="1"/>
  <c r="B29" i="1"/>
  <c r="B78" i="1"/>
  <c r="B20" i="1"/>
  <c r="B35" i="1"/>
  <c r="B79" i="1"/>
  <c r="B18" i="1"/>
  <c r="B31" i="1"/>
  <c r="B14" i="1"/>
  <c r="B9" i="1"/>
  <c r="B80" i="1"/>
  <c r="B39" i="1"/>
  <c r="B4" i="1"/>
  <c r="B83" i="1"/>
  <c r="B2" i="1"/>
  <c r="B3" i="1"/>
  <c r="B10" i="1"/>
  <c r="B6" i="1"/>
  <c r="B8" i="1"/>
  <c r="B85" i="1"/>
  <c r="B19" i="1"/>
  <c r="B23" i="1"/>
  <c r="B15" i="1"/>
</calcChain>
</file>

<file path=xl/sharedStrings.xml><?xml version="1.0" encoding="utf-8"?>
<sst xmlns="http://schemas.openxmlformats.org/spreadsheetml/2006/main" count="356" uniqueCount="93">
  <si>
    <t>MISC PAYMENT</t>
  </si>
  <si>
    <t>MORTGAGE</t>
  </si>
  <si>
    <t>PAYROLL DEPOSIT</t>
  </si>
  <si>
    <t>INSURANCE</t>
  </si>
  <si>
    <t>UTILITY BILL PMT</t>
  </si>
  <si>
    <t>Expense</t>
  </si>
  <si>
    <t>Income</t>
  </si>
  <si>
    <t>Category</t>
  </si>
  <si>
    <t>Sub-Category</t>
  </si>
  <si>
    <t>Description</t>
  </si>
  <si>
    <t>Home Mortgage</t>
  </si>
  <si>
    <t>Financing Payment</t>
  </si>
  <si>
    <t>Home Insurance</t>
  </si>
  <si>
    <t>EASTLINK</t>
  </si>
  <si>
    <t>A&amp;W</t>
  </si>
  <si>
    <t>Category Type</t>
  </si>
  <si>
    <t>Salary</t>
  </si>
  <si>
    <t>Utilities</t>
  </si>
  <si>
    <t>Restaurant</t>
  </si>
  <si>
    <t>Misc</t>
  </si>
  <si>
    <t>DIRECT ENERGY</t>
  </si>
  <si>
    <t>Internet</t>
  </si>
  <si>
    <t>ENVA USA INC</t>
  </si>
  <si>
    <t>FIDO Mobile</t>
  </si>
  <si>
    <t>GCDS250 AB</t>
  </si>
  <si>
    <t>GUM.CO/CC</t>
  </si>
  <si>
    <t>Clothes</t>
  </si>
  <si>
    <t>Transport</t>
  </si>
  <si>
    <t>Car Maintenance</t>
  </si>
  <si>
    <t>Dental</t>
  </si>
  <si>
    <t>Education</t>
  </si>
  <si>
    <t>Udemy</t>
  </si>
  <si>
    <t>Walmart</t>
  </si>
  <si>
    <t>Groceries</t>
  </si>
  <si>
    <t>Burger King</t>
  </si>
  <si>
    <t>Petro-Canada</t>
  </si>
  <si>
    <t>Tim Hortons</t>
  </si>
  <si>
    <t>Mr. Lube</t>
  </si>
  <si>
    <t>Red Lobster</t>
  </si>
  <si>
    <t>School Misc</t>
  </si>
  <si>
    <t>Parking</t>
  </si>
  <si>
    <t>Car Parking</t>
  </si>
  <si>
    <t>Coffee</t>
  </si>
  <si>
    <t>UFA</t>
  </si>
  <si>
    <t>Amazon - Books</t>
  </si>
  <si>
    <t>Costco</t>
  </si>
  <si>
    <t>Netflix</t>
  </si>
  <si>
    <t>Starbucks</t>
  </si>
  <si>
    <t>WORLD EDUCATION SERV</t>
  </si>
  <si>
    <t>MICROSOFT*STORE</t>
  </si>
  <si>
    <t>APEGA</t>
  </si>
  <si>
    <t xml:space="preserve">Health Insurance Claim </t>
  </si>
  <si>
    <t>Bonus</t>
  </si>
  <si>
    <t>Fuel</t>
  </si>
  <si>
    <t>Living Expense</t>
  </si>
  <si>
    <t>Entertainment</t>
  </si>
  <si>
    <t>Dining Out</t>
  </si>
  <si>
    <t>Health</t>
  </si>
  <si>
    <t>Payroll</t>
  </si>
  <si>
    <t>Old Navy</t>
  </si>
  <si>
    <t>Month Number</t>
  </si>
  <si>
    <t>Weekdays</t>
  </si>
  <si>
    <t>Amount</t>
  </si>
  <si>
    <t>Months</t>
  </si>
  <si>
    <t>Date</t>
  </si>
  <si>
    <t>Row Labels</t>
  </si>
  <si>
    <t>Grand Total</t>
  </si>
  <si>
    <t>Jan</t>
  </si>
  <si>
    <t>Feb</t>
  </si>
  <si>
    <t>Mar</t>
  </si>
  <si>
    <t>Apr</t>
  </si>
  <si>
    <t>MIN</t>
  </si>
  <si>
    <t>MAX</t>
  </si>
  <si>
    <t>Sum of Amount</t>
  </si>
  <si>
    <t>Sum of Expense</t>
  </si>
  <si>
    <t>Auto Repairs</t>
  </si>
  <si>
    <t xml:space="preserve">Auto Mortgage </t>
  </si>
  <si>
    <t>Auto Maint</t>
  </si>
  <si>
    <t>Cash Inflow, Cash Outflow, and Balance</t>
  </si>
  <si>
    <t>Sum of Income</t>
  </si>
  <si>
    <t>Column Labels</t>
  </si>
  <si>
    <t>Cards</t>
  </si>
  <si>
    <t>Option Buttons</t>
  </si>
  <si>
    <t>Month</t>
  </si>
  <si>
    <t>Expenses by Month</t>
  </si>
  <si>
    <t>Balance by Month</t>
  </si>
  <si>
    <t>Top 5 Expenses by Sub-Categories</t>
  </si>
  <si>
    <t>Expense Sub-Categories by Months</t>
  </si>
  <si>
    <t>January</t>
  </si>
  <si>
    <t>February</t>
  </si>
  <si>
    <t>March</t>
  </si>
  <si>
    <t>April</t>
  </si>
  <si>
    <t>Selected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</si>
</sst>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dd"/>
    <numFmt numFmtId="165" formatCode="mmm"/>
    <numFmt numFmtId="166" formatCode="dd/mm/yyyy;@"/>
    <numFmt numFmtId="167" formatCode="[$$-1009]#,##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8"/>
      <color rgb="FF000000"/>
      <name val="Segoe U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FF00"/>
        <bgColor indexed="64"/>
      </patternFill>
    </fill>
    <fill>
      <patternFill patternType="solid">
        <fgColor rgb="FF213C47"/>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FF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164" fontId="0" fillId="0" borderId="0" xfId="0" applyNumberFormat="1"/>
    <xf numFmtId="0" fontId="0" fillId="33" borderId="0" xfId="0" applyFill="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34" borderId="0" xfId="0" applyFill="1"/>
    <xf numFmtId="0" fontId="0" fillId="0" borderId="10" xfId="0" applyBorder="1"/>
    <xf numFmtId="0" fontId="16" fillId="0" borderId="11" xfId="0" applyFont="1" applyBorder="1"/>
    <xf numFmtId="0" fontId="0" fillId="0" borderId="11" xfId="0" applyBorder="1"/>
    <xf numFmtId="168" fontId="0" fillId="0" borderId="11" xfId="0" applyNumberFormat="1" applyBorder="1"/>
    <xf numFmtId="0" fontId="16" fillId="34" borderId="12" xfId="0" applyFont="1" applyFill="1" applyBorder="1"/>
    <xf numFmtId="167" fontId="0" fillId="34" borderId="13" xfId="0" applyNumberFormat="1" applyFill="1" applyBorder="1"/>
    <xf numFmtId="0" fontId="0" fillId="34" borderId="12" xfId="0" applyFill="1" applyBorder="1"/>
    <xf numFmtId="0" fontId="0" fillId="34" borderId="14" xfId="0" applyFill="1" applyBorder="1"/>
    <xf numFmtId="0" fontId="0" fillId="34" borderId="13" xfId="0" applyFill="1" applyBorder="1"/>
    <xf numFmtId="0" fontId="16" fillId="33" borderId="11" xfId="0" applyFont="1" applyFill="1" applyBorder="1"/>
    <xf numFmtId="0" fontId="0" fillId="35" borderId="0" xfId="0" applyFill="1"/>
    <xf numFmtId="0" fontId="0" fillId="0" borderId="0" xfId="0" pivotButton="1" applyBorder="1"/>
    <xf numFmtId="0" fontId="0" fillId="0" borderId="0" xfId="0"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67" formatCode="[$$-1009]#,##0"/>
    </dxf>
    <dxf>
      <numFmt numFmtId="167" formatCode="[$$-1009]#,##0"/>
    </dxf>
    <dxf>
      <numFmt numFmtId="167" formatCode="[$$-1009]#,##0"/>
    </dxf>
    <dxf>
      <border>
        <left/>
        <right/>
        <top/>
        <bottom/>
      </border>
    </dxf>
    <dxf>
      <border>
        <left/>
        <right/>
        <top/>
        <bottom/>
      </border>
    </dxf>
    <dxf>
      <border>
        <left/>
        <right/>
        <top/>
        <bottom/>
      </border>
    </dxf>
    <dxf>
      <border>
        <left/>
        <right/>
        <top/>
        <bottom/>
      </border>
    </dxf>
    <dxf>
      <border>
        <left/>
        <right/>
        <top/>
        <bottom/>
      </border>
    </dxf>
    <dxf>
      <numFmt numFmtId="167" formatCode="[$$-1009]#,##0"/>
    </dxf>
    <dxf>
      <numFmt numFmtId="167" formatCode="[$$-1009]#,##0"/>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7" formatCode="[$$-1009]#,##0"/>
    </dxf>
    <dxf>
      <numFmt numFmtId="167" formatCode="[$$-1009]#,##0"/>
    </dxf>
    <dxf>
      <border>
        <left/>
        <right/>
        <top/>
        <bottom/>
      </border>
    </dxf>
    <dxf>
      <border>
        <left/>
        <right/>
        <top/>
        <bottom/>
      </border>
    </dxf>
    <dxf>
      <border>
        <left/>
        <right/>
        <top/>
        <bottom/>
      </border>
    </dxf>
    <dxf>
      <border>
        <left/>
        <right/>
        <top/>
        <bottom/>
      </border>
    </dxf>
    <dxf>
      <border>
        <left/>
        <right/>
        <top/>
        <bottom/>
      </border>
    </dxf>
    <dxf>
      <border>
        <left/>
        <right/>
        <top/>
        <bottom/>
      </border>
    </dxf>
    <dxf>
      <numFmt numFmtId="167" formatCode="[$$-1009]#,##0"/>
    </dxf>
    <dxf>
      <numFmt numFmtId="167" formatCode="[$$-1009]#,##0"/>
    </dxf>
    <dxf>
      <numFmt numFmtId="167" formatCode="[$$-1009]#,##0"/>
    </dxf>
    <dxf>
      <numFmt numFmtId="167" formatCode="[$$-1009]#,##0"/>
    </dxf>
    <dxf>
      <numFmt numFmtId="167" formatCode="[$$-1009]#,##0"/>
    </dxf>
    <dxf>
      <numFmt numFmtId="167" formatCode="[$$-1009]#,##0"/>
    </dxf>
    <dxf>
      <numFmt numFmtId="167" formatCode="[$$-1009]#,##0"/>
    </dxf>
    <dxf>
      <numFmt numFmtId="165" formatCode="mmm"/>
    </dxf>
    <dxf>
      <numFmt numFmtId="164" formatCode="ddd"/>
    </dxf>
    <dxf>
      <numFmt numFmtId="0" formatCode="General"/>
    </dxf>
    <dxf>
      <numFmt numFmtId="0" formatCode="General"/>
    </dxf>
    <dxf>
      <numFmt numFmtId="0" formatCode="General"/>
    </dxf>
    <dxf>
      <numFmt numFmtId="0" formatCode="General"/>
    </dxf>
    <dxf>
      <numFmt numFmtId="19" formatCode="yyyy/mm/dd"/>
    </dxf>
    <dxf>
      <font>
        <b/>
        <color theme="1"/>
      </font>
      <border>
        <bottom style="thin">
          <color theme="4"/>
        </bottom>
        <vertical/>
        <horizontal/>
      </border>
    </dxf>
    <dxf>
      <font>
        <color theme="1"/>
      </font>
      <fill>
        <patternFill>
          <bgColor rgb="FF264653"/>
        </patternFill>
      </fill>
      <border diagonalUp="0" diagonalDown="0">
        <left/>
        <right/>
        <top/>
        <bottom/>
        <vertical/>
        <horizontal/>
      </border>
    </dxf>
    <dxf>
      <font>
        <b/>
        <color theme="1"/>
      </font>
      <border>
        <bottom style="thin">
          <color theme="4"/>
        </bottom>
        <vertical/>
        <horizontal/>
      </border>
    </dxf>
    <dxf>
      <font>
        <sz val="14"/>
        <color theme="1"/>
      </font>
      <fill>
        <patternFill>
          <bgColor rgb="FF264653"/>
        </patternFill>
      </fill>
      <border diagonalUp="0" diagonalDown="0">
        <left/>
        <right/>
        <top/>
        <bottom/>
        <vertical/>
        <horizontal/>
      </border>
    </dxf>
  </dxfs>
  <tableStyles count="2" defaultTableStyle="TableStyleMedium2" defaultPivotStyle="PivotStyleLight16">
    <tableStyle name="SlicerStyleLight1 2" pivot="0" table="0" count="10" xr9:uid="{02C854B4-8A39-4BAA-8B03-DF9A01D9F871}">
      <tableStyleElement type="wholeTable" dxfId="41"/>
      <tableStyleElement type="headerRow" dxfId="40"/>
    </tableStyle>
    <tableStyle name="SlicerStyleLight1 2 2" pivot="0" table="0" count="10" xr9:uid="{18F4A72F-C6A4-45D1-A834-00499408DCA5}">
      <tableStyleElement type="wholeTable" dxfId="39"/>
      <tableStyleElement type="headerRow" dxfId="38"/>
    </tableStyle>
  </tableStyles>
  <colors>
    <mruColors>
      <color rgb="FF264653"/>
      <color rgb="FFE76F51"/>
      <color rgb="FFE9C46A"/>
      <color rgb="FFF4A261"/>
      <color rgb="FF2A9D8F"/>
      <color rgb="FF3A5A40"/>
      <color rgb="FF213C47"/>
      <color rgb="FFE6E6E6"/>
      <color rgb="FFF0F0F0"/>
      <color rgb="FF5C38F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2"/>
            <color rgb="FFFFC000"/>
          </font>
          <fill>
            <patternFill patternType="solid">
              <fgColor auto="1"/>
              <bgColor rgb="FF264653"/>
            </patternFill>
          </fill>
          <border diagonalUp="0" diagonalDown="0">
            <left/>
            <right/>
            <top/>
            <bottom/>
            <vertical/>
            <horizontal/>
          </border>
        </dxf>
        <dxf>
          <font>
            <sz val="12"/>
            <color rgb="FFFF5858"/>
          </font>
          <fill>
            <patternFill patternType="solid">
              <fgColor auto="1"/>
              <bgColor rgb="FF264653"/>
            </patternFill>
          </fill>
          <border diagonalUp="0" diagonalDown="0">
            <left/>
            <right/>
            <top/>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1"/>
            <color theme="0" tint="-4.9989318521683403E-2"/>
          </font>
          <fill>
            <patternFill patternType="solid">
              <fgColor theme="4" tint="0.59999389629810485"/>
              <bgColor rgb="FF264653"/>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color theme="0" tint="-0.24994659260841701"/>
          </font>
          <fill>
            <patternFill patternType="solid">
              <fgColor rgb="FFFFFFFF"/>
              <bgColor rgb="FF264653"/>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8"/>
            <color rgb="FFFFC000"/>
          </font>
          <fill>
            <patternFill patternType="solid">
              <fgColor auto="1"/>
              <bgColor rgb="FF264653"/>
            </patternFill>
          </fill>
          <border diagonalUp="0" diagonalDown="0">
            <left/>
            <right/>
            <top/>
            <bottom/>
            <vertical/>
            <horizontal/>
          </border>
        </dxf>
        <dxf>
          <font>
            <sz val="14"/>
            <color rgb="FFFF5858"/>
          </font>
          <fill>
            <patternFill patternType="solid">
              <fgColor auto="1"/>
              <bgColor rgb="FF264653"/>
            </patternFill>
          </fill>
          <border diagonalUp="0" diagonalDown="0">
            <left/>
            <right/>
            <top/>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6"/>
            <color theme="0" tint="-0.14996795556505021"/>
          </font>
          <fill>
            <patternFill patternType="solid">
              <fgColor theme="4" tint="0.59999389629810485"/>
              <bgColor rgb="FF264653"/>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4"/>
            <color theme="0" tint="-4.9989318521683403E-2"/>
          </font>
          <fill>
            <patternFill patternType="solid">
              <fgColor rgb="FFFFFFFF"/>
              <bgColor rgb="FF264653"/>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[Personal_Expenses_Dashboard_LN - Copy.xlsx]Analysis!PivotTable7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585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C38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5858"/>
          </a:solidFill>
          <a:ln>
            <a:noFill/>
          </a:ln>
          <a:effectLst/>
        </c:spPr>
      </c:pivotFmt>
    </c:pivotFmts>
    <c:plotArea>
      <c:layout/>
      <c:barChart>
        <c:barDir val="col"/>
        <c:grouping val="percentStacked"/>
        <c:varyColors val="0"/>
        <c:ser>
          <c:idx val="0"/>
          <c:order val="0"/>
          <c:tx>
            <c:strRef>
              <c:f>Analysis!$L$4</c:f>
              <c:strCache>
                <c:ptCount val="1"/>
                <c:pt idx="0">
                  <c:v>Sum of Amount</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Analysis!$L$5</c:f>
              <c:strCache>
                <c:ptCount val="1"/>
                <c:pt idx="0">
                  <c:v>Total</c:v>
                </c:pt>
              </c:strCache>
            </c:strRef>
          </c:cat>
          <c:val>
            <c:numRef>
              <c:f>Analysis!$L$5</c:f>
              <c:numCache>
                <c:formatCode>[$$-1009]#,##0</c:formatCode>
                <c:ptCount val="1"/>
                <c:pt idx="0">
                  <c:v>5891.74</c:v>
                </c:pt>
              </c:numCache>
            </c:numRef>
          </c:val>
          <c:extLst>
            <c:ext xmlns:c16="http://schemas.microsoft.com/office/drawing/2014/chart" uri="{C3380CC4-5D6E-409C-BE32-E72D297353CC}">
              <c16:uniqueId val="{00000000-BBCF-4ED6-9BB6-640A339BFFC0}"/>
            </c:ext>
          </c:extLst>
        </c:ser>
        <c:ser>
          <c:idx val="1"/>
          <c:order val="1"/>
          <c:tx>
            <c:strRef>
              <c:f>Analysis!$M$4</c:f>
              <c:strCache>
                <c:ptCount val="1"/>
                <c:pt idx="0">
                  <c:v>Sum of Expense</c:v>
                </c:pt>
              </c:strCache>
            </c:strRef>
          </c:tx>
          <c:spPr>
            <a:solidFill>
              <a:srgbClr val="FF585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Analysis!$L$5</c:f>
              <c:strCache>
                <c:ptCount val="1"/>
                <c:pt idx="0">
                  <c:v>Total</c:v>
                </c:pt>
              </c:strCache>
            </c:strRef>
          </c:cat>
          <c:val>
            <c:numRef>
              <c:f>Analysis!$M$5</c:f>
              <c:numCache>
                <c:formatCode>[$$-1009]#,##0</c:formatCode>
                <c:ptCount val="1"/>
                <c:pt idx="0">
                  <c:v>12708.260000000002</c:v>
                </c:pt>
              </c:numCache>
            </c:numRef>
          </c:val>
          <c:extLst>
            <c:ext xmlns:c16="http://schemas.microsoft.com/office/drawing/2014/chart" uri="{C3380CC4-5D6E-409C-BE32-E72D297353CC}">
              <c16:uniqueId val="{00000001-BBCF-4ED6-9BB6-640A339BFFC0}"/>
            </c:ext>
          </c:extLst>
        </c:ser>
        <c:ser>
          <c:idx val="2"/>
          <c:order val="2"/>
          <c:tx>
            <c:strRef>
              <c:f>Analysis!$N$4</c:f>
              <c:strCache>
                <c:ptCount val="1"/>
                <c:pt idx="0">
                  <c:v>Sum of Income</c:v>
                </c:pt>
              </c:strCache>
            </c:strRef>
          </c:tx>
          <c:spPr>
            <a:solidFill>
              <a:srgbClr val="5C38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Analysis!$L$5</c:f>
              <c:strCache>
                <c:ptCount val="1"/>
                <c:pt idx="0">
                  <c:v>Total</c:v>
                </c:pt>
              </c:strCache>
            </c:strRef>
          </c:cat>
          <c:val>
            <c:numRef>
              <c:f>Analysis!$N$5</c:f>
              <c:numCache>
                <c:formatCode>[$$-1009]#,##0</c:formatCode>
                <c:ptCount val="1"/>
                <c:pt idx="0">
                  <c:v>18600</c:v>
                </c:pt>
              </c:numCache>
            </c:numRef>
          </c:val>
          <c:extLst>
            <c:ext xmlns:c16="http://schemas.microsoft.com/office/drawing/2014/chart" uri="{C3380CC4-5D6E-409C-BE32-E72D297353CC}">
              <c16:uniqueId val="{00000002-BBCF-4ED6-9BB6-640A339BFFC0}"/>
            </c:ext>
          </c:extLst>
        </c:ser>
        <c:dLbls>
          <c:dLblPos val="ctr"/>
          <c:showLegendKey val="0"/>
          <c:showVal val="1"/>
          <c:showCatName val="0"/>
          <c:showSerName val="0"/>
          <c:showPercent val="0"/>
          <c:showBubbleSize val="0"/>
        </c:dLbls>
        <c:gapWidth val="150"/>
        <c:overlap val="100"/>
        <c:axId val="1987031200"/>
        <c:axId val="1987052320"/>
      </c:barChart>
      <c:catAx>
        <c:axId val="1987031200"/>
        <c:scaling>
          <c:orientation val="minMax"/>
        </c:scaling>
        <c:delete val="1"/>
        <c:axPos val="b"/>
        <c:numFmt formatCode="General" sourceLinked="1"/>
        <c:majorTickMark val="none"/>
        <c:minorTickMark val="none"/>
        <c:tickLblPos val="nextTo"/>
        <c:crossAx val="1987052320"/>
        <c:crosses val="autoZero"/>
        <c:auto val="1"/>
        <c:lblAlgn val="ctr"/>
        <c:lblOffset val="100"/>
        <c:noMultiLvlLbl val="0"/>
      </c:catAx>
      <c:valAx>
        <c:axId val="1987052320"/>
        <c:scaling>
          <c:orientation val="minMax"/>
        </c:scaling>
        <c:delete val="1"/>
        <c:axPos val="l"/>
        <c:numFmt formatCode="0%" sourceLinked="1"/>
        <c:majorTickMark val="none"/>
        <c:minorTickMark val="none"/>
        <c:tickLblPos val="nextTo"/>
        <c:crossAx val="198703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[Personal_Expenses_Dashboard_LN - Copy.xlsx]Analysis!PivotTable9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2A9D8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E76F5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Analysis!$Q$4:$Q$5</c:f>
              <c:strCache>
                <c:ptCount val="1"/>
                <c:pt idx="0">
                  <c:v>Living Expense</c:v>
                </c:pt>
              </c:strCache>
            </c:strRef>
          </c:tx>
          <c:spPr>
            <a:solidFill>
              <a:srgbClr val="2A9D8F"/>
            </a:solidFill>
            <a:ln>
              <a:noFill/>
            </a:ln>
            <a:effectLst/>
          </c:spPr>
          <c:invertIfNegative val="0"/>
          <c:cat>
            <c:strRef>
              <c:f>Analysis!$P$6:$P$10</c:f>
              <c:strCache>
                <c:ptCount val="4"/>
                <c:pt idx="0">
                  <c:v>Jan</c:v>
                </c:pt>
                <c:pt idx="1">
                  <c:v>Feb</c:v>
                </c:pt>
                <c:pt idx="2">
                  <c:v>Mar</c:v>
                </c:pt>
                <c:pt idx="3">
                  <c:v>Apr</c:v>
                </c:pt>
              </c:strCache>
            </c:strRef>
          </c:cat>
          <c:val>
            <c:numRef>
              <c:f>Analysis!$Q$6:$Q$10</c:f>
              <c:numCache>
                <c:formatCode>[$$-1009]#,##0</c:formatCode>
                <c:ptCount val="4"/>
                <c:pt idx="0">
                  <c:v>1010.8199999999999</c:v>
                </c:pt>
                <c:pt idx="1">
                  <c:v>2554.21</c:v>
                </c:pt>
                <c:pt idx="2">
                  <c:v>2956.5600000000004</c:v>
                </c:pt>
                <c:pt idx="3">
                  <c:v>2643.0299999999997</c:v>
                </c:pt>
              </c:numCache>
            </c:numRef>
          </c:val>
          <c:extLst>
            <c:ext xmlns:c16="http://schemas.microsoft.com/office/drawing/2014/chart" uri="{C3380CC4-5D6E-409C-BE32-E72D297353CC}">
              <c16:uniqueId val="{00000000-5857-48DE-906F-0E5B46EF1C84}"/>
            </c:ext>
          </c:extLst>
        </c:ser>
        <c:ser>
          <c:idx val="1"/>
          <c:order val="1"/>
          <c:tx>
            <c:strRef>
              <c:f>Analysis!$R$4:$R$5</c:f>
              <c:strCache>
                <c:ptCount val="1"/>
                <c:pt idx="0">
                  <c:v>Transport</c:v>
                </c:pt>
              </c:strCache>
            </c:strRef>
          </c:tx>
          <c:spPr>
            <a:solidFill>
              <a:srgbClr val="E76F51"/>
            </a:solidFill>
            <a:ln>
              <a:noFill/>
            </a:ln>
            <a:effectLst/>
          </c:spPr>
          <c:invertIfNegative val="0"/>
          <c:cat>
            <c:strRef>
              <c:f>Analysis!$P$6:$P$10</c:f>
              <c:strCache>
                <c:ptCount val="4"/>
                <c:pt idx="0">
                  <c:v>Jan</c:v>
                </c:pt>
                <c:pt idx="1">
                  <c:v>Feb</c:v>
                </c:pt>
                <c:pt idx="2">
                  <c:v>Mar</c:v>
                </c:pt>
                <c:pt idx="3">
                  <c:v>Apr</c:v>
                </c:pt>
              </c:strCache>
            </c:strRef>
          </c:cat>
          <c:val>
            <c:numRef>
              <c:f>Analysis!$R$6:$R$10</c:f>
              <c:numCache>
                <c:formatCode>[$$-1009]#,##0</c:formatCode>
                <c:ptCount val="4"/>
                <c:pt idx="0">
                  <c:v>772.43</c:v>
                </c:pt>
                <c:pt idx="1">
                  <c:v>66.72</c:v>
                </c:pt>
                <c:pt idx="3">
                  <c:v>1376.5</c:v>
                </c:pt>
              </c:numCache>
            </c:numRef>
          </c:val>
          <c:extLst>
            <c:ext xmlns:c16="http://schemas.microsoft.com/office/drawing/2014/chart" uri="{C3380CC4-5D6E-409C-BE32-E72D297353CC}">
              <c16:uniqueId val="{00000005-DF01-4722-BFA8-79963F87681E}"/>
            </c:ext>
          </c:extLst>
        </c:ser>
        <c:ser>
          <c:idx val="2"/>
          <c:order val="2"/>
          <c:tx>
            <c:strRef>
              <c:f>Analysis!$S$4:$S$5</c:f>
              <c:strCache>
                <c:ptCount val="1"/>
                <c:pt idx="0">
                  <c:v>Misc</c:v>
                </c:pt>
              </c:strCache>
            </c:strRef>
          </c:tx>
          <c:spPr>
            <a:solidFill>
              <a:schemeClr val="bg1">
                <a:lumMod val="75000"/>
              </a:schemeClr>
            </a:solidFill>
            <a:ln>
              <a:noFill/>
            </a:ln>
            <a:effectLst/>
          </c:spPr>
          <c:invertIfNegative val="0"/>
          <c:cat>
            <c:strRef>
              <c:f>Analysis!$P$6:$P$10</c:f>
              <c:strCache>
                <c:ptCount val="4"/>
                <c:pt idx="0">
                  <c:v>Jan</c:v>
                </c:pt>
                <c:pt idx="1">
                  <c:v>Feb</c:v>
                </c:pt>
                <c:pt idx="2">
                  <c:v>Mar</c:v>
                </c:pt>
                <c:pt idx="3">
                  <c:v>Apr</c:v>
                </c:pt>
              </c:strCache>
            </c:strRef>
          </c:cat>
          <c:val>
            <c:numRef>
              <c:f>Analysis!$S$6:$S$10</c:f>
              <c:numCache>
                <c:formatCode>[$$-1009]#,##0</c:formatCode>
                <c:ptCount val="4"/>
                <c:pt idx="0">
                  <c:v>335.61</c:v>
                </c:pt>
                <c:pt idx="1">
                  <c:v>406.53</c:v>
                </c:pt>
                <c:pt idx="2">
                  <c:v>243.99</c:v>
                </c:pt>
                <c:pt idx="3">
                  <c:v>31.159999999999997</c:v>
                </c:pt>
              </c:numCache>
            </c:numRef>
          </c:val>
          <c:extLst>
            <c:ext xmlns:c16="http://schemas.microsoft.com/office/drawing/2014/chart" uri="{C3380CC4-5D6E-409C-BE32-E72D297353CC}">
              <c16:uniqueId val="{00000006-DF01-4722-BFA8-79963F87681E}"/>
            </c:ext>
          </c:extLst>
        </c:ser>
        <c:ser>
          <c:idx val="3"/>
          <c:order val="3"/>
          <c:tx>
            <c:strRef>
              <c:f>Analysis!$T$4:$T$5</c:f>
              <c:strCache>
                <c:ptCount val="1"/>
                <c:pt idx="0">
                  <c:v>Dining Out</c:v>
                </c:pt>
              </c:strCache>
            </c:strRef>
          </c:tx>
          <c:spPr>
            <a:solidFill>
              <a:schemeClr val="accent4"/>
            </a:solidFill>
            <a:ln>
              <a:noFill/>
            </a:ln>
            <a:effectLst/>
          </c:spPr>
          <c:invertIfNegative val="0"/>
          <c:cat>
            <c:strRef>
              <c:f>Analysis!$P$6:$P$10</c:f>
              <c:strCache>
                <c:ptCount val="4"/>
                <c:pt idx="0">
                  <c:v>Jan</c:v>
                </c:pt>
                <c:pt idx="1">
                  <c:v>Feb</c:v>
                </c:pt>
                <c:pt idx="2">
                  <c:v>Mar</c:v>
                </c:pt>
                <c:pt idx="3">
                  <c:v>Apr</c:v>
                </c:pt>
              </c:strCache>
            </c:strRef>
          </c:cat>
          <c:val>
            <c:numRef>
              <c:f>Analysis!$T$6:$T$10</c:f>
              <c:numCache>
                <c:formatCode>[$$-1009]#,##0</c:formatCode>
                <c:ptCount val="4"/>
                <c:pt idx="0">
                  <c:v>100.91</c:v>
                </c:pt>
                <c:pt idx="3">
                  <c:v>109.78999999999999</c:v>
                </c:pt>
              </c:numCache>
            </c:numRef>
          </c:val>
          <c:extLst>
            <c:ext xmlns:c16="http://schemas.microsoft.com/office/drawing/2014/chart" uri="{C3380CC4-5D6E-409C-BE32-E72D297353CC}">
              <c16:uniqueId val="{00000007-DF01-4722-BFA8-79963F87681E}"/>
            </c:ext>
          </c:extLst>
        </c:ser>
        <c:ser>
          <c:idx val="4"/>
          <c:order val="4"/>
          <c:tx>
            <c:strRef>
              <c:f>Analysis!$U$4:$U$5</c:f>
              <c:strCache>
                <c:ptCount val="1"/>
                <c:pt idx="0">
                  <c:v>Health</c:v>
                </c:pt>
              </c:strCache>
            </c:strRef>
          </c:tx>
          <c:spPr>
            <a:solidFill>
              <a:schemeClr val="accent5"/>
            </a:solidFill>
            <a:ln>
              <a:noFill/>
            </a:ln>
            <a:effectLst/>
          </c:spPr>
          <c:invertIfNegative val="0"/>
          <c:cat>
            <c:strRef>
              <c:f>Analysis!$P$6:$P$10</c:f>
              <c:strCache>
                <c:ptCount val="4"/>
                <c:pt idx="0">
                  <c:v>Jan</c:v>
                </c:pt>
                <c:pt idx="1">
                  <c:v>Feb</c:v>
                </c:pt>
                <c:pt idx="2">
                  <c:v>Mar</c:v>
                </c:pt>
                <c:pt idx="3">
                  <c:v>Apr</c:v>
                </c:pt>
              </c:strCache>
            </c:strRef>
          </c:cat>
          <c:val>
            <c:numRef>
              <c:f>Analysis!$U$6:$U$10</c:f>
              <c:numCache>
                <c:formatCode>[$$-1009]#,##0</c:formatCode>
                <c:ptCount val="4"/>
                <c:pt idx="3">
                  <c:v>100</c:v>
                </c:pt>
              </c:numCache>
            </c:numRef>
          </c:val>
          <c:extLst>
            <c:ext xmlns:c16="http://schemas.microsoft.com/office/drawing/2014/chart" uri="{C3380CC4-5D6E-409C-BE32-E72D297353CC}">
              <c16:uniqueId val="{00000008-DF01-4722-BFA8-79963F87681E}"/>
            </c:ext>
          </c:extLst>
        </c:ser>
        <c:dLbls>
          <c:showLegendKey val="0"/>
          <c:showVal val="0"/>
          <c:showCatName val="0"/>
          <c:showSerName val="0"/>
          <c:showPercent val="0"/>
          <c:showBubbleSize val="0"/>
        </c:dLbls>
        <c:gapWidth val="150"/>
        <c:overlap val="100"/>
        <c:axId val="459468176"/>
        <c:axId val="459469136"/>
      </c:barChart>
      <c:catAx>
        <c:axId val="45946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crossAx val="459469136"/>
        <c:crosses val="autoZero"/>
        <c:auto val="1"/>
        <c:lblAlgn val="ctr"/>
        <c:lblOffset val="100"/>
        <c:noMultiLvlLbl val="0"/>
      </c:catAx>
      <c:valAx>
        <c:axId val="459469136"/>
        <c:scaling>
          <c:orientation val="minMax"/>
        </c:scaling>
        <c:delete val="0"/>
        <c:axPos val="l"/>
        <c:numFmt formatCode="[$$-10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4594681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111111111111109E-2"/>
          <c:y val="0"/>
          <c:w val="0.93888888888888888"/>
          <c:h val="0.8416746864975212"/>
        </c:manualLayout>
      </c:layout>
      <c:barChart>
        <c:barDir val="col"/>
        <c:grouping val="clustered"/>
        <c:varyColors val="0"/>
        <c:ser>
          <c:idx val="0"/>
          <c:order val="0"/>
          <c:tx>
            <c:strRef>
              <c:f>Analysis!$AI$5</c:f>
              <c:strCache>
                <c:ptCount val="1"/>
                <c:pt idx="0">
                  <c:v>Sum of Expense</c:v>
                </c:pt>
              </c:strCache>
            </c:strRef>
          </c:tx>
          <c:spPr>
            <a:solidFill>
              <a:srgbClr val="F4A26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Analysis!$AH$6:$AH$9</c:f>
              <c:strCache>
                <c:ptCount val="4"/>
                <c:pt idx="0">
                  <c:v>Jan</c:v>
                </c:pt>
                <c:pt idx="1">
                  <c:v>Feb</c:v>
                </c:pt>
                <c:pt idx="2">
                  <c:v>Mar</c:v>
                </c:pt>
                <c:pt idx="3">
                  <c:v>Apr</c:v>
                </c:pt>
              </c:strCache>
            </c:strRef>
          </c:cat>
          <c:val>
            <c:numRef>
              <c:f>Analysis!$AI$6:$AI$9</c:f>
              <c:numCache>
                <c:formatCode>"$"#,##0</c:formatCode>
                <c:ptCount val="4"/>
                <c:pt idx="0">
                  <c:v>2219.7699999999995</c:v>
                </c:pt>
                <c:pt idx="1">
                  <c:v>3027.46</c:v>
                </c:pt>
                <c:pt idx="2">
                  <c:v>3200.55</c:v>
                </c:pt>
                <c:pt idx="3">
                  <c:v>4260.4799999999996</c:v>
                </c:pt>
              </c:numCache>
            </c:numRef>
          </c:val>
          <c:extLst>
            <c:ext xmlns:c16="http://schemas.microsoft.com/office/drawing/2014/chart" uri="{C3380CC4-5D6E-409C-BE32-E72D297353CC}">
              <c16:uniqueId val="{00000000-B4D7-43BA-AB57-D047A71D8632}"/>
            </c:ext>
          </c:extLst>
        </c:ser>
        <c:dLbls>
          <c:dLblPos val="outEnd"/>
          <c:showLegendKey val="0"/>
          <c:showVal val="1"/>
          <c:showCatName val="0"/>
          <c:showSerName val="0"/>
          <c:showPercent val="0"/>
          <c:showBubbleSize val="0"/>
        </c:dLbls>
        <c:gapWidth val="169"/>
        <c:overlap val="-27"/>
        <c:axId val="1816551712"/>
        <c:axId val="1816550272"/>
      </c:barChart>
      <c:catAx>
        <c:axId val="181655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816550272"/>
        <c:crosses val="autoZero"/>
        <c:auto val="1"/>
        <c:lblAlgn val="ctr"/>
        <c:lblOffset val="100"/>
        <c:noMultiLvlLbl val="0"/>
      </c:catAx>
      <c:valAx>
        <c:axId val="1816550272"/>
        <c:scaling>
          <c:orientation val="minMax"/>
        </c:scaling>
        <c:delete val="1"/>
        <c:axPos val="l"/>
        <c:numFmt formatCode="&quot;$&quot;#,##0" sourceLinked="1"/>
        <c:majorTickMark val="none"/>
        <c:minorTickMark val="none"/>
        <c:tickLblPos val="nextTo"/>
        <c:crossAx val="181655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[Personal_Expenses_Dashboard_LN - Copy.xlsx]Analysis!PivotTable16</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A9D8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Analysis!$J$6</c:f>
              <c:strCache>
                <c:ptCount val="1"/>
                <c:pt idx="0">
                  <c:v>Total</c:v>
                </c:pt>
              </c:strCache>
            </c:strRef>
          </c:tx>
          <c:spPr>
            <a:solidFill>
              <a:srgbClr val="2A9D8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Analysis!$I$7:$I$12</c:f>
              <c:strCache>
                <c:ptCount val="5"/>
                <c:pt idx="0">
                  <c:v>Home Insurance</c:v>
                </c:pt>
                <c:pt idx="1">
                  <c:v>Utilities</c:v>
                </c:pt>
                <c:pt idx="2">
                  <c:v>Auto Mortgage </c:v>
                </c:pt>
                <c:pt idx="3">
                  <c:v>Auto Maint</c:v>
                </c:pt>
                <c:pt idx="4">
                  <c:v>Home Mortgage</c:v>
                </c:pt>
              </c:strCache>
            </c:strRef>
          </c:cat>
          <c:val>
            <c:numRef>
              <c:f>Analysis!$J$7:$J$12</c:f>
              <c:numCache>
                <c:formatCode>[$$-1009]#,##0</c:formatCode>
                <c:ptCount val="5"/>
                <c:pt idx="0">
                  <c:v>960</c:v>
                </c:pt>
                <c:pt idx="1">
                  <c:v>1216.8700000000001</c:v>
                </c:pt>
                <c:pt idx="2">
                  <c:v>2000</c:v>
                </c:pt>
                <c:pt idx="3">
                  <c:v>2077.86</c:v>
                </c:pt>
                <c:pt idx="4">
                  <c:v>3700</c:v>
                </c:pt>
              </c:numCache>
            </c:numRef>
          </c:val>
          <c:extLst>
            <c:ext xmlns:c16="http://schemas.microsoft.com/office/drawing/2014/chart" uri="{C3380CC4-5D6E-409C-BE32-E72D297353CC}">
              <c16:uniqueId val="{00000000-B26D-4AF9-967F-5FD9860AE984}"/>
            </c:ext>
          </c:extLst>
        </c:ser>
        <c:dLbls>
          <c:dLblPos val="inEnd"/>
          <c:showLegendKey val="0"/>
          <c:showVal val="1"/>
          <c:showCatName val="0"/>
          <c:showSerName val="0"/>
          <c:showPercent val="0"/>
          <c:showBubbleSize val="0"/>
        </c:dLbls>
        <c:gapWidth val="182"/>
        <c:axId val="86377136"/>
        <c:axId val="86391056"/>
      </c:barChart>
      <c:catAx>
        <c:axId val="86377136"/>
        <c:scaling>
          <c:orientation val="minMax"/>
        </c:scaling>
        <c:delete val="0"/>
        <c:axPos val="l"/>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86391056"/>
        <c:crosses val="autoZero"/>
        <c:auto val="1"/>
        <c:lblAlgn val="ctr"/>
        <c:lblOffset val="100"/>
        <c:noMultiLvlLbl val="0"/>
      </c:catAx>
      <c:valAx>
        <c:axId val="86391056"/>
        <c:scaling>
          <c:orientation val="minMax"/>
        </c:scaling>
        <c:delete val="1"/>
        <c:axPos val="b"/>
        <c:numFmt formatCode="[$$-1009]#,##0" sourceLinked="1"/>
        <c:majorTickMark val="none"/>
        <c:minorTickMark val="none"/>
        <c:tickLblPos val="nextTo"/>
        <c:crossAx val="8637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strDim>
      <cx:numDim type="val">
        <cx:f>_xlchart.v5.2</cx:f>
      </cx:numDim>
    </cx:data>
  </cx:chartData>
  <cx:chart>
    <cx:plotArea>
      <cx:plotAreaRegion>
        <cx:plotSurface>
          <cx:spPr>
            <a:ln w="9525">
              <a:noFill/>
            </a:ln>
          </cx:spPr>
        </cx:plotSurface>
        <cx:series layoutId="waterfall" uniqueId="{E64E0BB4-2937-49D6-9C93-E689C7DA500D}">
          <cx:tx>
            <cx:txData>
              <cx:f>_xlchart.v5.1</cx:f>
              <cx:v>Sum of Amount</cx:v>
            </cx:txData>
          </cx:tx>
          <cx:dataPt idx="7">
            <cx:spPr>
              <a:solidFill>
                <a:sysClr val="window" lastClr="FFFFFF">
                  <a:lumMod val="75000"/>
                </a:sysClr>
              </a:solidFill>
            </cx:spPr>
          </cx:dataPt>
          <cx:dataLabels pos="outEnd">
            <cx:txPr>
              <a:bodyPr spcFirstLastPara="1" vertOverflow="ellipsis" horzOverflow="overflow" wrap="square" lIns="0" tIns="0" rIns="0" bIns="0" anchor="ctr" anchorCtr="1"/>
              <a:lstStyle/>
              <a:p>
                <a:pPr algn="ctr" rtl="0">
                  <a:defRPr>
                    <a:solidFill>
                      <a:schemeClr val="bg1">
                        <a:lumMod val="75000"/>
                      </a:schemeClr>
                    </a:solidFill>
                  </a:defRPr>
                </a:pPr>
                <a:endParaRPr lang="en-US" sz="900" b="0" i="0" u="none" strike="noStrike" baseline="0">
                  <a:solidFill>
                    <a:schemeClr val="bg1">
                      <a:lumMod val="75000"/>
                    </a:schemeClr>
                  </a:solidFill>
                  <a:latin typeface="Calibri" panose="020F0502020204030204"/>
                </a:endParaRPr>
              </a:p>
            </cx:txPr>
            <cx:visibility seriesName="0" categoryName="0" value="1"/>
          </cx:dataLabels>
          <cx:dataId val="0"/>
          <cx:layoutPr>
            <cx:visibility connectorLines="1"/>
            <cx:subtotals>
              <cx:idx val="7"/>
            </cx:subtotals>
          </cx:layoutPr>
        </cx:series>
      </cx:plotAreaRegion>
      <cx:axis id="0">
        <cx:catScaling gapWidth="0.5"/>
        <cx:majorTickMarks type="out"/>
        <cx:tickLabels/>
        <cx:txPr>
          <a:bodyPr spcFirstLastPara="1" vertOverflow="ellipsis" horzOverflow="overflow" wrap="square" lIns="0" tIns="0" rIns="0" bIns="0" anchor="ctr" anchorCtr="1"/>
          <a:lstStyle/>
          <a:p>
            <a:pPr algn="ctr" rtl="0">
              <a:defRPr sz="900" b="1">
                <a:solidFill>
                  <a:schemeClr val="bg1">
                    <a:lumMod val="75000"/>
                  </a:schemeClr>
                </a:solidFill>
              </a:defRPr>
            </a:pPr>
            <a:endParaRPr lang="en-US" sz="900" b="1" i="0" u="none" strike="noStrike" baseline="0">
              <a:solidFill>
                <a:schemeClr val="bg1">
                  <a:lumMod val="75000"/>
                </a:schemeClr>
              </a:solidFill>
              <a:latin typeface="Calibri" panose="020F0502020204030204"/>
            </a:endParaRPr>
          </a:p>
        </cx:txPr>
      </cx:axis>
      <cx:axis id="1">
        <cx:valScaling/>
        <cx:tickLabels/>
        <cx:txPr>
          <a:bodyPr spcFirstLastPara="1" vertOverflow="ellipsis" horzOverflow="overflow" wrap="square" lIns="0" tIns="0" rIns="0" bIns="0" anchor="ctr" anchorCtr="1"/>
          <a:lstStyle/>
          <a:p>
            <a:pPr algn="ctr" rtl="0">
              <a:defRPr>
                <a:solidFill>
                  <a:schemeClr val="bg1">
                    <a:lumMod val="85000"/>
                  </a:schemeClr>
                </a:solidFill>
              </a:defRPr>
            </a:pPr>
            <a:endParaRPr lang="en-US" sz="900" b="0" i="0" u="none" strike="noStrike" baseline="0">
              <a:solidFill>
                <a:schemeClr val="bg1">
                  <a:lumMod val="85000"/>
                </a:schemeClr>
              </a:solidFill>
              <a:latin typeface="Calibri" panose="020F0502020204030204"/>
            </a:endParaRPr>
          </a:p>
        </cx:txPr>
      </cx:axis>
    </cx:plotArea>
    <cx:legend pos="t" align="ctr" overlay="0">
      <cx:txPr>
        <a:bodyPr spcFirstLastPara="1" vertOverflow="ellipsis" horzOverflow="overflow" wrap="square" lIns="0" tIns="0" rIns="0" bIns="0" anchor="ctr" anchorCtr="1"/>
        <a:lstStyle/>
        <a:p>
          <a:pPr algn="ctr" rtl="0">
            <a:defRPr>
              <a:solidFill>
                <a:schemeClr val="bg1">
                  <a:lumMod val="75000"/>
                </a:schemeClr>
              </a:solidFill>
            </a:defRPr>
          </a:pPr>
          <a:endParaRPr lang="en-US" sz="900" b="0" i="0" u="none" strike="noStrike" baseline="0">
            <a:solidFill>
              <a:schemeClr val="bg1">
                <a:lumMod val="75000"/>
              </a:schemeClr>
            </a:solidFill>
            <a:latin typeface="Calibri" panose="020F0502020204030204"/>
          </a:endParaRPr>
        </a:p>
      </cx:txPr>
    </cx:legend>
  </cx:chart>
  <cx:spPr>
    <a:noFill/>
    <a:ln>
      <a:noFill/>
    </a:ln>
  </cx:spPr>
  <cx:fmtOvrs>
    <cx:fmtOvr idx="0">
      <cx:spPr>
        <a:solidFill>
          <a:srgbClr val="2A9D8F"/>
        </a:solidFill>
      </cx:spPr>
    </cx:fmtOvr>
    <cx:fmtOvr idx="1">
      <cx:spPr>
        <a:solidFill>
          <a:srgbClr val="E76F51"/>
        </a:solidFill>
      </cx:spPr>
    </cx:fmtOvr>
  </cx:fmtOvr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Analysis!$AH$4" noThreeD="1"/>
</file>

<file path=xl/ctrlProps/ctrlProp2.xml><?xml version="1.0" encoding="utf-8"?>
<formControlPr xmlns="http://schemas.microsoft.com/office/spreadsheetml/2009/9/main" objectType="Radio" noThreeD="1"/>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svg"/><Relationship Id="rId18" Type="http://schemas.openxmlformats.org/officeDocument/2006/relationships/image" Target="../media/image15.png"/><Relationship Id="rId26" Type="http://schemas.openxmlformats.org/officeDocument/2006/relationships/image" Target="../media/image21.png"/><Relationship Id="rId3" Type="http://schemas.openxmlformats.org/officeDocument/2006/relationships/image" Target="../media/image3.png"/><Relationship Id="rId21" Type="http://schemas.openxmlformats.org/officeDocument/2006/relationships/image" Target="../media/image17.png"/><Relationship Id="rId7" Type="http://schemas.openxmlformats.org/officeDocument/2006/relationships/chart" Target="../charts/chart2.xml"/><Relationship Id="rId12" Type="http://schemas.openxmlformats.org/officeDocument/2006/relationships/image" Target="../media/image9.png"/><Relationship Id="rId17" Type="http://schemas.openxmlformats.org/officeDocument/2006/relationships/image" Target="../media/image14.svg"/><Relationship Id="rId25" Type="http://schemas.openxmlformats.org/officeDocument/2006/relationships/hyperlink" Target="#Analysis!A1"/><Relationship Id="rId2" Type="http://schemas.openxmlformats.org/officeDocument/2006/relationships/image" Target="../media/image2.svg"/><Relationship Id="rId16" Type="http://schemas.openxmlformats.org/officeDocument/2006/relationships/image" Target="../media/image13.png"/><Relationship Id="rId20"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image" Target="../media/image8.svg"/><Relationship Id="rId24" Type="http://schemas.openxmlformats.org/officeDocument/2006/relationships/image" Target="../media/image20.svg"/><Relationship Id="rId5" Type="http://schemas.microsoft.com/office/2014/relationships/chartEx" Target="../charts/chartEx1.xml"/><Relationship Id="rId15" Type="http://schemas.openxmlformats.org/officeDocument/2006/relationships/image" Target="../media/image12.svg"/><Relationship Id="rId23" Type="http://schemas.openxmlformats.org/officeDocument/2006/relationships/image" Target="../media/image19.png"/><Relationship Id="rId28" Type="http://schemas.openxmlformats.org/officeDocument/2006/relationships/chart" Target="../charts/chart4.xml"/><Relationship Id="rId10" Type="http://schemas.openxmlformats.org/officeDocument/2006/relationships/image" Target="../media/image7.png"/><Relationship Id="rId19" Type="http://schemas.openxmlformats.org/officeDocument/2006/relationships/image" Target="../media/image16.svg"/><Relationship Id="rId4" Type="http://schemas.openxmlformats.org/officeDocument/2006/relationships/image" Target="../media/image4.svg"/><Relationship Id="rId9" Type="http://schemas.openxmlformats.org/officeDocument/2006/relationships/image" Target="../media/image6.svg"/><Relationship Id="rId14" Type="http://schemas.openxmlformats.org/officeDocument/2006/relationships/image" Target="../media/image11.png"/><Relationship Id="rId22" Type="http://schemas.openxmlformats.org/officeDocument/2006/relationships/image" Target="../media/image18.svg"/><Relationship Id="rId27" Type="http://schemas.openxmlformats.org/officeDocument/2006/relationships/image" Target="../media/image22.svg"/></Relationships>
</file>

<file path=xl/drawings/drawing1.xml><?xml version="1.0" encoding="utf-8"?>
<xdr:wsDr xmlns:xdr="http://schemas.openxmlformats.org/drawingml/2006/spreadsheetDrawing" xmlns:a="http://schemas.openxmlformats.org/drawingml/2006/main">
  <xdr:twoCellAnchor editAs="absolute">
    <xdr:from>
      <xdr:col>1</xdr:col>
      <xdr:colOff>8759</xdr:colOff>
      <xdr:row>1</xdr:row>
      <xdr:rowOff>4945</xdr:rowOff>
    </xdr:from>
    <xdr:to>
      <xdr:col>20</xdr:col>
      <xdr:colOff>665566</xdr:colOff>
      <xdr:row>5</xdr:row>
      <xdr:rowOff>424</xdr:rowOff>
    </xdr:to>
    <xdr:sp macro="" textlink="">
      <xdr:nvSpPr>
        <xdr:cNvPr id="2" name="Rectangle: Rounded Corners 1">
          <a:extLst>
            <a:ext uri="{FF2B5EF4-FFF2-40B4-BE49-F238E27FC236}">
              <a16:creationId xmlns:a16="http://schemas.microsoft.com/office/drawing/2014/main" id="{00000000-0008-0000-0200-000002000000}"/>
            </a:ext>
          </a:extLst>
        </xdr:cNvPr>
        <xdr:cNvSpPr/>
      </xdr:nvSpPr>
      <xdr:spPr>
        <a:xfrm>
          <a:off x="179552" y="92531"/>
          <a:ext cx="12222566" cy="731203"/>
        </a:xfrm>
        <a:prstGeom prst="roundRect">
          <a:avLst>
            <a:gd name="adj" fmla="val 8282"/>
          </a:avLst>
        </a:prstGeom>
        <a:solidFill>
          <a:srgbClr val="264653"/>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2</xdr:col>
      <xdr:colOff>164370</xdr:colOff>
      <xdr:row>1</xdr:row>
      <xdr:rowOff>3781</xdr:rowOff>
    </xdr:from>
    <xdr:to>
      <xdr:col>2</xdr:col>
      <xdr:colOff>313595</xdr:colOff>
      <xdr:row>35</xdr:row>
      <xdr:rowOff>356724</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945908" y="91704"/>
          <a:ext cx="149225" cy="6663866"/>
        </a:xfrm>
        <a:prstGeom prst="rect">
          <a:avLst/>
        </a:prstGeom>
        <a:solidFill>
          <a:srgbClr val="26465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editAs="absolute">
    <xdr:from>
      <xdr:col>1</xdr:col>
      <xdr:colOff>21897</xdr:colOff>
      <xdr:row>1</xdr:row>
      <xdr:rowOff>4945</xdr:rowOff>
    </xdr:from>
    <xdr:to>
      <xdr:col>2</xdr:col>
      <xdr:colOff>311393</xdr:colOff>
      <xdr:row>35</xdr:row>
      <xdr:rowOff>357888</xdr:rowOff>
    </xdr:to>
    <xdr:sp macro="" textlink="">
      <xdr:nvSpPr>
        <xdr:cNvPr id="5" name="Rectangle: Rounded Corners 4">
          <a:extLst>
            <a:ext uri="{FF2B5EF4-FFF2-40B4-BE49-F238E27FC236}">
              <a16:creationId xmlns:a16="http://schemas.microsoft.com/office/drawing/2014/main" id="{00000000-0008-0000-0200-000005000000}"/>
            </a:ext>
          </a:extLst>
        </xdr:cNvPr>
        <xdr:cNvSpPr/>
      </xdr:nvSpPr>
      <xdr:spPr>
        <a:xfrm>
          <a:off x="192690" y="92531"/>
          <a:ext cx="898220" cy="6606598"/>
        </a:xfrm>
        <a:prstGeom prst="roundRect">
          <a:avLst>
            <a:gd name="adj" fmla="val 4478"/>
          </a:avLst>
        </a:prstGeom>
        <a:solidFill>
          <a:srgbClr val="26465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2</xdr:col>
      <xdr:colOff>165526</xdr:colOff>
      <xdr:row>1</xdr:row>
      <xdr:rowOff>116110</xdr:rowOff>
    </xdr:from>
    <xdr:to>
      <xdr:col>4</xdr:col>
      <xdr:colOff>39916</xdr:colOff>
      <xdr:row>3</xdr:row>
      <xdr:rowOff>21767</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945669" y="206824"/>
          <a:ext cx="1093590" cy="275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a:solidFill>
                <a:schemeClr val="bg1">
                  <a:lumMod val="75000"/>
                </a:schemeClr>
              </a:solidFill>
            </a:rPr>
            <a:t>Finance</a:t>
          </a:r>
        </a:p>
      </xdr:txBody>
    </xdr:sp>
    <xdr:clientData/>
  </xdr:twoCellAnchor>
  <xdr:twoCellAnchor>
    <xdr:from>
      <xdr:col>2</xdr:col>
      <xdr:colOff>106623</xdr:colOff>
      <xdr:row>2</xdr:row>
      <xdr:rowOff>126930</xdr:rowOff>
    </xdr:from>
    <xdr:to>
      <xdr:col>4</xdr:col>
      <xdr:colOff>431940</xdr:colOff>
      <xdr:row>5</xdr:row>
      <xdr:rowOff>488</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886766" y="402701"/>
          <a:ext cx="1544517" cy="428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400" b="1">
              <a:solidFill>
                <a:schemeClr val="bg1">
                  <a:lumMod val="75000"/>
                </a:schemeClr>
              </a:solidFill>
            </a:rPr>
            <a:t>Dashboard</a:t>
          </a:r>
        </a:p>
      </xdr:txBody>
    </xdr:sp>
    <xdr:clientData/>
  </xdr:twoCellAnchor>
  <xdr:twoCellAnchor>
    <xdr:from>
      <xdr:col>2</xdr:col>
      <xdr:colOff>258885</xdr:colOff>
      <xdr:row>2</xdr:row>
      <xdr:rowOff>174171</xdr:rowOff>
    </xdr:from>
    <xdr:to>
      <xdr:col>2</xdr:col>
      <xdr:colOff>312057</xdr:colOff>
      <xdr:row>5</xdr:row>
      <xdr:rowOff>4884</xdr:rowOff>
    </xdr:to>
    <xdr:sp macro="" textlink="">
      <xdr:nvSpPr>
        <xdr:cNvPr id="10" name="Rectangle 9">
          <a:extLst>
            <a:ext uri="{FF2B5EF4-FFF2-40B4-BE49-F238E27FC236}">
              <a16:creationId xmlns:a16="http://schemas.microsoft.com/office/drawing/2014/main" id="{00000000-0008-0000-0200-00000A000000}"/>
            </a:ext>
          </a:extLst>
        </xdr:cNvPr>
        <xdr:cNvSpPr/>
      </xdr:nvSpPr>
      <xdr:spPr>
        <a:xfrm>
          <a:off x="1039028" y="449942"/>
          <a:ext cx="53172" cy="385885"/>
        </a:xfrm>
        <a:prstGeom prst="rect">
          <a:avLst/>
        </a:prstGeom>
        <a:solidFill>
          <a:srgbClr val="2A9D8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CA" sz="1100">
            <a:solidFill>
              <a:schemeClr val="lt1"/>
            </a:solidFill>
            <a:latin typeface="+mn-lt"/>
            <a:ea typeface="+mn-ea"/>
            <a:cs typeface="+mn-cs"/>
          </a:endParaRPr>
        </a:p>
      </xdr:txBody>
    </xdr:sp>
    <xdr:clientData/>
  </xdr:twoCellAnchor>
  <xdr:twoCellAnchor editAs="oneCell">
    <xdr:from>
      <xdr:col>2</xdr:col>
      <xdr:colOff>192314</xdr:colOff>
      <xdr:row>1</xdr:row>
      <xdr:rowOff>166910</xdr:rowOff>
    </xdr:from>
    <xdr:to>
      <xdr:col>2</xdr:col>
      <xdr:colOff>381896</xdr:colOff>
      <xdr:row>2</xdr:row>
      <xdr:rowOff>164733</xdr:rowOff>
    </xdr:to>
    <xdr:pic>
      <xdr:nvPicPr>
        <xdr:cNvPr id="11" name="Graphic 10" descr="Server">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72457" y="257624"/>
          <a:ext cx="189582" cy="182880"/>
        </a:xfrm>
        <a:prstGeom prst="rect">
          <a:avLst/>
        </a:prstGeom>
      </xdr:spPr>
    </xdr:pic>
    <xdr:clientData/>
  </xdr:twoCellAnchor>
  <xdr:twoCellAnchor editAs="oneCell">
    <xdr:from>
      <xdr:col>1</xdr:col>
      <xdr:colOff>176047</xdr:colOff>
      <xdr:row>2</xdr:row>
      <xdr:rowOff>138300</xdr:rowOff>
    </xdr:from>
    <xdr:to>
      <xdr:col>2</xdr:col>
      <xdr:colOff>24523</xdr:colOff>
      <xdr:row>5</xdr:row>
      <xdr:rowOff>24735</xdr:rowOff>
    </xdr:to>
    <xdr:pic>
      <xdr:nvPicPr>
        <xdr:cNvPr id="12" name="Graphic 11" descr="Suburban scene">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47009" y="411838"/>
          <a:ext cx="459052" cy="443282"/>
        </a:xfrm>
        <a:prstGeom prst="rect">
          <a:avLst/>
        </a:prstGeom>
      </xdr:spPr>
    </xdr:pic>
    <xdr:clientData/>
  </xdr:twoCellAnchor>
  <xdr:twoCellAnchor>
    <xdr:from>
      <xdr:col>16</xdr:col>
      <xdr:colOff>11012</xdr:colOff>
      <xdr:row>1</xdr:row>
      <xdr:rowOff>159652</xdr:rowOff>
    </xdr:from>
    <xdr:to>
      <xdr:col>17</xdr:col>
      <xdr:colOff>203325</xdr:colOff>
      <xdr:row>2</xdr:row>
      <xdr:rowOff>163280</xdr:rowOff>
    </xdr:to>
    <xdr:sp macro="" textlink="">
      <xdr:nvSpPr>
        <xdr:cNvPr id="13" name="Rectangle: Rounded Corners 12">
          <a:extLst>
            <a:ext uri="{FF2B5EF4-FFF2-40B4-BE49-F238E27FC236}">
              <a16:creationId xmlns:a16="http://schemas.microsoft.com/office/drawing/2014/main" id="{00000000-0008-0000-0200-00000D000000}"/>
            </a:ext>
          </a:extLst>
        </xdr:cNvPr>
        <xdr:cNvSpPr/>
      </xdr:nvSpPr>
      <xdr:spPr>
        <a:xfrm>
          <a:off x="9325555" y="250366"/>
          <a:ext cx="801913" cy="188685"/>
        </a:xfrm>
        <a:prstGeom prst="roundRect">
          <a:avLst/>
        </a:prstGeom>
        <a:solidFill>
          <a:srgbClr val="2A9D8F"/>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100"/>
            <a:t>Start Date</a:t>
          </a:r>
        </a:p>
      </xdr:txBody>
    </xdr:sp>
    <xdr:clientData/>
  </xdr:twoCellAnchor>
  <xdr:twoCellAnchor>
    <xdr:from>
      <xdr:col>16</xdr:col>
      <xdr:colOff>11012</xdr:colOff>
      <xdr:row>3</xdr:row>
      <xdr:rowOff>68941</xdr:rowOff>
    </xdr:from>
    <xdr:to>
      <xdr:col>17</xdr:col>
      <xdr:colOff>203325</xdr:colOff>
      <xdr:row>4</xdr:row>
      <xdr:rowOff>72569</xdr:rowOff>
    </xdr:to>
    <xdr:sp macro="" textlink="">
      <xdr:nvSpPr>
        <xdr:cNvPr id="16" name="Rectangle: Rounded Corners 15">
          <a:extLst>
            <a:ext uri="{FF2B5EF4-FFF2-40B4-BE49-F238E27FC236}">
              <a16:creationId xmlns:a16="http://schemas.microsoft.com/office/drawing/2014/main" id="{00000000-0008-0000-0200-000010000000}"/>
            </a:ext>
          </a:extLst>
        </xdr:cNvPr>
        <xdr:cNvSpPr/>
      </xdr:nvSpPr>
      <xdr:spPr>
        <a:xfrm>
          <a:off x="9325555" y="529770"/>
          <a:ext cx="801913" cy="188685"/>
        </a:xfrm>
        <a:prstGeom prst="roundRect">
          <a:avLst/>
        </a:prstGeom>
        <a:solidFill>
          <a:srgbClr val="2A9D8F"/>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100"/>
            <a:t>End Date</a:t>
          </a:r>
        </a:p>
      </xdr:txBody>
    </xdr:sp>
    <xdr:clientData/>
  </xdr:twoCellAnchor>
  <xdr:twoCellAnchor>
    <xdr:from>
      <xdr:col>17</xdr:col>
      <xdr:colOff>286407</xdr:colOff>
      <xdr:row>1</xdr:row>
      <xdr:rowOff>139694</xdr:rowOff>
    </xdr:from>
    <xdr:to>
      <xdr:col>17</xdr:col>
      <xdr:colOff>286407</xdr:colOff>
      <xdr:row>2</xdr:row>
      <xdr:rowOff>183237</xdr:rowOff>
    </xdr:to>
    <xdr:cxnSp macro="">
      <xdr:nvCxnSpPr>
        <xdr:cNvPr id="18" name="Straight Connector 17">
          <a:extLst>
            <a:ext uri="{FF2B5EF4-FFF2-40B4-BE49-F238E27FC236}">
              <a16:creationId xmlns:a16="http://schemas.microsoft.com/office/drawing/2014/main" id="{00000000-0008-0000-0200-000012000000}"/>
            </a:ext>
          </a:extLst>
        </xdr:cNvPr>
        <xdr:cNvCxnSpPr/>
      </xdr:nvCxnSpPr>
      <xdr:spPr>
        <a:xfrm>
          <a:off x="10210550" y="230408"/>
          <a:ext cx="0" cy="228600"/>
        </a:xfrm>
        <a:prstGeom prst="line">
          <a:avLst/>
        </a:prstGeom>
        <a:ln w="9525">
          <a:solidFill>
            <a:srgbClr val="2A9D8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290036</xdr:colOff>
      <xdr:row>3</xdr:row>
      <xdr:rowOff>48983</xdr:rowOff>
    </xdr:from>
    <xdr:to>
      <xdr:col>17</xdr:col>
      <xdr:colOff>290036</xdr:colOff>
      <xdr:row>4</xdr:row>
      <xdr:rowOff>92526</xdr:rowOff>
    </xdr:to>
    <xdr:cxnSp macro="">
      <xdr:nvCxnSpPr>
        <xdr:cNvPr id="19" name="Straight Connector 18">
          <a:extLst>
            <a:ext uri="{FF2B5EF4-FFF2-40B4-BE49-F238E27FC236}">
              <a16:creationId xmlns:a16="http://schemas.microsoft.com/office/drawing/2014/main" id="{00000000-0008-0000-0200-000013000000}"/>
            </a:ext>
          </a:extLst>
        </xdr:cNvPr>
        <xdr:cNvCxnSpPr/>
      </xdr:nvCxnSpPr>
      <xdr:spPr>
        <a:xfrm>
          <a:off x="10214179" y="509812"/>
          <a:ext cx="0" cy="228600"/>
        </a:xfrm>
        <a:prstGeom prst="line">
          <a:avLst/>
        </a:prstGeom>
        <a:ln w="9525">
          <a:solidFill>
            <a:srgbClr val="2A9D8F"/>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332154</xdr:colOff>
      <xdr:row>1</xdr:row>
      <xdr:rowOff>116108</xdr:rowOff>
    </xdr:from>
    <xdr:to>
      <xdr:col>19</xdr:col>
      <xdr:colOff>39914</xdr:colOff>
      <xdr:row>3</xdr:row>
      <xdr:rowOff>21765</xdr:rowOff>
    </xdr:to>
    <xdr:sp macro="" textlink="Analysis!D4">
      <xdr:nvSpPr>
        <xdr:cNvPr id="20" name="TextBox 19">
          <a:extLst>
            <a:ext uri="{FF2B5EF4-FFF2-40B4-BE49-F238E27FC236}">
              <a16:creationId xmlns:a16="http://schemas.microsoft.com/office/drawing/2014/main" id="{00000000-0008-0000-0200-000014000000}"/>
            </a:ext>
          </a:extLst>
        </xdr:cNvPr>
        <xdr:cNvSpPr txBox="1"/>
      </xdr:nvSpPr>
      <xdr:spPr>
        <a:xfrm>
          <a:off x="10272346" y="204031"/>
          <a:ext cx="928914" cy="276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89876E-514B-4ABE-B7A8-78A5124F5DDA}" type="TxLink">
            <a:rPr lang="en-US" sz="1100" b="0" i="0" u="none" strike="noStrike">
              <a:solidFill>
                <a:schemeClr val="bg1">
                  <a:lumMod val="85000"/>
                </a:schemeClr>
              </a:solidFill>
              <a:latin typeface="Calibri"/>
              <a:ea typeface="Calibri"/>
              <a:cs typeface="Calibri"/>
            </a:rPr>
            <a:pPr algn="ctr"/>
            <a:t>02-01-2023</a:t>
          </a:fld>
          <a:endParaRPr lang="en-CA" sz="1100">
            <a:solidFill>
              <a:schemeClr val="bg1">
                <a:lumMod val="85000"/>
              </a:schemeClr>
            </a:solidFill>
          </a:endParaRPr>
        </a:p>
      </xdr:txBody>
    </xdr:sp>
    <xdr:clientData/>
  </xdr:twoCellAnchor>
  <xdr:twoCellAnchor>
    <xdr:from>
      <xdr:col>17</xdr:col>
      <xdr:colOff>332154</xdr:colOff>
      <xdr:row>3</xdr:row>
      <xdr:rowOff>25397</xdr:rowOff>
    </xdr:from>
    <xdr:to>
      <xdr:col>19</xdr:col>
      <xdr:colOff>39914</xdr:colOff>
      <xdr:row>4</xdr:row>
      <xdr:rowOff>116112</xdr:rowOff>
    </xdr:to>
    <xdr:sp macro="" textlink="Analysis!D5">
      <xdr:nvSpPr>
        <xdr:cNvPr id="21" name="TextBox 20">
          <a:extLst>
            <a:ext uri="{FF2B5EF4-FFF2-40B4-BE49-F238E27FC236}">
              <a16:creationId xmlns:a16="http://schemas.microsoft.com/office/drawing/2014/main" id="{00000000-0008-0000-0200-000015000000}"/>
            </a:ext>
          </a:extLst>
        </xdr:cNvPr>
        <xdr:cNvSpPr txBox="1"/>
      </xdr:nvSpPr>
      <xdr:spPr>
        <a:xfrm>
          <a:off x="10272346" y="484551"/>
          <a:ext cx="928914" cy="276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0B8142-7CB4-4EDA-8391-9299D8EEC2B3}" type="TxLink">
            <a:rPr lang="en-US" sz="1100" b="0" i="0" u="none" strike="noStrike">
              <a:solidFill>
                <a:schemeClr val="bg1">
                  <a:lumMod val="85000"/>
                </a:schemeClr>
              </a:solidFill>
              <a:latin typeface="Calibri"/>
              <a:ea typeface="Calibri"/>
              <a:cs typeface="Calibri"/>
            </a:rPr>
            <a:pPr algn="ctr"/>
            <a:t>28-04-2023</a:t>
          </a:fld>
          <a:endParaRPr lang="en-CA" sz="1100">
            <a:solidFill>
              <a:schemeClr val="bg1">
                <a:lumMod val="85000"/>
              </a:schemeClr>
            </a:solidFill>
          </a:endParaRPr>
        </a:p>
      </xdr:txBody>
    </xdr:sp>
    <xdr:clientData/>
  </xdr:twoCellAnchor>
  <xdr:twoCellAnchor>
    <xdr:from>
      <xdr:col>5</xdr:col>
      <xdr:colOff>485112</xdr:colOff>
      <xdr:row>1</xdr:row>
      <xdr:rowOff>118242</xdr:rowOff>
    </xdr:from>
    <xdr:to>
      <xdr:col>13</xdr:col>
      <xdr:colOff>359103</xdr:colOff>
      <xdr:row>4</xdr:row>
      <xdr:rowOff>48172</xdr:rowOff>
    </xdr:to>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3090802" y="205828"/>
          <a:ext cx="4743784" cy="481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2800">
              <a:solidFill>
                <a:schemeClr val="bg1">
                  <a:lumMod val="85000"/>
                </a:schemeClr>
              </a:solidFill>
              <a:latin typeface="+mn-lt"/>
            </a:rPr>
            <a:t>Personal</a:t>
          </a:r>
          <a:r>
            <a:rPr lang="en-CA" sz="2800" baseline="0">
              <a:solidFill>
                <a:schemeClr val="bg1">
                  <a:lumMod val="85000"/>
                </a:schemeClr>
              </a:solidFill>
              <a:latin typeface="+mn-lt"/>
            </a:rPr>
            <a:t> Financial Analysis</a:t>
          </a:r>
          <a:endParaRPr lang="en-CA" sz="2800">
            <a:solidFill>
              <a:schemeClr val="bg1">
                <a:lumMod val="85000"/>
              </a:schemeClr>
            </a:solidFill>
            <a:latin typeface="+mn-lt"/>
          </a:endParaRPr>
        </a:p>
      </xdr:txBody>
    </xdr:sp>
    <xdr:clientData/>
  </xdr:twoCellAnchor>
  <xdr:twoCellAnchor editAs="absolute">
    <xdr:from>
      <xdr:col>2</xdr:col>
      <xdr:colOff>467711</xdr:colOff>
      <xdr:row>5</xdr:row>
      <xdr:rowOff>128140</xdr:rowOff>
    </xdr:from>
    <xdr:to>
      <xdr:col>13</xdr:col>
      <xdr:colOff>152164</xdr:colOff>
      <xdr:row>16</xdr:row>
      <xdr:rowOff>152915</xdr:rowOff>
    </xdr:to>
    <xdr:sp macro="" textlink="">
      <xdr:nvSpPr>
        <xdr:cNvPr id="24" name="Rectangle: Rounded Corners 23">
          <a:extLst>
            <a:ext uri="{FF2B5EF4-FFF2-40B4-BE49-F238E27FC236}">
              <a16:creationId xmlns:a16="http://schemas.microsoft.com/office/drawing/2014/main" id="{00000000-0008-0000-0200-000018000000}"/>
            </a:ext>
          </a:extLst>
        </xdr:cNvPr>
        <xdr:cNvSpPr/>
      </xdr:nvSpPr>
      <xdr:spPr>
        <a:xfrm>
          <a:off x="1247228" y="951450"/>
          <a:ext cx="6380419" cy="2048017"/>
        </a:xfrm>
        <a:prstGeom prst="roundRect">
          <a:avLst>
            <a:gd name="adj" fmla="val 6503"/>
          </a:avLst>
        </a:prstGeom>
        <a:solidFill>
          <a:srgbClr val="264653"/>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2</xdr:col>
      <xdr:colOff>556847</xdr:colOff>
      <xdr:row>5</xdr:row>
      <xdr:rowOff>166077</xdr:rowOff>
    </xdr:from>
    <xdr:to>
      <xdr:col>13</xdr:col>
      <xdr:colOff>53729</xdr:colOff>
      <xdr:row>16</xdr:row>
      <xdr:rowOff>102576</xdr:rowOff>
    </xdr:to>
    <mc:AlternateContent xmlns:mc="http://schemas.openxmlformats.org/markup-compatibility/2006">
      <mc:Choice xmlns:cx4="http://schemas.microsoft.com/office/drawing/2016/5/10/chartex" Requires="cx4">
        <xdr:graphicFrame macro="">
          <xdr:nvGraphicFramePr>
            <xdr:cNvPr id="25" name="Chart 24">
              <a:extLst>
                <a:ext uri="{FF2B5EF4-FFF2-40B4-BE49-F238E27FC236}">
                  <a16:creationId xmlns:a16="http://schemas.microsoft.com/office/drawing/2014/main" id="{00000000-0008-0000-0200-000019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337897" y="991577"/>
              <a:ext cx="6202482" cy="1962149"/>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87587</xdr:colOff>
      <xdr:row>6</xdr:row>
      <xdr:rowOff>33073</xdr:rowOff>
    </xdr:from>
    <xdr:to>
      <xdr:col>6</xdr:col>
      <xdr:colOff>29308</xdr:colOff>
      <xdr:row>7</xdr:row>
      <xdr:rowOff>53732</xdr:rowOff>
    </xdr:to>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1475828" y="1040314"/>
          <a:ext cx="1767894" cy="204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a:solidFill>
                <a:schemeClr val="bg1">
                  <a:lumMod val="95000"/>
                </a:schemeClr>
              </a:solidFill>
            </a:rPr>
            <a:t>Expenses by Categories</a:t>
          </a:r>
        </a:p>
      </xdr:txBody>
    </xdr:sp>
    <xdr:clientData/>
  </xdr:twoCellAnchor>
  <xdr:twoCellAnchor editAs="absolute">
    <xdr:from>
      <xdr:col>17</xdr:col>
      <xdr:colOff>5126</xdr:colOff>
      <xdr:row>5</xdr:row>
      <xdr:rowOff>124134</xdr:rowOff>
    </xdr:from>
    <xdr:to>
      <xdr:col>20</xdr:col>
      <xdr:colOff>660563</xdr:colOff>
      <xdr:row>35</xdr:row>
      <xdr:rowOff>352969</xdr:rowOff>
    </xdr:to>
    <xdr:sp macro="" textlink="">
      <xdr:nvSpPr>
        <xdr:cNvPr id="28" name="Rectangle: Rounded Corners 27">
          <a:extLst>
            <a:ext uri="{FF2B5EF4-FFF2-40B4-BE49-F238E27FC236}">
              <a16:creationId xmlns:a16="http://schemas.microsoft.com/office/drawing/2014/main" id="{00000000-0008-0000-0200-00001C000000}"/>
            </a:ext>
          </a:extLst>
        </xdr:cNvPr>
        <xdr:cNvSpPr/>
      </xdr:nvSpPr>
      <xdr:spPr>
        <a:xfrm>
          <a:off x="9930176" y="949634"/>
          <a:ext cx="2484237" cy="5753335"/>
        </a:xfrm>
        <a:prstGeom prst="roundRect">
          <a:avLst>
            <a:gd name="adj" fmla="val 6503"/>
          </a:avLst>
        </a:prstGeom>
        <a:solidFill>
          <a:srgbClr val="264653"/>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12</xdr:col>
      <xdr:colOff>398518</xdr:colOff>
      <xdr:row>17</xdr:row>
      <xdr:rowOff>158287</xdr:rowOff>
    </xdr:from>
    <xdr:to>
      <xdr:col>16</xdr:col>
      <xdr:colOff>504148</xdr:colOff>
      <xdr:row>29</xdr:row>
      <xdr:rowOff>54235</xdr:rowOff>
    </xdr:to>
    <xdr:sp macro="" textlink="">
      <xdr:nvSpPr>
        <xdr:cNvPr id="30" name="Rectangle: Rounded Corners 29">
          <a:extLst>
            <a:ext uri="{FF2B5EF4-FFF2-40B4-BE49-F238E27FC236}">
              <a16:creationId xmlns:a16="http://schemas.microsoft.com/office/drawing/2014/main" id="{00000000-0008-0000-0200-00001E000000}"/>
            </a:ext>
          </a:extLst>
        </xdr:cNvPr>
        <xdr:cNvSpPr/>
      </xdr:nvSpPr>
      <xdr:spPr>
        <a:xfrm>
          <a:off x="7265277" y="3188770"/>
          <a:ext cx="2540526" cy="2103120"/>
        </a:xfrm>
        <a:prstGeom prst="roundRect">
          <a:avLst>
            <a:gd name="adj" fmla="val 6503"/>
          </a:avLst>
        </a:prstGeom>
        <a:solidFill>
          <a:srgbClr val="264653"/>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13</xdr:col>
      <xdr:colOff>135759</xdr:colOff>
      <xdr:row>18</xdr:row>
      <xdr:rowOff>64597</xdr:rowOff>
    </xdr:from>
    <xdr:to>
      <xdr:col>16</xdr:col>
      <xdr:colOff>289034</xdr:colOff>
      <xdr:row>19</xdr:row>
      <xdr:rowOff>85256</xdr:rowOff>
    </xdr:to>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7611242" y="3279011"/>
          <a:ext cx="1979447" cy="204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a:solidFill>
                <a:schemeClr val="bg1">
                  <a:lumMod val="95000"/>
                </a:schemeClr>
              </a:solidFill>
            </a:rPr>
            <a:t>Top 5 Expenses Sub-Categories</a:t>
          </a:r>
        </a:p>
      </xdr:txBody>
    </xdr:sp>
    <xdr:clientData/>
  </xdr:twoCellAnchor>
  <xdr:twoCellAnchor>
    <xdr:from>
      <xdr:col>13</xdr:col>
      <xdr:colOff>346072</xdr:colOff>
      <xdr:row>5</xdr:row>
      <xdr:rowOff>128140</xdr:rowOff>
    </xdr:from>
    <xdr:to>
      <xdr:col>16</xdr:col>
      <xdr:colOff>504148</xdr:colOff>
      <xdr:row>16</xdr:row>
      <xdr:rowOff>153154</xdr:rowOff>
    </xdr:to>
    <xdr:sp macro="" textlink="">
      <xdr:nvSpPr>
        <xdr:cNvPr id="33" name="Rectangle: Rounded Corners 32">
          <a:extLst>
            <a:ext uri="{FF2B5EF4-FFF2-40B4-BE49-F238E27FC236}">
              <a16:creationId xmlns:a16="http://schemas.microsoft.com/office/drawing/2014/main" id="{00000000-0008-0000-0200-000021000000}"/>
            </a:ext>
          </a:extLst>
        </xdr:cNvPr>
        <xdr:cNvSpPr/>
      </xdr:nvSpPr>
      <xdr:spPr>
        <a:xfrm>
          <a:off x="7821555" y="951450"/>
          <a:ext cx="1984248" cy="2048256"/>
        </a:xfrm>
        <a:prstGeom prst="roundRect">
          <a:avLst>
            <a:gd name="adj" fmla="val 6503"/>
          </a:avLst>
        </a:prstGeom>
        <a:solidFill>
          <a:srgbClr val="264653"/>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12</xdr:col>
      <xdr:colOff>236483</xdr:colOff>
      <xdr:row>6</xdr:row>
      <xdr:rowOff>144518</xdr:rowOff>
    </xdr:from>
    <xdr:to>
      <xdr:col>16</xdr:col>
      <xdr:colOff>289032</xdr:colOff>
      <xdr:row>16</xdr:row>
      <xdr:rowOff>76563</xdr:rowOff>
    </xdr:to>
    <xdr:graphicFrame macro="">
      <xdr:nvGraphicFramePr>
        <xdr:cNvPr id="34" name="Chart 33">
          <a:extLst>
            <a:ext uri="{FF2B5EF4-FFF2-40B4-BE49-F238E27FC236}">
              <a16:creationId xmlns:a16="http://schemas.microsoft.com/office/drawing/2014/main" id="{00000000-0008-0000-02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261880</xdr:colOff>
      <xdr:row>8</xdr:row>
      <xdr:rowOff>158277</xdr:rowOff>
    </xdr:from>
    <xdr:to>
      <xdr:col>16</xdr:col>
      <xdr:colOff>524644</xdr:colOff>
      <xdr:row>14</xdr:row>
      <xdr:rowOff>150907</xdr:rowOff>
    </xdr:to>
    <xdr:grpSp>
      <xdr:nvGrpSpPr>
        <xdr:cNvPr id="46" name="Group 45">
          <a:extLst>
            <a:ext uri="{FF2B5EF4-FFF2-40B4-BE49-F238E27FC236}">
              <a16:creationId xmlns:a16="http://schemas.microsoft.com/office/drawing/2014/main" id="{00000000-0008-0000-0200-00002E000000}"/>
            </a:ext>
          </a:extLst>
        </xdr:cNvPr>
        <xdr:cNvGrpSpPr/>
      </xdr:nvGrpSpPr>
      <xdr:grpSpPr>
        <a:xfrm>
          <a:off x="8969847" y="1551044"/>
          <a:ext cx="872364" cy="1110230"/>
          <a:chOff x="2858812" y="3644203"/>
          <a:chExt cx="871488" cy="1096217"/>
        </a:xfrm>
      </xdr:grpSpPr>
      <xdr:grpSp>
        <xdr:nvGrpSpPr>
          <xdr:cNvPr id="43" name="Group 42">
            <a:extLst>
              <a:ext uri="{FF2B5EF4-FFF2-40B4-BE49-F238E27FC236}">
                <a16:creationId xmlns:a16="http://schemas.microsoft.com/office/drawing/2014/main" id="{00000000-0008-0000-0200-00002B000000}"/>
              </a:ext>
            </a:extLst>
          </xdr:cNvPr>
          <xdr:cNvGrpSpPr/>
        </xdr:nvGrpSpPr>
        <xdr:grpSpPr>
          <a:xfrm>
            <a:off x="2858812" y="3644203"/>
            <a:ext cx="871488" cy="227206"/>
            <a:chOff x="2640721" y="3631066"/>
            <a:chExt cx="871488" cy="227206"/>
          </a:xfrm>
        </xdr:grpSpPr>
        <xdr:sp macro="" textlink="">
          <xdr:nvSpPr>
            <xdr:cNvPr id="35" name="Oval 34">
              <a:extLst>
                <a:ext uri="{FF2B5EF4-FFF2-40B4-BE49-F238E27FC236}">
                  <a16:creationId xmlns:a16="http://schemas.microsoft.com/office/drawing/2014/main" id="{00000000-0008-0000-0200-000023000000}"/>
                </a:ext>
              </a:extLst>
            </xdr:cNvPr>
            <xdr:cNvSpPr/>
          </xdr:nvSpPr>
          <xdr:spPr>
            <a:xfrm>
              <a:off x="2640721" y="3647960"/>
              <a:ext cx="210209" cy="210312"/>
            </a:xfrm>
            <a:prstGeom prst="ellipse">
              <a:avLst/>
            </a:prstGeom>
            <a:solidFill>
              <a:srgbClr val="5C38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000"/>
            </a:p>
          </xdr:txBody>
        </xdr:sp>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2815024" y="3631066"/>
              <a:ext cx="697185" cy="204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000">
                  <a:solidFill>
                    <a:schemeClr val="bg1">
                      <a:lumMod val="75000"/>
                    </a:schemeClr>
                  </a:solidFill>
                </a:rPr>
                <a:t>Income</a:t>
              </a:r>
            </a:p>
          </xdr:txBody>
        </xdr:sp>
      </xdr:grpSp>
      <xdr:grpSp>
        <xdr:nvGrpSpPr>
          <xdr:cNvPr id="44" name="Group 43">
            <a:extLst>
              <a:ext uri="{FF2B5EF4-FFF2-40B4-BE49-F238E27FC236}">
                <a16:creationId xmlns:a16="http://schemas.microsoft.com/office/drawing/2014/main" id="{00000000-0008-0000-0200-00002C000000}"/>
              </a:ext>
            </a:extLst>
          </xdr:cNvPr>
          <xdr:cNvGrpSpPr/>
        </xdr:nvGrpSpPr>
        <xdr:grpSpPr>
          <a:xfrm>
            <a:off x="2858812" y="4090016"/>
            <a:ext cx="871488" cy="218450"/>
            <a:chOff x="2587293" y="4033087"/>
            <a:chExt cx="871488" cy="218450"/>
          </a:xfrm>
        </xdr:grpSpPr>
        <xdr:sp macro="" textlink="">
          <xdr:nvSpPr>
            <xdr:cNvPr id="39" name="Oval 38">
              <a:extLst>
                <a:ext uri="{FF2B5EF4-FFF2-40B4-BE49-F238E27FC236}">
                  <a16:creationId xmlns:a16="http://schemas.microsoft.com/office/drawing/2014/main" id="{00000000-0008-0000-0200-000027000000}"/>
                </a:ext>
              </a:extLst>
            </xdr:cNvPr>
            <xdr:cNvSpPr/>
          </xdr:nvSpPr>
          <xdr:spPr>
            <a:xfrm>
              <a:off x="2587293" y="4041225"/>
              <a:ext cx="210312" cy="210312"/>
            </a:xfrm>
            <a:prstGeom prst="ellipse">
              <a:avLst/>
            </a:prstGeom>
            <a:solidFill>
              <a:srgbClr val="FF585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000"/>
            </a:p>
          </xdr:txBody>
        </xdr:sp>
        <xdr:sp macro="" textlink="">
          <xdr:nvSpPr>
            <xdr:cNvPr id="40" name="TextBox 39">
              <a:extLst>
                <a:ext uri="{FF2B5EF4-FFF2-40B4-BE49-F238E27FC236}">
                  <a16:creationId xmlns:a16="http://schemas.microsoft.com/office/drawing/2014/main" id="{00000000-0008-0000-0200-000028000000}"/>
                </a:ext>
              </a:extLst>
            </xdr:cNvPr>
            <xdr:cNvSpPr txBox="1"/>
          </xdr:nvSpPr>
          <xdr:spPr>
            <a:xfrm>
              <a:off x="2761596" y="4033087"/>
              <a:ext cx="697185" cy="204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000">
                  <a:solidFill>
                    <a:schemeClr val="bg1">
                      <a:lumMod val="75000"/>
                    </a:schemeClr>
                  </a:solidFill>
                </a:rPr>
                <a:t>Expense</a:t>
              </a:r>
            </a:p>
          </xdr:txBody>
        </xdr:sp>
      </xdr:grpSp>
      <xdr:grpSp>
        <xdr:nvGrpSpPr>
          <xdr:cNvPr id="45" name="Group 44">
            <a:extLst>
              <a:ext uri="{FF2B5EF4-FFF2-40B4-BE49-F238E27FC236}">
                <a16:creationId xmlns:a16="http://schemas.microsoft.com/office/drawing/2014/main" id="{00000000-0008-0000-0200-00002D000000}"/>
              </a:ext>
            </a:extLst>
          </xdr:cNvPr>
          <xdr:cNvGrpSpPr/>
        </xdr:nvGrpSpPr>
        <xdr:grpSpPr>
          <a:xfrm>
            <a:off x="2858812" y="4526452"/>
            <a:ext cx="871488" cy="213968"/>
            <a:chOff x="2801003" y="4758557"/>
            <a:chExt cx="871488" cy="213968"/>
          </a:xfrm>
        </xdr:grpSpPr>
        <xdr:sp macro="" textlink="">
          <xdr:nvSpPr>
            <xdr:cNvPr id="41" name="Oval 40">
              <a:extLst>
                <a:ext uri="{FF2B5EF4-FFF2-40B4-BE49-F238E27FC236}">
                  <a16:creationId xmlns:a16="http://schemas.microsoft.com/office/drawing/2014/main" id="{00000000-0008-0000-0200-000029000000}"/>
                </a:ext>
              </a:extLst>
            </xdr:cNvPr>
            <xdr:cNvSpPr/>
          </xdr:nvSpPr>
          <xdr:spPr>
            <a:xfrm>
              <a:off x="2801003" y="4758557"/>
              <a:ext cx="210312" cy="210312"/>
            </a:xfrm>
            <a:prstGeom prst="ellipse">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000"/>
            </a:p>
          </xdr:txBody>
        </xdr:sp>
        <xdr:sp macro="" textlink="">
          <xdr:nvSpPr>
            <xdr:cNvPr id="42" name="TextBox 41">
              <a:extLst>
                <a:ext uri="{FF2B5EF4-FFF2-40B4-BE49-F238E27FC236}">
                  <a16:creationId xmlns:a16="http://schemas.microsoft.com/office/drawing/2014/main" id="{00000000-0008-0000-0200-00002A000000}"/>
                </a:ext>
              </a:extLst>
            </xdr:cNvPr>
            <xdr:cNvSpPr txBox="1"/>
          </xdr:nvSpPr>
          <xdr:spPr>
            <a:xfrm>
              <a:off x="2975306" y="4767935"/>
              <a:ext cx="697185" cy="204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000">
                  <a:solidFill>
                    <a:schemeClr val="bg1">
                      <a:lumMod val="75000"/>
                    </a:schemeClr>
                  </a:solidFill>
                </a:rPr>
                <a:t>Balance</a:t>
              </a:r>
            </a:p>
          </xdr:txBody>
        </xdr:sp>
      </xdr:grpSp>
    </xdr:grpSp>
    <xdr:clientData/>
  </xdr:twoCellAnchor>
  <xdr:twoCellAnchor editAs="absolute">
    <xdr:from>
      <xdr:col>2</xdr:col>
      <xdr:colOff>467711</xdr:colOff>
      <xdr:row>17</xdr:row>
      <xdr:rowOff>171928</xdr:rowOff>
    </xdr:from>
    <xdr:to>
      <xdr:col>12</xdr:col>
      <xdr:colOff>226740</xdr:colOff>
      <xdr:row>29</xdr:row>
      <xdr:rowOff>67876</xdr:rowOff>
    </xdr:to>
    <xdr:sp macro="" textlink="">
      <xdr:nvSpPr>
        <xdr:cNvPr id="47" name="Rectangle: Rounded Corners 46">
          <a:extLst>
            <a:ext uri="{FF2B5EF4-FFF2-40B4-BE49-F238E27FC236}">
              <a16:creationId xmlns:a16="http://schemas.microsoft.com/office/drawing/2014/main" id="{00000000-0008-0000-0200-00002F000000}"/>
            </a:ext>
          </a:extLst>
        </xdr:cNvPr>
        <xdr:cNvSpPr/>
      </xdr:nvSpPr>
      <xdr:spPr>
        <a:xfrm>
          <a:off x="1247228" y="3202411"/>
          <a:ext cx="5846271" cy="2103120"/>
        </a:xfrm>
        <a:prstGeom prst="roundRect">
          <a:avLst>
            <a:gd name="adj" fmla="val 6503"/>
          </a:avLst>
        </a:prstGeom>
        <a:solidFill>
          <a:srgbClr val="264653"/>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13</xdr:col>
      <xdr:colOff>450193</xdr:colOff>
      <xdr:row>6</xdr:row>
      <xdr:rowOff>10301</xdr:rowOff>
    </xdr:from>
    <xdr:to>
      <xdr:col>16</xdr:col>
      <xdr:colOff>391915</xdr:colOff>
      <xdr:row>7</xdr:row>
      <xdr:rowOff>30960</xdr:rowOff>
    </xdr:to>
    <xdr:sp macro="" textlink="">
      <xdr:nvSpPr>
        <xdr:cNvPr id="51" name="TextBox 50">
          <a:extLst>
            <a:ext uri="{FF2B5EF4-FFF2-40B4-BE49-F238E27FC236}">
              <a16:creationId xmlns:a16="http://schemas.microsoft.com/office/drawing/2014/main" id="{00000000-0008-0000-0200-000033000000}"/>
            </a:ext>
          </a:extLst>
        </xdr:cNvPr>
        <xdr:cNvSpPr txBox="1"/>
      </xdr:nvSpPr>
      <xdr:spPr>
        <a:xfrm>
          <a:off x="7925676" y="1017542"/>
          <a:ext cx="1767894" cy="204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a:solidFill>
                <a:schemeClr val="bg1">
                  <a:lumMod val="95000"/>
                </a:schemeClr>
              </a:solidFill>
            </a:rPr>
            <a:t>Income vs. Expense</a:t>
          </a:r>
        </a:p>
      </xdr:txBody>
    </xdr:sp>
    <xdr:clientData/>
  </xdr:twoCellAnchor>
  <xdr:twoCellAnchor>
    <xdr:from>
      <xdr:col>2</xdr:col>
      <xdr:colOff>595586</xdr:colOff>
      <xdr:row>19</xdr:row>
      <xdr:rowOff>105099</xdr:rowOff>
    </xdr:from>
    <xdr:to>
      <xdr:col>12</xdr:col>
      <xdr:colOff>78827</xdr:colOff>
      <xdr:row>28</xdr:row>
      <xdr:rowOff>157651</xdr:rowOff>
    </xdr:to>
    <xdr:graphicFrame macro="">
      <xdr:nvGraphicFramePr>
        <xdr:cNvPr id="52" name="Chart 51">
          <a:extLst>
            <a:ext uri="{FF2B5EF4-FFF2-40B4-BE49-F238E27FC236}">
              <a16:creationId xmlns:a16="http://schemas.microsoft.com/office/drawing/2014/main" id="{00000000-0008-0000-02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564931</xdr:colOff>
      <xdr:row>18</xdr:row>
      <xdr:rowOff>64597</xdr:rowOff>
    </xdr:from>
    <xdr:to>
      <xdr:col>9</xdr:col>
      <xdr:colOff>109482</xdr:colOff>
      <xdr:row>19</xdr:row>
      <xdr:rowOff>85256</xdr:rowOff>
    </xdr:to>
    <xdr:sp macro="" textlink="">
      <xdr:nvSpPr>
        <xdr:cNvPr id="53" name="TextBox 52">
          <a:extLst>
            <a:ext uri="{FF2B5EF4-FFF2-40B4-BE49-F238E27FC236}">
              <a16:creationId xmlns:a16="http://schemas.microsoft.com/office/drawing/2014/main" id="{00000000-0008-0000-0200-000035000000}"/>
            </a:ext>
          </a:extLst>
        </xdr:cNvPr>
        <xdr:cNvSpPr txBox="1"/>
      </xdr:nvSpPr>
      <xdr:spPr>
        <a:xfrm>
          <a:off x="3170621" y="3279011"/>
          <a:ext cx="1979447" cy="204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a:solidFill>
                <a:schemeClr val="bg1">
                  <a:lumMod val="95000"/>
                </a:schemeClr>
              </a:solidFill>
            </a:rPr>
            <a:t>Expense</a:t>
          </a:r>
          <a:r>
            <a:rPr lang="en-CA" sz="1100" baseline="0">
              <a:solidFill>
                <a:schemeClr val="bg1">
                  <a:lumMod val="95000"/>
                </a:schemeClr>
              </a:solidFill>
            </a:rPr>
            <a:t>s </a:t>
          </a:r>
          <a:r>
            <a:rPr lang="en-CA" sz="1100">
              <a:solidFill>
                <a:schemeClr val="bg1">
                  <a:lumMod val="95000"/>
                </a:schemeClr>
              </a:solidFill>
            </a:rPr>
            <a:t>on Monthly Basis</a:t>
          </a:r>
        </a:p>
      </xdr:txBody>
    </xdr:sp>
    <xdr:clientData/>
  </xdr:twoCellAnchor>
  <xdr:twoCellAnchor>
    <xdr:from>
      <xdr:col>11</xdr:col>
      <xdr:colOff>255404</xdr:colOff>
      <xdr:row>30</xdr:row>
      <xdr:rowOff>35233</xdr:rowOff>
    </xdr:from>
    <xdr:to>
      <xdr:col>13</xdr:col>
      <xdr:colOff>592435</xdr:colOff>
      <xdr:row>35</xdr:row>
      <xdr:rowOff>157994</xdr:rowOff>
    </xdr:to>
    <xdr:sp macro="" textlink="">
      <xdr:nvSpPr>
        <xdr:cNvPr id="76" name="Rectangle: Rounded Corners 75">
          <a:extLst>
            <a:ext uri="{FF2B5EF4-FFF2-40B4-BE49-F238E27FC236}">
              <a16:creationId xmlns:a16="http://schemas.microsoft.com/office/drawing/2014/main" id="{00000000-0008-0000-0200-00004C000000}"/>
            </a:ext>
          </a:extLst>
        </xdr:cNvPr>
        <xdr:cNvSpPr/>
      </xdr:nvSpPr>
      <xdr:spPr>
        <a:xfrm>
          <a:off x="6513438" y="5456819"/>
          <a:ext cx="1554480" cy="1042416"/>
        </a:xfrm>
        <a:prstGeom prst="roundRect">
          <a:avLst>
            <a:gd name="adj" fmla="val 6503"/>
          </a:avLst>
        </a:prstGeom>
        <a:solidFill>
          <a:srgbClr val="264653"/>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2</xdr:col>
      <xdr:colOff>480849</xdr:colOff>
      <xdr:row>30</xdr:row>
      <xdr:rowOff>35233</xdr:rowOff>
    </xdr:from>
    <xdr:to>
      <xdr:col>5</xdr:col>
      <xdr:colOff>209156</xdr:colOff>
      <xdr:row>35</xdr:row>
      <xdr:rowOff>157994</xdr:rowOff>
    </xdr:to>
    <xdr:sp macro="" textlink="">
      <xdr:nvSpPr>
        <xdr:cNvPr id="77" name="Rectangle: Rounded Corners 76">
          <a:extLst>
            <a:ext uri="{FF2B5EF4-FFF2-40B4-BE49-F238E27FC236}">
              <a16:creationId xmlns:a16="http://schemas.microsoft.com/office/drawing/2014/main" id="{00000000-0008-0000-0200-00004D000000}"/>
            </a:ext>
          </a:extLst>
        </xdr:cNvPr>
        <xdr:cNvSpPr/>
      </xdr:nvSpPr>
      <xdr:spPr>
        <a:xfrm>
          <a:off x="1260366" y="5456819"/>
          <a:ext cx="1554480" cy="1042416"/>
        </a:xfrm>
        <a:prstGeom prst="roundRect">
          <a:avLst>
            <a:gd name="adj" fmla="val 6503"/>
          </a:avLst>
        </a:prstGeom>
        <a:solidFill>
          <a:srgbClr val="264653"/>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14</xdr:col>
      <xdr:colOff>180254</xdr:colOff>
      <xdr:row>30</xdr:row>
      <xdr:rowOff>35233</xdr:rowOff>
    </xdr:from>
    <xdr:to>
      <xdr:col>16</xdr:col>
      <xdr:colOff>517286</xdr:colOff>
      <xdr:row>35</xdr:row>
      <xdr:rowOff>157994</xdr:rowOff>
    </xdr:to>
    <xdr:sp macro="" textlink="">
      <xdr:nvSpPr>
        <xdr:cNvPr id="78" name="Rectangle: Rounded Corners 77">
          <a:extLst>
            <a:ext uri="{FF2B5EF4-FFF2-40B4-BE49-F238E27FC236}">
              <a16:creationId xmlns:a16="http://schemas.microsoft.com/office/drawing/2014/main" id="{00000000-0008-0000-0200-00004E000000}"/>
            </a:ext>
          </a:extLst>
        </xdr:cNvPr>
        <xdr:cNvSpPr/>
      </xdr:nvSpPr>
      <xdr:spPr>
        <a:xfrm>
          <a:off x="8264461" y="5456819"/>
          <a:ext cx="1554480" cy="1042416"/>
        </a:xfrm>
        <a:prstGeom prst="roundRect">
          <a:avLst>
            <a:gd name="adj" fmla="val 6503"/>
          </a:avLst>
        </a:prstGeom>
        <a:solidFill>
          <a:srgbClr val="264653"/>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8</xdr:col>
      <xdr:colOff>330552</xdr:colOff>
      <xdr:row>30</xdr:row>
      <xdr:rowOff>35233</xdr:rowOff>
    </xdr:from>
    <xdr:to>
      <xdr:col>11</xdr:col>
      <xdr:colOff>58860</xdr:colOff>
      <xdr:row>35</xdr:row>
      <xdr:rowOff>157994</xdr:rowOff>
    </xdr:to>
    <xdr:sp macro="" textlink="">
      <xdr:nvSpPr>
        <xdr:cNvPr id="79" name="Rectangle: Rounded Corners 78">
          <a:extLst>
            <a:ext uri="{FF2B5EF4-FFF2-40B4-BE49-F238E27FC236}">
              <a16:creationId xmlns:a16="http://schemas.microsoft.com/office/drawing/2014/main" id="{00000000-0008-0000-0200-00004F000000}"/>
            </a:ext>
          </a:extLst>
        </xdr:cNvPr>
        <xdr:cNvSpPr/>
      </xdr:nvSpPr>
      <xdr:spPr>
        <a:xfrm>
          <a:off x="4762414" y="5456819"/>
          <a:ext cx="1554480" cy="1042416"/>
        </a:xfrm>
        <a:prstGeom prst="roundRect">
          <a:avLst>
            <a:gd name="adj" fmla="val 6503"/>
          </a:avLst>
        </a:prstGeom>
        <a:solidFill>
          <a:srgbClr val="264653"/>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5</xdr:col>
      <xdr:colOff>405700</xdr:colOff>
      <xdr:row>30</xdr:row>
      <xdr:rowOff>35233</xdr:rowOff>
    </xdr:from>
    <xdr:to>
      <xdr:col>8</xdr:col>
      <xdr:colOff>134008</xdr:colOff>
      <xdr:row>35</xdr:row>
      <xdr:rowOff>157994</xdr:rowOff>
    </xdr:to>
    <xdr:sp macro="" textlink="">
      <xdr:nvSpPr>
        <xdr:cNvPr id="80" name="Rectangle: Rounded Corners 79">
          <a:extLst>
            <a:ext uri="{FF2B5EF4-FFF2-40B4-BE49-F238E27FC236}">
              <a16:creationId xmlns:a16="http://schemas.microsoft.com/office/drawing/2014/main" id="{00000000-0008-0000-0200-000050000000}"/>
            </a:ext>
          </a:extLst>
        </xdr:cNvPr>
        <xdr:cNvSpPr/>
      </xdr:nvSpPr>
      <xdr:spPr>
        <a:xfrm>
          <a:off x="3011390" y="5456819"/>
          <a:ext cx="1554480" cy="1042416"/>
        </a:xfrm>
        <a:prstGeom prst="roundRect">
          <a:avLst>
            <a:gd name="adj" fmla="val 6503"/>
          </a:avLst>
        </a:prstGeom>
        <a:solidFill>
          <a:srgbClr val="264653"/>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editAs="oneCell">
    <xdr:from>
      <xdr:col>3</xdr:col>
      <xdr:colOff>404157</xdr:colOff>
      <xdr:row>30</xdr:row>
      <xdr:rowOff>76638</xdr:rowOff>
    </xdr:from>
    <xdr:to>
      <xdr:col>4</xdr:col>
      <xdr:colOff>234344</xdr:colOff>
      <xdr:row>32</xdr:row>
      <xdr:rowOff>132448</xdr:rowOff>
    </xdr:to>
    <xdr:pic>
      <xdr:nvPicPr>
        <xdr:cNvPr id="75" name="Graphic 74" descr="Suburban scene">
          <a:extLst>
            <a:ext uri="{FF2B5EF4-FFF2-40B4-BE49-F238E27FC236}">
              <a16:creationId xmlns:a16="http://schemas.microsoft.com/office/drawing/2014/main" id="{00000000-0008-0000-0200-00004B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792398" y="5498224"/>
          <a:ext cx="438912" cy="423672"/>
        </a:xfrm>
        <a:prstGeom prst="rect">
          <a:avLst/>
        </a:prstGeom>
      </xdr:spPr>
    </xdr:pic>
    <xdr:clientData/>
  </xdr:twoCellAnchor>
  <xdr:twoCellAnchor editAs="oneCell">
    <xdr:from>
      <xdr:col>15</xdr:col>
      <xdr:colOff>141398</xdr:colOff>
      <xdr:row>30</xdr:row>
      <xdr:rowOff>76638</xdr:rowOff>
    </xdr:from>
    <xdr:to>
      <xdr:col>15</xdr:col>
      <xdr:colOff>580310</xdr:colOff>
      <xdr:row>32</xdr:row>
      <xdr:rowOff>105415</xdr:rowOff>
    </xdr:to>
    <xdr:pic>
      <xdr:nvPicPr>
        <xdr:cNvPr id="81" name="Graphic 80" descr="First aid kit">
          <a:extLst>
            <a:ext uri="{FF2B5EF4-FFF2-40B4-BE49-F238E27FC236}">
              <a16:creationId xmlns:a16="http://schemas.microsoft.com/office/drawing/2014/main" id="{00000000-0008-0000-0200-000051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834329" y="5498224"/>
          <a:ext cx="438912" cy="396639"/>
        </a:xfrm>
        <a:prstGeom prst="rect">
          <a:avLst/>
        </a:prstGeom>
      </xdr:spPr>
    </xdr:pic>
    <xdr:clientData/>
  </xdr:twoCellAnchor>
  <xdr:twoCellAnchor>
    <xdr:from>
      <xdr:col>12</xdr:col>
      <xdr:colOff>198329</xdr:colOff>
      <xdr:row>30</xdr:row>
      <xdr:rowOff>76638</xdr:rowOff>
    </xdr:from>
    <xdr:to>
      <xdr:col>13</xdr:col>
      <xdr:colOff>28517</xdr:colOff>
      <xdr:row>32</xdr:row>
      <xdr:rowOff>147688</xdr:rowOff>
    </xdr:to>
    <xdr:grpSp>
      <xdr:nvGrpSpPr>
        <xdr:cNvPr id="82" name="Group 81">
          <a:extLst>
            <a:ext uri="{FF2B5EF4-FFF2-40B4-BE49-F238E27FC236}">
              <a16:creationId xmlns:a16="http://schemas.microsoft.com/office/drawing/2014/main" id="{00000000-0008-0000-0200-000052000000}"/>
            </a:ext>
          </a:extLst>
        </xdr:cNvPr>
        <xdr:cNvGrpSpPr/>
      </xdr:nvGrpSpPr>
      <xdr:grpSpPr>
        <a:xfrm>
          <a:off x="7077496" y="5567271"/>
          <a:ext cx="439788" cy="443584"/>
          <a:chOff x="2724150" y="5556542"/>
          <a:chExt cx="534907" cy="550489"/>
        </a:xfrm>
        <a:solidFill>
          <a:schemeClr val="bg1">
            <a:lumMod val="85000"/>
          </a:schemeClr>
        </a:solidFill>
      </xdr:grpSpPr>
      <xdr:pic>
        <xdr:nvPicPr>
          <xdr:cNvPr id="83" name="Graphic 82" descr="Fruit bowl">
            <a:extLst>
              <a:ext uri="{FF2B5EF4-FFF2-40B4-BE49-F238E27FC236}">
                <a16:creationId xmlns:a16="http://schemas.microsoft.com/office/drawing/2014/main" id="{00000000-0008-0000-0200-000053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877303" y="5556542"/>
            <a:ext cx="228600" cy="228600"/>
          </a:xfrm>
          <a:prstGeom prst="rect">
            <a:avLst/>
          </a:prstGeom>
        </xdr:spPr>
      </xdr:pic>
      <xdr:pic>
        <xdr:nvPicPr>
          <xdr:cNvPr id="84" name="Graphic 83" descr="Table and chairs with solid fill">
            <a:extLst>
              <a:ext uri="{FF2B5EF4-FFF2-40B4-BE49-F238E27FC236}">
                <a16:creationId xmlns:a16="http://schemas.microsoft.com/office/drawing/2014/main" id="{00000000-0008-0000-0200-000054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724150" y="5572124"/>
            <a:ext cx="534907" cy="534907"/>
          </a:xfrm>
          <a:prstGeom prst="rect">
            <a:avLst/>
          </a:prstGeom>
        </xdr:spPr>
      </xdr:pic>
    </xdr:grpSp>
    <xdr:clientData/>
  </xdr:twoCellAnchor>
  <xdr:twoCellAnchor editAs="oneCell">
    <xdr:from>
      <xdr:col>9</xdr:col>
      <xdr:colOff>268399</xdr:colOff>
      <xdr:row>30</xdr:row>
      <xdr:rowOff>76638</xdr:rowOff>
    </xdr:from>
    <xdr:to>
      <xdr:col>10</xdr:col>
      <xdr:colOff>98587</xdr:colOff>
      <xdr:row>32</xdr:row>
      <xdr:rowOff>105415</xdr:rowOff>
    </xdr:to>
    <xdr:pic>
      <xdr:nvPicPr>
        <xdr:cNvPr id="85" name="Graphic 84" descr="Money">
          <a:extLst>
            <a:ext uri="{FF2B5EF4-FFF2-40B4-BE49-F238E27FC236}">
              <a16:creationId xmlns:a16="http://schemas.microsoft.com/office/drawing/2014/main" id="{00000000-0008-0000-0200-000055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5308985" y="5498224"/>
          <a:ext cx="438912" cy="396639"/>
        </a:xfrm>
        <a:prstGeom prst="rect">
          <a:avLst/>
        </a:prstGeom>
      </xdr:spPr>
    </xdr:pic>
    <xdr:clientData/>
  </xdr:twoCellAnchor>
  <xdr:twoCellAnchor editAs="oneCell">
    <xdr:from>
      <xdr:col>6</xdr:col>
      <xdr:colOff>338467</xdr:colOff>
      <xdr:row>30</xdr:row>
      <xdr:rowOff>76638</xdr:rowOff>
    </xdr:from>
    <xdr:to>
      <xdr:col>7</xdr:col>
      <xdr:colOff>168655</xdr:colOff>
      <xdr:row>32</xdr:row>
      <xdr:rowOff>147688</xdr:rowOff>
    </xdr:to>
    <xdr:pic>
      <xdr:nvPicPr>
        <xdr:cNvPr id="87" name="Graphic 86" descr="Car with solid fill">
          <a:extLst>
            <a:ext uri="{FF2B5EF4-FFF2-40B4-BE49-F238E27FC236}">
              <a16:creationId xmlns:a16="http://schemas.microsoft.com/office/drawing/2014/main" id="{00000000-0008-0000-0200-000057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3552881" y="5498224"/>
          <a:ext cx="438912" cy="438912"/>
        </a:xfrm>
        <a:prstGeom prst="rect">
          <a:avLst/>
        </a:prstGeom>
      </xdr:spPr>
    </xdr:pic>
    <xdr:clientData/>
  </xdr:twoCellAnchor>
  <xdr:twoCellAnchor>
    <xdr:from>
      <xdr:col>3</xdr:col>
      <xdr:colOff>9634</xdr:colOff>
      <xdr:row>32</xdr:row>
      <xdr:rowOff>94386</xdr:rowOff>
    </xdr:from>
    <xdr:to>
      <xdr:col>5</xdr:col>
      <xdr:colOff>20144</xdr:colOff>
      <xdr:row>33</xdr:row>
      <xdr:rowOff>115045</xdr:rowOff>
    </xdr:to>
    <xdr:sp macro="" textlink="">
      <xdr:nvSpPr>
        <xdr:cNvPr id="88" name="TextBox 87">
          <a:extLst>
            <a:ext uri="{FF2B5EF4-FFF2-40B4-BE49-F238E27FC236}">
              <a16:creationId xmlns:a16="http://schemas.microsoft.com/office/drawing/2014/main" id="{00000000-0008-0000-0200-000058000000}"/>
            </a:ext>
          </a:extLst>
        </xdr:cNvPr>
        <xdr:cNvSpPr txBox="1"/>
      </xdr:nvSpPr>
      <xdr:spPr>
        <a:xfrm>
          <a:off x="1397875" y="5883834"/>
          <a:ext cx="1227959" cy="204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050" b="1">
              <a:solidFill>
                <a:schemeClr val="bg1">
                  <a:lumMod val="85000"/>
                </a:schemeClr>
              </a:solidFill>
            </a:rPr>
            <a:t>Living Expense</a:t>
          </a:r>
        </a:p>
      </xdr:txBody>
    </xdr:sp>
    <xdr:clientData/>
  </xdr:twoCellAnchor>
  <xdr:twoCellAnchor>
    <xdr:from>
      <xdr:col>5</xdr:col>
      <xdr:colOff>552668</xdr:colOff>
      <xdr:row>32</xdr:row>
      <xdr:rowOff>94386</xdr:rowOff>
    </xdr:from>
    <xdr:to>
      <xdr:col>7</xdr:col>
      <xdr:colOff>563179</xdr:colOff>
      <xdr:row>33</xdr:row>
      <xdr:rowOff>115045</xdr:rowOff>
    </xdr:to>
    <xdr:sp macro="" textlink="">
      <xdr:nvSpPr>
        <xdr:cNvPr id="89" name="TextBox 88">
          <a:extLst>
            <a:ext uri="{FF2B5EF4-FFF2-40B4-BE49-F238E27FC236}">
              <a16:creationId xmlns:a16="http://schemas.microsoft.com/office/drawing/2014/main" id="{00000000-0008-0000-0200-000059000000}"/>
            </a:ext>
          </a:extLst>
        </xdr:cNvPr>
        <xdr:cNvSpPr txBox="1"/>
      </xdr:nvSpPr>
      <xdr:spPr>
        <a:xfrm>
          <a:off x="3158358" y="5883834"/>
          <a:ext cx="1227959" cy="204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050" b="1">
              <a:solidFill>
                <a:schemeClr val="bg1">
                  <a:lumMod val="95000"/>
                </a:schemeClr>
              </a:solidFill>
            </a:rPr>
            <a:t>Transport</a:t>
          </a:r>
        </a:p>
      </xdr:txBody>
    </xdr:sp>
    <xdr:clientData/>
  </xdr:twoCellAnchor>
  <xdr:twoCellAnchor>
    <xdr:from>
      <xdr:col>8</xdr:col>
      <xdr:colOff>482600</xdr:colOff>
      <xdr:row>32</xdr:row>
      <xdr:rowOff>94386</xdr:rowOff>
    </xdr:from>
    <xdr:to>
      <xdr:col>10</xdr:col>
      <xdr:colOff>493111</xdr:colOff>
      <xdr:row>33</xdr:row>
      <xdr:rowOff>115045</xdr:rowOff>
    </xdr:to>
    <xdr:sp macro="" textlink="">
      <xdr:nvSpPr>
        <xdr:cNvPr id="90" name="TextBox 89">
          <a:extLst>
            <a:ext uri="{FF2B5EF4-FFF2-40B4-BE49-F238E27FC236}">
              <a16:creationId xmlns:a16="http://schemas.microsoft.com/office/drawing/2014/main" id="{00000000-0008-0000-0200-00005A000000}"/>
            </a:ext>
          </a:extLst>
        </xdr:cNvPr>
        <xdr:cNvSpPr txBox="1"/>
      </xdr:nvSpPr>
      <xdr:spPr>
        <a:xfrm>
          <a:off x="4914462" y="5883834"/>
          <a:ext cx="1227959" cy="204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050" b="1">
              <a:solidFill>
                <a:schemeClr val="bg1">
                  <a:lumMod val="95000"/>
                </a:schemeClr>
              </a:solidFill>
            </a:rPr>
            <a:t>Misc.</a:t>
          </a:r>
        </a:p>
      </xdr:txBody>
    </xdr:sp>
    <xdr:clientData/>
  </xdr:twoCellAnchor>
  <xdr:twoCellAnchor>
    <xdr:from>
      <xdr:col>11</xdr:col>
      <xdr:colOff>412531</xdr:colOff>
      <xdr:row>32</xdr:row>
      <xdr:rowOff>94386</xdr:rowOff>
    </xdr:from>
    <xdr:to>
      <xdr:col>13</xdr:col>
      <xdr:colOff>423041</xdr:colOff>
      <xdr:row>33</xdr:row>
      <xdr:rowOff>115045</xdr:rowOff>
    </xdr:to>
    <xdr:sp macro="" textlink="">
      <xdr:nvSpPr>
        <xdr:cNvPr id="91" name="TextBox 90">
          <a:extLst>
            <a:ext uri="{FF2B5EF4-FFF2-40B4-BE49-F238E27FC236}">
              <a16:creationId xmlns:a16="http://schemas.microsoft.com/office/drawing/2014/main" id="{00000000-0008-0000-0200-00005B000000}"/>
            </a:ext>
          </a:extLst>
        </xdr:cNvPr>
        <xdr:cNvSpPr txBox="1"/>
      </xdr:nvSpPr>
      <xdr:spPr>
        <a:xfrm>
          <a:off x="6670565" y="5883834"/>
          <a:ext cx="1227959" cy="204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050" b="1">
              <a:solidFill>
                <a:schemeClr val="bg1">
                  <a:lumMod val="95000"/>
                </a:schemeClr>
              </a:solidFill>
            </a:rPr>
            <a:t>Dining Out</a:t>
          </a:r>
        </a:p>
      </xdr:txBody>
    </xdr:sp>
    <xdr:clientData/>
  </xdr:twoCellAnchor>
  <xdr:twoCellAnchor>
    <xdr:from>
      <xdr:col>14</xdr:col>
      <xdr:colOff>355599</xdr:colOff>
      <xdr:row>32</xdr:row>
      <xdr:rowOff>94386</xdr:rowOff>
    </xdr:from>
    <xdr:to>
      <xdr:col>16</xdr:col>
      <xdr:colOff>366110</xdr:colOff>
      <xdr:row>33</xdr:row>
      <xdr:rowOff>115045</xdr:rowOff>
    </xdr:to>
    <xdr:sp macro="" textlink="">
      <xdr:nvSpPr>
        <xdr:cNvPr id="92" name="TextBox 91">
          <a:extLst>
            <a:ext uri="{FF2B5EF4-FFF2-40B4-BE49-F238E27FC236}">
              <a16:creationId xmlns:a16="http://schemas.microsoft.com/office/drawing/2014/main" id="{00000000-0008-0000-0200-00005C000000}"/>
            </a:ext>
          </a:extLst>
        </xdr:cNvPr>
        <xdr:cNvSpPr txBox="1"/>
      </xdr:nvSpPr>
      <xdr:spPr>
        <a:xfrm>
          <a:off x="8439806" y="5883834"/>
          <a:ext cx="1227959" cy="204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050" b="1">
              <a:solidFill>
                <a:schemeClr val="bg1">
                  <a:lumMod val="95000"/>
                </a:schemeClr>
              </a:solidFill>
            </a:rPr>
            <a:t>Health</a:t>
          </a:r>
        </a:p>
      </xdr:txBody>
    </xdr:sp>
    <xdr:clientData/>
  </xdr:twoCellAnchor>
  <xdr:twoCellAnchor>
    <xdr:from>
      <xdr:col>2</xdr:col>
      <xdr:colOff>582448</xdr:colOff>
      <xdr:row>33</xdr:row>
      <xdr:rowOff>124809</xdr:rowOff>
    </xdr:from>
    <xdr:to>
      <xdr:col>5</xdr:col>
      <xdr:colOff>56054</xdr:colOff>
      <xdr:row>35</xdr:row>
      <xdr:rowOff>59120</xdr:rowOff>
    </xdr:to>
    <xdr:sp macro="" textlink="Analysis!$Y$6">
      <xdr:nvSpPr>
        <xdr:cNvPr id="7" name="TextBox 6">
          <a:extLst>
            <a:ext uri="{FF2B5EF4-FFF2-40B4-BE49-F238E27FC236}">
              <a16:creationId xmlns:a16="http://schemas.microsoft.com/office/drawing/2014/main" id="{00000000-0008-0000-0200-000007000000}"/>
            </a:ext>
          </a:extLst>
        </xdr:cNvPr>
        <xdr:cNvSpPr txBox="1"/>
      </xdr:nvSpPr>
      <xdr:spPr>
        <a:xfrm>
          <a:off x="1361965" y="6098188"/>
          <a:ext cx="1299779" cy="302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422F78-4FCB-4534-B7BF-3AEAF9BDD258}" type="TxLink">
            <a:rPr lang="en-US" sz="2000" b="0" i="0" u="none" strike="noStrike">
              <a:solidFill>
                <a:schemeClr val="bg1">
                  <a:lumMod val="95000"/>
                </a:schemeClr>
              </a:solidFill>
              <a:latin typeface="Agency FB" panose="020B0503020202020204" pitchFamily="34" charset="0"/>
              <a:ea typeface="Calibri"/>
              <a:cs typeface="Calibri"/>
            </a:rPr>
            <a:pPr algn="ctr"/>
            <a:t>$9,165</a:t>
          </a:fld>
          <a:endParaRPr lang="en-CA" sz="2000" b="1">
            <a:solidFill>
              <a:schemeClr val="bg1">
                <a:lumMod val="95000"/>
              </a:schemeClr>
            </a:solidFill>
            <a:latin typeface="Agency FB" panose="020B0503020202020204" pitchFamily="34" charset="0"/>
          </a:endParaRPr>
        </a:p>
      </xdr:txBody>
    </xdr:sp>
    <xdr:clientData/>
  </xdr:twoCellAnchor>
  <xdr:twoCellAnchor>
    <xdr:from>
      <xdr:col>5</xdr:col>
      <xdr:colOff>516758</xdr:colOff>
      <xdr:row>33</xdr:row>
      <xdr:rowOff>124809</xdr:rowOff>
    </xdr:from>
    <xdr:to>
      <xdr:col>7</xdr:col>
      <xdr:colOff>599089</xdr:colOff>
      <xdr:row>35</xdr:row>
      <xdr:rowOff>59120</xdr:rowOff>
    </xdr:to>
    <xdr:sp macro="" textlink="Analysis!$Y$7">
      <xdr:nvSpPr>
        <xdr:cNvPr id="14" name="TextBox 13">
          <a:extLst>
            <a:ext uri="{FF2B5EF4-FFF2-40B4-BE49-F238E27FC236}">
              <a16:creationId xmlns:a16="http://schemas.microsoft.com/office/drawing/2014/main" id="{00000000-0008-0000-0200-00000E000000}"/>
            </a:ext>
          </a:extLst>
        </xdr:cNvPr>
        <xdr:cNvSpPr txBox="1"/>
      </xdr:nvSpPr>
      <xdr:spPr>
        <a:xfrm>
          <a:off x="3122448" y="6098188"/>
          <a:ext cx="1299779" cy="302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D55F6B3-3541-40B1-BDA6-46D550AFF898}" type="TxLink">
            <a:rPr lang="en-US" sz="2000" b="0" i="0" u="none" strike="noStrike">
              <a:solidFill>
                <a:schemeClr val="bg1">
                  <a:lumMod val="95000"/>
                </a:schemeClr>
              </a:solidFill>
              <a:latin typeface="Agency FB" panose="020B0503020202020204" pitchFamily="34" charset="0"/>
              <a:ea typeface="Calibri"/>
              <a:cs typeface="Calibri"/>
            </a:rPr>
            <a:pPr marL="0" indent="0" algn="ctr"/>
            <a:t>$2,216</a:t>
          </a:fld>
          <a:endParaRPr lang="en-CA" sz="2000" b="0" i="0" u="none" strike="noStrike">
            <a:solidFill>
              <a:schemeClr val="bg1">
                <a:lumMod val="95000"/>
              </a:schemeClr>
            </a:solidFill>
            <a:latin typeface="Agency FB" panose="020B0503020202020204" pitchFamily="34" charset="0"/>
            <a:ea typeface="Calibri"/>
            <a:cs typeface="Calibri"/>
          </a:endParaRPr>
        </a:p>
      </xdr:txBody>
    </xdr:sp>
    <xdr:clientData/>
  </xdr:twoCellAnchor>
  <xdr:twoCellAnchor>
    <xdr:from>
      <xdr:col>8</xdr:col>
      <xdr:colOff>446690</xdr:colOff>
      <xdr:row>33</xdr:row>
      <xdr:rowOff>124809</xdr:rowOff>
    </xdr:from>
    <xdr:to>
      <xdr:col>10</xdr:col>
      <xdr:colOff>529021</xdr:colOff>
      <xdr:row>35</xdr:row>
      <xdr:rowOff>59120</xdr:rowOff>
    </xdr:to>
    <xdr:sp macro="" textlink="Analysis!$Y$8">
      <xdr:nvSpPr>
        <xdr:cNvPr id="15" name="TextBox 14">
          <a:extLst>
            <a:ext uri="{FF2B5EF4-FFF2-40B4-BE49-F238E27FC236}">
              <a16:creationId xmlns:a16="http://schemas.microsoft.com/office/drawing/2014/main" id="{00000000-0008-0000-0200-00000F000000}"/>
            </a:ext>
          </a:extLst>
        </xdr:cNvPr>
        <xdr:cNvSpPr txBox="1"/>
      </xdr:nvSpPr>
      <xdr:spPr>
        <a:xfrm>
          <a:off x="4878552" y="6098188"/>
          <a:ext cx="1299779" cy="302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CCDCA66-3C8F-4C43-A507-75E125407EA4}" type="TxLink">
            <a:rPr lang="en-US" sz="2000" b="0" i="0" u="none" strike="noStrike">
              <a:solidFill>
                <a:schemeClr val="bg1">
                  <a:lumMod val="95000"/>
                </a:schemeClr>
              </a:solidFill>
              <a:latin typeface="Agency FB" panose="020B0503020202020204" pitchFamily="34" charset="0"/>
              <a:ea typeface="Calibri"/>
              <a:cs typeface="Calibri"/>
            </a:rPr>
            <a:pPr marL="0" indent="0" algn="ctr"/>
            <a:t>$1,017</a:t>
          </a:fld>
          <a:endParaRPr lang="en-CA" sz="2000" b="0" i="0" u="none" strike="noStrike">
            <a:solidFill>
              <a:schemeClr val="bg1">
                <a:lumMod val="95000"/>
              </a:schemeClr>
            </a:solidFill>
            <a:latin typeface="Agency FB" panose="020B0503020202020204" pitchFamily="34" charset="0"/>
            <a:ea typeface="Calibri"/>
            <a:cs typeface="Calibri"/>
          </a:endParaRPr>
        </a:p>
      </xdr:txBody>
    </xdr:sp>
    <xdr:clientData/>
  </xdr:twoCellAnchor>
  <xdr:twoCellAnchor>
    <xdr:from>
      <xdr:col>11</xdr:col>
      <xdr:colOff>376621</xdr:colOff>
      <xdr:row>33</xdr:row>
      <xdr:rowOff>124809</xdr:rowOff>
    </xdr:from>
    <xdr:to>
      <xdr:col>13</xdr:col>
      <xdr:colOff>458951</xdr:colOff>
      <xdr:row>35</xdr:row>
      <xdr:rowOff>59120</xdr:rowOff>
    </xdr:to>
    <xdr:sp macro="" textlink="Analysis!$Y$9">
      <xdr:nvSpPr>
        <xdr:cNvPr id="17" name="TextBox 16">
          <a:extLst>
            <a:ext uri="{FF2B5EF4-FFF2-40B4-BE49-F238E27FC236}">
              <a16:creationId xmlns:a16="http://schemas.microsoft.com/office/drawing/2014/main" id="{00000000-0008-0000-0200-000011000000}"/>
            </a:ext>
          </a:extLst>
        </xdr:cNvPr>
        <xdr:cNvSpPr txBox="1"/>
      </xdr:nvSpPr>
      <xdr:spPr>
        <a:xfrm>
          <a:off x="6634655" y="6098188"/>
          <a:ext cx="1299779" cy="302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CB1C68-647A-4473-842B-692E9CCF9982}" type="TxLink">
            <a:rPr lang="en-US" sz="2000" b="0" i="0" u="none" strike="noStrike">
              <a:solidFill>
                <a:schemeClr val="bg1">
                  <a:lumMod val="95000"/>
                </a:schemeClr>
              </a:solidFill>
              <a:latin typeface="Agency FB" panose="020B0503020202020204" pitchFamily="34" charset="0"/>
              <a:ea typeface="Calibri"/>
              <a:cs typeface="Calibri"/>
            </a:rPr>
            <a:pPr marL="0" indent="0" algn="ctr"/>
            <a:t>$211</a:t>
          </a:fld>
          <a:endParaRPr lang="en-CA" sz="2000" b="0" i="0" u="none" strike="noStrike">
            <a:solidFill>
              <a:schemeClr val="bg1">
                <a:lumMod val="95000"/>
              </a:schemeClr>
            </a:solidFill>
            <a:latin typeface="Agency FB" panose="020B0503020202020204" pitchFamily="34" charset="0"/>
            <a:ea typeface="Calibri"/>
            <a:cs typeface="Calibri"/>
          </a:endParaRPr>
        </a:p>
      </xdr:txBody>
    </xdr:sp>
    <xdr:clientData/>
  </xdr:twoCellAnchor>
  <xdr:twoCellAnchor>
    <xdr:from>
      <xdr:col>14</xdr:col>
      <xdr:colOff>319689</xdr:colOff>
      <xdr:row>33</xdr:row>
      <xdr:rowOff>124809</xdr:rowOff>
    </xdr:from>
    <xdr:to>
      <xdr:col>16</xdr:col>
      <xdr:colOff>402020</xdr:colOff>
      <xdr:row>35</xdr:row>
      <xdr:rowOff>59120</xdr:rowOff>
    </xdr:to>
    <xdr:sp macro="" textlink="Analysis!$Y$10">
      <xdr:nvSpPr>
        <xdr:cNvPr id="26" name="TextBox 25">
          <a:extLst>
            <a:ext uri="{FF2B5EF4-FFF2-40B4-BE49-F238E27FC236}">
              <a16:creationId xmlns:a16="http://schemas.microsoft.com/office/drawing/2014/main" id="{00000000-0008-0000-0200-00001A000000}"/>
            </a:ext>
          </a:extLst>
        </xdr:cNvPr>
        <xdr:cNvSpPr txBox="1"/>
      </xdr:nvSpPr>
      <xdr:spPr>
        <a:xfrm>
          <a:off x="8403896" y="6098188"/>
          <a:ext cx="1299779" cy="302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1EE5F23-723F-4632-B47E-434D7C3CD2EA}" type="TxLink">
            <a:rPr lang="en-US" sz="2000" b="0" i="0" u="none" strike="noStrike">
              <a:solidFill>
                <a:schemeClr val="bg1">
                  <a:lumMod val="95000"/>
                </a:schemeClr>
              </a:solidFill>
              <a:latin typeface="Agency FB" panose="020B0503020202020204" pitchFamily="34" charset="0"/>
              <a:ea typeface="Calibri"/>
              <a:cs typeface="Calibri"/>
            </a:rPr>
            <a:pPr marL="0" indent="0" algn="ctr"/>
            <a:t>$100</a:t>
          </a:fld>
          <a:endParaRPr lang="en-CA" sz="2000" b="0" i="0" u="none" strike="noStrike">
            <a:solidFill>
              <a:schemeClr val="bg1">
                <a:lumMod val="95000"/>
              </a:schemeClr>
            </a:solidFill>
            <a:latin typeface="Agency FB" panose="020B0503020202020204" pitchFamily="34" charset="0"/>
            <a:ea typeface="Calibri"/>
            <a:cs typeface="Calibri"/>
          </a:endParaRPr>
        </a:p>
      </xdr:txBody>
    </xdr:sp>
    <xdr:clientData/>
  </xdr:twoCellAnchor>
  <xdr:twoCellAnchor>
    <xdr:from>
      <xdr:col>17</xdr:col>
      <xdr:colOff>508333</xdr:colOff>
      <xdr:row>27</xdr:row>
      <xdr:rowOff>36710</xdr:rowOff>
    </xdr:from>
    <xdr:to>
      <xdr:col>20</xdr:col>
      <xdr:colOff>222599</xdr:colOff>
      <xdr:row>28</xdr:row>
      <xdr:rowOff>81182</xdr:rowOff>
    </xdr:to>
    <xdr:grpSp>
      <xdr:nvGrpSpPr>
        <xdr:cNvPr id="50" name="Group 49">
          <a:extLst>
            <a:ext uri="{FF2B5EF4-FFF2-40B4-BE49-F238E27FC236}">
              <a16:creationId xmlns:a16="http://schemas.microsoft.com/office/drawing/2014/main" id="{00000000-0008-0000-0200-000032000000}"/>
            </a:ext>
          </a:extLst>
        </xdr:cNvPr>
        <xdr:cNvGrpSpPr/>
      </xdr:nvGrpSpPr>
      <xdr:grpSpPr>
        <a:xfrm>
          <a:off x="10435500" y="4968543"/>
          <a:ext cx="1543066" cy="230739"/>
          <a:chOff x="10443641" y="4071404"/>
          <a:chExt cx="1545997" cy="230087"/>
        </a:xfrm>
        <a:solidFill>
          <a:srgbClr val="2A9D8F"/>
        </a:solidFill>
      </xdr:grpSpPr>
      <xdr:sp macro="" textlink="">
        <xdr:nvSpPr>
          <xdr:cNvPr id="36" name="Rectangle: Rounded Corners 35">
            <a:extLst>
              <a:ext uri="{FF2B5EF4-FFF2-40B4-BE49-F238E27FC236}">
                <a16:creationId xmlns:a16="http://schemas.microsoft.com/office/drawing/2014/main" id="{00000000-0008-0000-0200-000024000000}"/>
              </a:ext>
            </a:extLst>
          </xdr:cNvPr>
          <xdr:cNvSpPr/>
        </xdr:nvSpPr>
        <xdr:spPr>
          <a:xfrm>
            <a:off x="10443641" y="4071404"/>
            <a:ext cx="1545997" cy="230087"/>
          </a:xfrm>
          <a:prstGeom prst="roundRect">
            <a:avLst>
              <a:gd name="adj" fmla="val 27055"/>
            </a:avLst>
          </a:prstGeom>
          <a:grp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solidFill>
                <a:srgbClr val="FF0000"/>
              </a:solidFill>
            </a:endParaRPr>
          </a:p>
        </xdr:txBody>
      </xdr:sp>
      <mc:AlternateContent xmlns:mc="http://schemas.openxmlformats.org/markup-compatibility/2006">
        <mc:Choice xmlns:a14="http://schemas.microsoft.com/office/drawing/2010/main" Requires="a14">
          <xdr:sp macro="" textlink="">
            <xdr:nvSpPr>
              <xdr:cNvPr id="2051" name="Option Button 3" hidden="1">
                <a:extLst>
                  <a:ext uri="{63B3BB69-23CF-44E3-9099-C40C66FF867C}">
                    <a14:compatExt spid="_x0000_s2051"/>
                  </a:ext>
                  <a:ext uri="{FF2B5EF4-FFF2-40B4-BE49-F238E27FC236}">
                    <a16:creationId xmlns:a16="http://schemas.microsoft.com/office/drawing/2014/main" id="{00000000-0008-0000-0200-000003080000}"/>
                  </a:ext>
                </a:extLst>
              </xdr:cNvPr>
              <xdr:cNvSpPr/>
            </xdr:nvSpPr>
            <xdr:spPr bwMode="auto">
              <a:xfrm>
                <a:off x="10445470" y="4082754"/>
                <a:ext cx="714898" cy="207388"/>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CA" sz="800" b="0" i="0" u="none" strike="noStrike" baseline="0">
                    <a:solidFill>
                      <a:srgbClr val="000000"/>
                    </a:solidFill>
                    <a:latin typeface="Segoe UI"/>
                    <a:cs typeface="Segoe UI"/>
                  </a:rPr>
                  <a:t>Expenses</a:t>
                </a:r>
              </a:p>
            </xdr:txBody>
          </xdr:sp>
        </mc:Choice>
        <mc:Fallback/>
      </mc:AlternateContent>
      <mc:AlternateContent xmlns:mc="http://schemas.openxmlformats.org/markup-compatibility/2006">
        <mc:Choice xmlns:a14="http://schemas.microsoft.com/office/drawing/2010/main" Requires="a14">
          <xdr:sp macro="" textlink="">
            <xdr:nvSpPr>
              <xdr:cNvPr id="2052" name="Option Button 4" hidden="1">
                <a:extLst>
                  <a:ext uri="{63B3BB69-23CF-44E3-9099-C40C66FF867C}">
                    <a14:compatExt spid="_x0000_s2052"/>
                  </a:ext>
                  <a:ext uri="{FF2B5EF4-FFF2-40B4-BE49-F238E27FC236}">
                    <a16:creationId xmlns:a16="http://schemas.microsoft.com/office/drawing/2014/main" id="{00000000-0008-0000-0200-000004080000}"/>
                  </a:ext>
                </a:extLst>
              </xdr:cNvPr>
              <xdr:cNvSpPr/>
            </xdr:nvSpPr>
            <xdr:spPr bwMode="auto">
              <a:xfrm>
                <a:off x="11157648" y="4071868"/>
                <a:ext cx="654190" cy="22915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CA" sz="800" b="0" i="0" u="none" strike="noStrike" baseline="0">
                    <a:solidFill>
                      <a:srgbClr val="000000"/>
                    </a:solidFill>
                    <a:latin typeface="Segoe UI"/>
                    <a:cs typeface="Segoe UI"/>
                  </a:rPr>
                  <a:t>Balance</a:t>
                </a:r>
              </a:p>
            </xdr:txBody>
          </xdr:sp>
        </mc:Choice>
        <mc:Fallback/>
      </mc:AlternateContent>
    </xdr:grpSp>
    <xdr:clientData/>
  </xdr:twoCellAnchor>
  <xdr:twoCellAnchor>
    <xdr:from>
      <xdr:col>17</xdr:col>
      <xdr:colOff>81781</xdr:colOff>
      <xdr:row>28</xdr:row>
      <xdr:rowOff>180730</xdr:rowOff>
    </xdr:from>
    <xdr:to>
      <xdr:col>20</xdr:col>
      <xdr:colOff>566615</xdr:colOff>
      <xdr:row>35</xdr:row>
      <xdr:rowOff>131883</xdr:rowOff>
    </xdr:to>
    <xdr:graphicFrame macro="">
      <xdr:nvGraphicFramePr>
        <xdr:cNvPr id="49" name="Chart 48">
          <a:extLst>
            <a:ext uri="{FF2B5EF4-FFF2-40B4-BE49-F238E27FC236}">
              <a16:creationId xmlns:a16="http://schemas.microsoft.com/office/drawing/2014/main" id="{00000000-0008-0000-02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17</xdr:col>
      <xdr:colOff>98425</xdr:colOff>
      <xdr:row>16</xdr:row>
      <xdr:rowOff>12700</xdr:rowOff>
    </xdr:from>
    <xdr:to>
      <xdr:col>20</xdr:col>
      <xdr:colOff>555625</xdr:colOff>
      <xdr:row>24</xdr:row>
      <xdr:rowOff>118213</xdr:rowOff>
    </xdr:to>
    <mc:AlternateContent xmlns:mc="http://schemas.openxmlformats.org/markup-compatibility/2006" xmlns:a14="http://schemas.microsoft.com/office/drawing/2010/main">
      <mc:Choice Requires="a14">
        <xdr:graphicFrame macro="">
          <xdr:nvGraphicFramePr>
            <xdr:cNvPr id="60" name="Category">
              <a:extLst>
                <a:ext uri="{FF2B5EF4-FFF2-40B4-BE49-F238E27FC236}">
                  <a16:creationId xmlns:a16="http://schemas.microsoft.com/office/drawing/2014/main" id="{00000000-0008-0000-0200-00003C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008804" y="3064681"/>
              <a:ext cx="2283373" cy="137153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17</xdr:col>
      <xdr:colOff>111126</xdr:colOff>
      <xdr:row>9</xdr:row>
      <xdr:rowOff>114301</xdr:rowOff>
    </xdr:from>
    <xdr:to>
      <xdr:col>20</xdr:col>
      <xdr:colOff>568326</xdr:colOff>
      <xdr:row>14</xdr:row>
      <xdr:rowOff>54705</xdr:rowOff>
    </xdr:to>
    <mc:AlternateContent xmlns:mc="http://schemas.openxmlformats.org/markup-compatibility/2006">
      <mc:Choice xmlns:a14="http://schemas.microsoft.com/office/drawing/2010/main" Requires="a14">
        <xdr:graphicFrame macro="">
          <xdr:nvGraphicFramePr>
            <xdr:cNvPr id="61" name="Month Number">
              <a:extLst>
                <a:ext uri="{FF2B5EF4-FFF2-40B4-BE49-F238E27FC236}">
                  <a16:creationId xmlns:a16="http://schemas.microsoft.com/office/drawing/2014/main" id="{00000000-0008-0000-0200-00003D000000}"/>
                </a:ext>
              </a:extLst>
            </xdr:cNvPr>
            <xdr:cNvGraphicFramePr/>
          </xdr:nvGraphicFramePr>
          <xdr:xfrm>
            <a:off x="0" y="0"/>
            <a:ext cx="0" cy="0"/>
          </xdr:xfrm>
          <a:graphic>
            <a:graphicData uri="http://schemas.microsoft.com/office/drawing/2010/slicer">
              <sle:slicer xmlns:sle="http://schemas.microsoft.com/office/drawing/2010/slicer" name="Month Number"/>
            </a:graphicData>
          </a:graphic>
        </xdr:graphicFrame>
      </mc:Choice>
      <mc:Fallback>
        <xdr:sp macro="" textlink="">
          <xdr:nvSpPr>
            <xdr:cNvPr id="0" name=""/>
            <xdr:cNvSpPr>
              <a:spLocks noTextEdit="1"/>
            </xdr:cNvSpPr>
          </xdr:nvSpPr>
          <xdr:spPr>
            <a:xfrm>
              <a:off x="10038293" y="1693334"/>
              <a:ext cx="2286000" cy="87173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18</xdr:col>
      <xdr:colOff>5694</xdr:colOff>
      <xdr:row>9</xdr:row>
      <xdr:rowOff>181024</xdr:rowOff>
    </xdr:from>
    <xdr:to>
      <xdr:col>19</xdr:col>
      <xdr:colOff>520701</xdr:colOff>
      <xdr:row>11</xdr:row>
      <xdr:rowOff>13669</xdr:rowOff>
    </xdr:to>
    <xdr:sp macro="" textlink="Analysis!AP4">
      <xdr:nvSpPr>
        <xdr:cNvPr id="64" name="TextBox 63">
          <a:extLst>
            <a:ext uri="{FF2B5EF4-FFF2-40B4-BE49-F238E27FC236}">
              <a16:creationId xmlns:a16="http://schemas.microsoft.com/office/drawing/2014/main" id="{00000000-0008-0000-0200-000040000000}"/>
            </a:ext>
          </a:extLst>
        </xdr:cNvPr>
        <xdr:cNvSpPr txBox="1"/>
      </xdr:nvSpPr>
      <xdr:spPr>
        <a:xfrm>
          <a:off x="10542461" y="1760057"/>
          <a:ext cx="1124607" cy="205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BFB96A8-19B0-495A-A941-F002136D667C}" type="TxLink">
            <a:rPr lang="en-US" sz="1200" b="1" i="0" u="none" strike="noStrike">
              <a:solidFill>
                <a:schemeClr val="bg1">
                  <a:lumMod val="85000"/>
                </a:schemeClr>
              </a:solidFill>
              <a:latin typeface="Calibri"/>
              <a:ea typeface="Calibri"/>
              <a:cs typeface="Calibri"/>
            </a:rPr>
            <a:pPr algn="l"/>
            <a:t>Select Month</a:t>
          </a:fld>
          <a:endParaRPr lang="en-CA" sz="1200">
            <a:solidFill>
              <a:schemeClr val="bg1">
                <a:lumMod val="85000"/>
              </a:schemeClr>
            </a:solidFill>
          </a:endParaRPr>
        </a:p>
      </xdr:txBody>
    </xdr:sp>
    <xdr:clientData/>
  </xdr:twoCellAnchor>
  <xdr:twoCellAnchor editAs="oneCell">
    <xdr:from>
      <xdr:col>17</xdr:col>
      <xdr:colOff>139700</xdr:colOff>
      <xdr:row>6</xdr:row>
      <xdr:rowOff>31750</xdr:rowOff>
    </xdr:from>
    <xdr:to>
      <xdr:col>17</xdr:col>
      <xdr:colOff>469900</xdr:colOff>
      <xdr:row>7</xdr:row>
      <xdr:rowOff>177800</xdr:rowOff>
    </xdr:to>
    <xdr:pic>
      <xdr:nvPicPr>
        <xdr:cNvPr id="65" name="Graphic 64" descr="Filter with solid fill">
          <a:extLst>
            <a:ext uri="{FF2B5EF4-FFF2-40B4-BE49-F238E27FC236}">
              <a16:creationId xmlns:a16="http://schemas.microsoft.com/office/drawing/2014/main" id="{00000000-0008-0000-0200-000041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0064750" y="1041400"/>
          <a:ext cx="330200" cy="330200"/>
        </a:xfrm>
        <a:prstGeom prst="rect">
          <a:avLst/>
        </a:prstGeom>
      </xdr:spPr>
    </xdr:pic>
    <xdr:clientData/>
  </xdr:twoCellAnchor>
  <xdr:twoCellAnchor>
    <xdr:from>
      <xdr:col>17</xdr:col>
      <xdr:colOff>532743</xdr:colOff>
      <xdr:row>6</xdr:row>
      <xdr:rowOff>65476</xdr:rowOff>
    </xdr:from>
    <xdr:to>
      <xdr:col>19</xdr:col>
      <xdr:colOff>177800</xdr:colOff>
      <xdr:row>7</xdr:row>
      <xdr:rowOff>144075</xdr:rowOff>
    </xdr:to>
    <xdr:sp macro="" textlink="">
      <xdr:nvSpPr>
        <xdr:cNvPr id="69" name="TextBox 68">
          <a:extLst>
            <a:ext uri="{FF2B5EF4-FFF2-40B4-BE49-F238E27FC236}">
              <a16:creationId xmlns:a16="http://schemas.microsoft.com/office/drawing/2014/main" id="{00000000-0008-0000-0200-000045000000}"/>
            </a:ext>
          </a:extLst>
        </xdr:cNvPr>
        <xdr:cNvSpPr txBox="1"/>
      </xdr:nvSpPr>
      <xdr:spPr>
        <a:xfrm>
          <a:off x="10457793" y="1075126"/>
          <a:ext cx="864257" cy="262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CA" sz="1800" b="1">
              <a:solidFill>
                <a:schemeClr val="bg1">
                  <a:lumMod val="95000"/>
                </a:schemeClr>
              </a:solidFill>
            </a:rPr>
            <a:t>Filters</a:t>
          </a:r>
        </a:p>
      </xdr:txBody>
    </xdr:sp>
    <xdr:clientData/>
  </xdr:twoCellAnchor>
  <xdr:twoCellAnchor editAs="oneCell">
    <xdr:from>
      <xdr:col>17</xdr:col>
      <xdr:colOff>190500</xdr:colOff>
      <xdr:row>9</xdr:row>
      <xdr:rowOff>156304</xdr:rowOff>
    </xdr:from>
    <xdr:to>
      <xdr:col>17</xdr:col>
      <xdr:colOff>464820</xdr:colOff>
      <xdr:row>11</xdr:row>
      <xdr:rowOff>62324</xdr:rowOff>
    </xdr:to>
    <xdr:pic>
      <xdr:nvPicPr>
        <xdr:cNvPr id="71" name="Graphic 70" descr="Daily calendar with solid fill">
          <a:extLst>
            <a:ext uri="{FF2B5EF4-FFF2-40B4-BE49-F238E27FC236}">
              <a16:creationId xmlns:a16="http://schemas.microsoft.com/office/drawing/2014/main" id="{00000000-0008-0000-0200-000047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0117667" y="1735337"/>
          <a:ext cx="274320" cy="278554"/>
        </a:xfrm>
        <a:prstGeom prst="rect">
          <a:avLst/>
        </a:prstGeom>
      </xdr:spPr>
    </xdr:pic>
    <xdr:clientData/>
  </xdr:twoCellAnchor>
  <xdr:twoCellAnchor>
    <xdr:from>
      <xdr:col>17</xdr:col>
      <xdr:colOff>183493</xdr:colOff>
      <xdr:row>16</xdr:row>
      <xdr:rowOff>302</xdr:rowOff>
    </xdr:from>
    <xdr:to>
      <xdr:col>19</xdr:col>
      <xdr:colOff>400050</xdr:colOff>
      <xdr:row>17</xdr:row>
      <xdr:rowOff>18563</xdr:rowOff>
    </xdr:to>
    <xdr:sp macro="" textlink="Analysis!AP4">
      <xdr:nvSpPr>
        <xdr:cNvPr id="74" name="TextBox 73">
          <a:extLst>
            <a:ext uri="{FF2B5EF4-FFF2-40B4-BE49-F238E27FC236}">
              <a16:creationId xmlns:a16="http://schemas.microsoft.com/office/drawing/2014/main" id="{00000000-0008-0000-0200-00004A000000}"/>
            </a:ext>
          </a:extLst>
        </xdr:cNvPr>
        <xdr:cNvSpPr txBox="1"/>
      </xdr:nvSpPr>
      <xdr:spPr>
        <a:xfrm>
          <a:off x="10123685" y="2872456"/>
          <a:ext cx="1437711" cy="20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a:solidFill>
                <a:schemeClr val="bg1">
                  <a:lumMod val="85000"/>
                </a:schemeClr>
              </a:solidFill>
              <a:latin typeface="Calibri"/>
              <a:ea typeface="Calibri"/>
              <a:cs typeface="Calibri"/>
            </a:rPr>
            <a:t>Expense</a:t>
          </a:r>
          <a:r>
            <a:rPr lang="en-US" sz="1200" b="1" i="0" u="none" strike="noStrike" baseline="0">
              <a:solidFill>
                <a:schemeClr val="bg1">
                  <a:lumMod val="85000"/>
                </a:schemeClr>
              </a:solidFill>
              <a:latin typeface="Calibri"/>
              <a:ea typeface="Calibri"/>
              <a:cs typeface="Calibri"/>
            </a:rPr>
            <a:t> Categories</a:t>
          </a:r>
          <a:endParaRPr lang="en-CA" sz="1200">
            <a:solidFill>
              <a:schemeClr val="bg1">
                <a:lumMod val="85000"/>
              </a:schemeClr>
            </a:solidFill>
          </a:endParaRPr>
        </a:p>
      </xdr:txBody>
    </xdr:sp>
    <xdr:clientData/>
  </xdr:twoCellAnchor>
  <xdr:twoCellAnchor editAs="oneCell">
    <xdr:from>
      <xdr:col>1</xdr:col>
      <xdr:colOff>162034</xdr:colOff>
      <xdr:row>7</xdr:row>
      <xdr:rowOff>13137</xdr:rowOff>
    </xdr:from>
    <xdr:to>
      <xdr:col>2</xdr:col>
      <xdr:colOff>38537</xdr:colOff>
      <xdr:row>9</xdr:row>
      <xdr:rowOff>130502</xdr:rowOff>
    </xdr:to>
    <xdr:pic>
      <xdr:nvPicPr>
        <xdr:cNvPr id="98" name="Graphic 97" descr="Single gear with solid fill">
          <a:hlinkClick xmlns:r="http://schemas.openxmlformats.org/officeDocument/2006/relationships" r:id="rId25"/>
          <a:extLst>
            <a:ext uri="{FF2B5EF4-FFF2-40B4-BE49-F238E27FC236}">
              <a16:creationId xmlns:a16="http://schemas.microsoft.com/office/drawing/2014/main" id="{00000000-0008-0000-0200-00006200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332996" y="1214752"/>
          <a:ext cx="487079" cy="488596"/>
        </a:xfrm>
        <a:prstGeom prst="rect">
          <a:avLst/>
        </a:prstGeom>
      </xdr:spPr>
    </xdr:pic>
    <xdr:clientData/>
  </xdr:twoCellAnchor>
  <xdr:twoCellAnchor>
    <xdr:from>
      <xdr:col>12</xdr:col>
      <xdr:colOff>499241</xdr:colOff>
      <xdr:row>20</xdr:row>
      <xdr:rowOff>26277</xdr:rowOff>
    </xdr:from>
    <xdr:to>
      <xdr:col>16</xdr:col>
      <xdr:colOff>446690</xdr:colOff>
      <xdr:row>28</xdr:row>
      <xdr:rowOff>157655</xdr:rowOff>
    </xdr:to>
    <xdr:graphicFrame macro="">
      <xdr:nvGraphicFramePr>
        <xdr:cNvPr id="99" name="Chart 98">
          <a:extLst>
            <a:ext uri="{FF2B5EF4-FFF2-40B4-BE49-F238E27FC236}">
              <a16:creationId xmlns:a16="http://schemas.microsoft.com/office/drawing/2014/main" id="{00000000-0008-0000-0200-00006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ng Nguyen" refreshedDate="45047.790032870369" createdVersion="8" refreshedVersion="8" minRefreshableVersion="3" recordCount="87" xr:uid="{C339CEF8-5008-4235-AF26-5BA0FFE2F414}">
  <cacheSource type="worksheet">
    <worksheetSource name="Table1"/>
  </cacheSource>
  <cacheFields count="15">
    <cacheField name="Date" numFmtId="14">
      <sharedItems containsSemiMixedTypes="0" containsNonDate="0" containsDate="1" containsString="0" minDate="2023-01-02T00:00:00" maxDate="2023-04-29T00:00:00" count="60">
        <d v="2023-01-02T00:00:00"/>
        <d v="2023-01-06T00:00:00"/>
        <d v="2023-01-10T00:00:00"/>
        <d v="2023-01-11T00:00:00"/>
        <d v="2023-01-14T00:00:00"/>
        <d v="2023-01-15T00:00:00"/>
        <d v="2023-01-17T00:00:00"/>
        <d v="2023-01-18T00:00:00"/>
        <d v="2023-01-20T00:00:00"/>
        <d v="2023-01-21T00:00:00"/>
        <d v="2023-01-23T00:00:00"/>
        <d v="2023-01-24T00:00:00"/>
        <d v="2023-01-25T00:00:00"/>
        <d v="2023-01-27T00:00:00"/>
        <d v="2023-01-28T00:00:00"/>
        <d v="2023-01-30T00:00:00"/>
        <d v="2023-01-31T00:00:00"/>
        <d v="2023-02-02T00:00:00"/>
        <d v="2023-02-03T00:00:00"/>
        <d v="2023-02-06T00:00:00"/>
        <d v="2023-02-07T00:00:00"/>
        <d v="2023-02-08T00:00:00"/>
        <d v="2023-02-09T00:00:00"/>
        <d v="2023-02-10T00:00:00"/>
        <d v="2023-02-17T00:00:00"/>
        <d v="2023-02-18T00:00:00"/>
        <d v="2023-02-20T00:00:00"/>
        <d v="2023-02-22T00:00:00"/>
        <d v="2023-02-24T00:00:00"/>
        <d v="2023-02-27T00:00:00"/>
        <d v="2023-02-28T00:00:00"/>
        <d v="2023-03-03T00:00:00"/>
        <d v="2023-03-06T00:00:00"/>
        <d v="2023-03-08T00:00:00"/>
        <d v="2023-03-09T00:00:00"/>
        <d v="2023-03-10T00:00:00"/>
        <d v="2023-03-17T00:00:00"/>
        <d v="2023-03-20T00:00:00"/>
        <d v="2023-03-22T00:00:00"/>
        <d v="2023-03-24T00:00:00"/>
        <d v="2023-03-27T00:00:00"/>
        <d v="2023-03-28T00:00:00"/>
        <d v="2023-03-30T00:00:00"/>
        <d v="2023-03-31T00:00:00"/>
        <d v="2023-04-01T00:00:00"/>
        <d v="2023-04-03T00:00:00"/>
        <d v="2023-04-04T00:00:00"/>
        <d v="2023-04-05T00:00:00"/>
        <d v="2023-04-07T00:00:00"/>
        <d v="2023-04-08T00:00:00"/>
        <d v="2023-04-10T00:00:00"/>
        <d v="2023-04-11T00:00:00"/>
        <d v="2023-04-14T00:00:00"/>
        <d v="2023-04-16T00:00:00"/>
        <d v="2023-04-18T00:00:00"/>
        <d v="2023-04-19T00:00:00"/>
        <d v="2023-04-20T00:00:00"/>
        <d v="2023-04-21T00:00:00"/>
        <d v="2023-04-27T00:00:00"/>
        <d v="2023-04-28T00:00:00"/>
      </sharedItems>
      <fieldGroup par="13" base="0">
        <rangePr groupBy="days" startDate="2023-01-02T00:00:00" endDate="2023-04-29T00:00:00"/>
        <groupItems count="368">
          <s v="&lt;2023-01-0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3-04-29"/>
        </groupItems>
      </fieldGroup>
    </cacheField>
    <cacheField name="Category Type" numFmtId="0">
      <sharedItems count="2">
        <s v="Expense"/>
        <s v="Income"/>
      </sharedItems>
    </cacheField>
    <cacheField name="Category" numFmtId="0">
      <sharedItems containsBlank="1" count="8">
        <s v="Transport"/>
        <s v="Dining Out"/>
        <s v="Living Expense"/>
        <s v="Salary"/>
        <s v="Misc"/>
        <s v="Bonus"/>
        <s v="Health"/>
        <m u="1"/>
      </sharedItems>
    </cacheField>
    <cacheField name="Description" numFmtId="0">
      <sharedItems/>
    </cacheField>
    <cacheField name="Sub-Category" numFmtId="0">
      <sharedItems count="24">
        <s v="Fuel"/>
        <s v="Coffee"/>
        <s v="Groceries"/>
        <s v="Payroll"/>
        <s v="Restaurant"/>
        <s v="Education"/>
        <s v="Auto Maint"/>
        <s v="Auto Mortgage "/>
        <s v="Home Mortgage"/>
        <s v="Clothes"/>
        <s v="Home Insurance"/>
        <s v="Utilities"/>
        <s v="Financing Payment"/>
        <s v="Health Insurance Claim "/>
        <s v="Entertainment"/>
        <s v="Internet"/>
        <s v="Dental"/>
        <s v="Parking"/>
        <s v="Vehicle Mortgage " u="1"/>
        <s v="APEX UTILITIES " u="1"/>
        <s v="Auto" u="1"/>
        <s v="Car Mortgage " u="1"/>
        <s v="Car Maintenance" u="1"/>
        <s v="Deposit Interest" u="1"/>
      </sharedItems>
    </cacheField>
    <cacheField name="Amount" numFmtId="0">
      <sharedItems containsSemiMixedTypes="0" containsString="0" containsNumber="1" minValue="-1259.96" maxValue="2300"/>
    </cacheField>
    <cacheField name="Expense" numFmtId="0">
      <sharedItems containsMixedTypes="1" containsNumber="1" minValue="4.1900000000000004" maxValue="1259.96"/>
    </cacheField>
    <cacheField name="Income" numFmtId="0">
      <sharedItems containsMixedTypes="1" containsNumber="1" containsInteger="1" minValue="100" maxValue="2300"/>
    </cacheField>
    <cacheField name="Month Number" numFmtId="0">
      <sharedItems containsSemiMixedTypes="0" containsString="0" containsNumber="1" containsInteger="1" minValue="1" maxValue="4" count="4">
        <n v="1"/>
        <n v="2"/>
        <n v="3"/>
        <n v="4"/>
      </sharedItems>
    </cacheField>
    <cacheField name="Weekdays" numFmtId="164">
      <sharedItems containsSemiMixedTypes="0" containsNonDate="0" containsDate="1" containsString="0" minDate="1899-12-31T00:00:00" maxDate="1900-01-07T00:00:00"/>
    </cacheField>
    <cacheField name="Months" numFmtId="165">
      <sharedItems containsSemiMixedTypes="0" containsNonDate="0" containsDate="1" containsString="0" minDate="2023-01-02T00:00:00" maxDate="2023-04-29T00:00:00" count="60">
        <d v="2023-01-02T00:00:00"/>
        <d v="2023-01-06T00:00:00"/>
        <d v="2023-01-10T00:00:00"/>
        <d v="2023-01-11T00:00:00"/>
        <d v="2023-01-14T00:00:00"/>
        <d v="2023-01-15T00:00:00"/>
        <d v="2023-01-17T00:00:00"/>
        <d v="2023-01-18T00:00:00"/>
        <d v="2023-01-20T00:00:00"/>
        <d v="2023-01-21T00:00:00"/>
        <d v="2023-01-23T00:00:00"/>
        <d v="2023-01-24T00:00:00"/>
        <d v="2023-01-25T00:00:00"/>
        <d v="2023-01-27T00:00:00"/>
        <d v="2023-01-28T00:00:00"/>
        <d v="2023-01-30T00:00:00"/>
        <d v="2023-01-31T00:00:00"/>
        <d v="2023-02-02T00:00:00"/>
        <d v="2023-02-03T00:00:00"/>
        <d v="2023-02-06T00:00:00"/>
        <d v="2023-02-07T00:00:00"/>
        <d v="2023-02-08T00:00:00"/>
        <d v="2023-02-09T00:00:00"/>
        <d v="2023-02-10T00:00:00"/>
        <d v="2023-02-17T00:00:00"/>
        <d v="2023-02-18T00:00:00"/>
        <d v="2023-02-20T00:00:00"/>
        <d v="2023-02-22T00:00:00"/>
        <d v="2023-02-24T00:00:00"/>
        <d v="2023-02-27T00:00:00"/>
        <d v="2023-02-28T00:00:00"/>
        <d v="2023-03-03T00:00:00"/>
        <d v="2023-03-06T00:00:00"/>
        <d v="2023-03-08T00:00:00"/>
        <d v="2023-03-09T00:00:00"/>
        <d v="2023-03-10T00:00:00"/>
        <d v="2023-03-17T00:00:00"/>
        <d v="2023-03-20T00:00:00"/>
        <d v="2023-03-22T00:00:00"/>
        <d v="2023-03-24T00:00:00"/>
        <d v="2023-03-27T00:00:00"/>
        <d v="2023-03-28T00:00:00"/>
        <d v="2023-03-30T00:00:00"/>
        <d v="2023-03-31T00:00:00"/>
        <d v="2023-04-01T00:00:00"/>
        <d v="2023-04-03T00:00:00"/>
        <d v="2023-04-04T00:00:00"/>
        <d v="2023-04-05T00:00:00"/>
        <d v="2023-04-07T00:00:00"/>
        <d v="2023-04-08T00:00:00"/>
        <d v="2023-04-10T00:00:00"/>
        <d v="2023-04-11T00:00:00"/>
        <d v="2023-04-14T00:00:00"/>
        <d v="2023-04-16T00:00:00"/>
        <d v="2023-04-18T00:00:00"/>
        <d v="2023-04-19T00:00:00"/>
        <d v="2023-04-20T00:00:00"/>
        <d v="2023-04-21T00:00:00"/>
        <d v="2023-04-27T00:00:00"/>
        <d v="2023-04-28T00:00:00"/>
      </sharedItems>
      <fieldGroup par="14" base="10">
        <rangePr groupBy="days" startDate="2023-01-02T00:00:00" endDate="2023-04-29T00:00:00"/>
        <groupItems count="368">
          <s v="&lt;2023-01-0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3-04-29"/>
        </groupItems>
      </fieldGroup>
    </cacheField>
    <cacheField name="Months2" numFmtId="0" databaseField="0">
      <fieldGroup base="0">
        <rangePr groupBy="months" startDate="2023-01-02T00:00:00" endDate="2023-04-29T00:00:00"/>
        <groupItems count="14">
          <s v="&lt;2023-01-02"/>
          <s v="Jan"/>
          <s v="Feb"/>
          <s v="Mar"/>
          <s v="Apr"/>
          <s v="May"/>
          <s v="Jun"/>
          <s v="Jul"/>
          <s v="Aug"/>
          <s v="Sep"/>
          <s v="Oct"/>
          <s v="Nov"/>
          <s v="Dec"/>
          <s v="&gt;2023-04-29"/>
        </groupItems>
      </fieldGroup>
    </cacheField>
    <cacheField name="Quarters" numFmtId="0" databaseField="0">
      <fieldGroup base="0">
        <rangePr groupBy="quarters" startDate="2023-01-02T00:00:00" endDate="2023-04-29T00:00:00"/>
        <groupItems count="6">
          <s v="&lt;2023-01-02"/>
          <s v="Qtr1"/>
          <s v="Qtr2"/>
          <s v="Qtr3"/>
          <s v="Qtr4"/>
          <s v="&gt;2023-04-29"/>
        </groupItems>
      </fieldGroup>
    </cacheField>
    <cacheField name="Years" numFmtId="0" databaseField="0">
      <fieldGroup base="0">
        <rangePr groupBy="years" startDate="2023-01-02T00:00:00" endDate="2023-04-29T00:00:00"/>
        <groupItems count="3">
          <s v="&lt;2023-01-02"/>
          <s v="2023"/>
          <s v="&gt;2023-04-29"/>
        </groupItems>
      </fieldGroup>
    </cacheField>
    <cacheField name="Months3" numFmtId="0" databaseField="0">
      <fieldGroup base="10">
        <rangePr groupBy="months" startDate="2023-01-02T00:00:00" endDate="2023-04-29T00:00:00"/>
        <groupItems count="14">
          <s v="&lt;2023-01-02"/>
          <s v="Jan"/>
          <s v="Feb"/>
          <s v="Mar"/>
          <s v="Apr"/>
          <s v="May"/>
          <s v="Jun"/>
          <s v="Jul"/>
          <s v="Aug"/>
          <s v="Sep"/>
          <s v="Oct"/>
          <s v="Nov"/>
          <s v="Dec"/>
          <s v="&gt;2023-04-29"/>
        </groupItems>
      </fieldGroup>
    </cacheField>
  </cacheFields>
  <extLst>
    <ext xmlns:x14="http://schemas.microsoft.com/office/spreadsheetml/2009/9/main" uri="{725AE2AE-9491-48be-B2B4-4EB974FC3084}">
      <x14:pivotCacheDefinition pivotCacheId="1468216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x v="0"/>
    <x v="0"/>
    <x v="0"/>
    <s v="Petro-Canada"/>
    <x v="0"/>
    <n v="-61.07"/>
    <n v="61.07"/>
    <s v=""/>
    <x v="0"/>
    <d v="1900-01-01T00:00:00"/>
    <x v="0"/>
  </r>
  <r>
    <x v="1"/>
    <x v="0"/>
    <x v="1"/>
    <s v="Tim Hortons"/>
    <x v="1"/>
    <n v="-5.2"/>
    <n v="5.2"/>
    <s v=""/>
    <x v="0"/>
    <d v="1900-01-05T00:00:00"/>
    <x v="1"/>
  </r>
  <r>
    <x v="2"/>
    <x v="0"/>
    <x v="2"/>
    <s v="Walmart"/>
    <x v="2"/>
    <n v="-13.78"/>
    <n v="13.78"/>
    <s v=""/>
    <x v="0"/>
    <d v="1900-01-02T00:00:00"/>
    <x v="2"/>
  </r>
  <r>
    <x v="3"/>
    <x v="1"/>
    <x v="3"/>
    <s v="PAYROLL DEPOSIT"/>
    <x v="3"/>
    <n v="2300"/>
    <s v=""/>
    <n v="2300"/>
    <x v="0"/>
    <d v="1900-01-03T00:00:00"/>
    <x v="3"/>
  </r>
  <r>
    <x v="3"/>
    <x v="0"/>
    <x v="1"/>
    <s v="Red Lobster"/>
    <x v="4"/>
    <n v="-43.02"/>
    <n v="43.02"/>
    <s v=""/>
    <x v="0"/>
    <d v="1900-01-03T00:00:00"/>
    <x v="3"/>
  </r>
  <r>
    <x v="4"/>
    <x v="0"/>
    <x v="4"/>
    <s v="Udemy"/>
    <x v="5"/>
    <n v="-41.98"/>
    <n v="41.98"/>
    <s v=""/>
    <x v="0"/>
    <d v="1900-01-06T00:00:00"/>
    <x v="4"/>
  </r>
  <r>
    <x v="5"/>
    <x v="0"/>
    <x v="4"/>
    <s v="School Misc"/>
    <x v="5"/>
    <n v="-6"/>
    <n v="6"/>
    <s v=""/>
    <x v="0"/>
    <d v="1899-12-31T00:00:00"/>
    <x v="5"/>
  </r>
  <r>
    <x v="6"/>
    <x v="0"/>
    <x v="4"/>
    <s v="ENVA USA INC"/>
    <x v="5"/>
    <n v="-56.4"/>
    <n v="56.4"/>
    <s v=""/>
    <x v="0"/>
    <d v="1900-01-02T00:00:00"/>
    <x v="6"/>
  </r>
  <r>
    <x v="7"/>
    <x v="0"/>
    <x v="0"/>
    <s v="Mr. Lube"/>
    <x v="6"/>
    <n v="-100.46"/>
    <n v="100.46"/>
    <s v=""/>
    <x v="0"/>
    <d v="1900-01-03T00:00:00"/>
    <x v="7"/>
  </r>
  <r>
    <x v="8"/>
    <x v="0"/>
    <x v="2"/>
    <s v="MISC PAYMENT"/>
    <x v="7"/>
    <n v="-250"/>
    <n v="250"/>
    <s v=""/>
    <x v="0"/>
    <d v="1900-01-05T00:00:00"/>
    <x v="8"/>
  </r>
  <r>
    <x v="8"/>
    <x v="0"/>
    <x v="2"/>
    <s v="MORTGAGE"/>
    <x v="8"/>
    <n v="-450"/>
    <n v="450"/>
    <s v=""/>
    <x v="0"/>
    <d v="1900-01-05T00:00:00"/>
    <x v="8"/>
  </r>
  <r>
    <x v="9"/>
    <x v="0"/>
    <x v="4"/>
    <s v="WORLD EDUCATION SERV"/>
    <x v="5"/>
    <n v="-48.59"/>
    <n v="48.59"/>
    <s v=""/>
    <x v="0"/>
    <d v="1900-01-06T00:00:00"/>
    <x v="9"/>
  </r>
  <r>
    <x v="9"/>
    <x v="0"/>
    <x v="4"/>
    <s v="Old Navy"/>
    <x v="9"/>
    <n v="-34.659999999999997"/>
    <n v="34.659999999999997"/>
    <s v=""/>
    <x v="0"/>
    <d v="1900-01-06T00:00:00"/>
    <x v="9"/>
  </r>
  <r>
    <x v="10"/>
    <x v="0"/>
    <x v="4"/>
    <s v="Amazon - Books"/>
    <x v="5"/>
    <n v="-65.03"/>
    <n v="65.03"/>
    <s v=""/>
    <x v="0"/>
    <d v="1900-01-01T00:00:00"/>
    <x v="10"/>
  </r>
  <r>
    <x v="11"/>
    <x v="0"/>
    <x v="4"/>
    <s v="MICROSOFT*STORE"/>
    <x v="5"/>
    <n v="-82.95"/>
    <n v="82.95"/>
    <s v=""/>
    <x v="0"/>
    <d v="1900-01-02T00:00:00"/>
    <x v="11"/>
  </r>
  <r>
    <x v="12"/>
    <x v="1"/>
    <x v="3"/>
    <s v="PAYROLL DEPOSIT"/>
    <x v="3"/>
    <n v="2300"/>
    <s v=""/>
    <n v="2300"/>
    <x v="0"/>
    <d v="1900-01-03T00:00:00"/>
    <x v="12"/>
  </r>
  <r>
    <x v="12"/>
    <x v="0"/>
    <x v="0"/>
    <s v="Car Maintenance"/>
    <x v="6"/>
    <n v="-610.9"/>
    <n v="610.9"/>
    <s v=""/>
    <x v="0"/>
    <d v="1900-01-03T00:00:00"/>
    <x v="12"/>
  </r>
  <r>
    <x v="13"/>
    <x v="0"/>
    <x v="1"/>
    <s v="A&amp;W"/>
    <x v="1"/>
    <n v="-9.33"/>
    <n v="9.33"/>
    <s v=""/>
    <x v="0"/>
    <d v="1900-01-05T00:00:00"/>
    <x v="13"/>
  </r>
  <r>
    <x v="14"/>
    <x v="0"/>
    <x v="1"/>
    <s v="Red Lobster"/>
    <x v="4"/>
    <n v="-43.36"/>
    <n v="43.36"/>
    <s v=""/>
    <x v="0"/>
    <d v="1900-01-06T00:00:00"/>
    <x v="14"/>
  </r>
  <r>
    <x v="15"/>
    <x v="0"/>
    <x v="2"/>
    <s v="INSURANCE"/>
    <x v="10"/>
    <n v="-190"/>
    <n v="190"/>
    <s v=""/>
    <x v="0"/>
    <d v="1900-01-01T00:00:00"/>
    <x v="15"/>
  </r>
  <r>
    <x v="16"/>
    <x v="0"/>
    <x v="2"/>
    <s v="UTILITY BILL PMT"/>
    <x v="11"/>
    <n v="-107.04"/>
    <n v="107.04"/>
    <s v=""/>
    <x v="0"/>
    <d v="1900-01-02T00:00:00"/>
    <x v="16"/>
  </r>
  <r>
    <x v="17"/>
    <x v="0"/>
    <x v="0"/>
    <s v="UFA"/>
    <x v="0"/>
    <n v="-66.72"/>
    <n v="66.72"/>
    <s v=""/>
    <x v="1"/>
    <d v="1900-01-04T00:00:00"/>
    <x v="17"/>
  </r>
  <r>
    <x v="18"/>
    <x v="0"/>
    <x v="2"/>
    <s v="MISC PAYMENT"/>
    <x v="12"/>
    <n v="-250"/>
    <n v="250"/>
    <s v=""/>
    <x v="1"/>
    <d v="1900-01-05T00:00:00"/>
    <x v="18"/>
  </r>
  <r>
    <x v="18"/>
    <x v="0"/>
    <x v="2"/>
    <s v="MORTGAGE"/>
    <x v="8"/>
    <n v="-250"/>
    <n v="250"/>
    <s v=""/>
    <x v="1"/>
    <d v="1900-01-05T00:00:00"/>
    <x v="18"/>
  </r>
  <r>
    <x v="18"/>
    <x v="0"/>
    <x v="2"/>
    <s v="MISC PAYMENT"/>
    <x v="7"/>
    <n v="-250"/>
    <n v="250"/>
    <s v=""/>
    <x v="1"/>
    <d v="1900-01-05T00:00:00"/>
    <x v="18"/>
  </r>
  <r>
    <x v="19"/>
    <x v="1"/>
    <x v="5"/>
    <s v="MISC PAYMENT"/>
    <x v="13"/>
    <n v="100"/>
    <s v=""/>
    <n v="100"/>
    <x v="1"/>
    <d v="1900-01-01T00:00:00"/>
    <x v="19"/>
  </r>
  <r>
    <x v="20"/>
    <x v="0"/>
    <x v="2"/>
    <s v="UTILITY BILL PMT"/>
    <x v="11"/>
    <n v="-284.63"/>
    <n v="284.63"/>
    <s v=""/>
    <x v="1"/>
    <d v="1900-01-02T00:00:00"/>
    <x v="20"/>
  </r>
  <r>
    <x v="20"/>
    <x v="0"/>
    <x v="4"/>
    <s v="GCDS250 AB"/>
    <x v="14"/>
    <n v="-4.2"/>
    <n v="4.2"/>
    <s v=""/>
    <x v="1"/>
    <d v="1900-01-02T00:00:00"/>
    <x v="20"/>
  </r>
  <r>
    <x v="21"/>
    <x v="1"/>
    <x v="3"/>
    <s v="PAYROLL DEPOSIT"/>
    <x v="3"/>
    <n v="2300"/>
    <s v=""/>
    <n v="2300"/>
    <x v="1"/>
    <d v="1900-01-03T00:00:00"/>
    <x v="21"/>
  </r>
  <r>
    <x v="22"/>
    <x v="0"/>
    <x v="4"/>
    <s v="Old Navy"/>
    <x v="9"/>
    <n v="-330.96"/>
    <n v="330.96"/>
    <s v=""/>
    <x v="1"/>
    <d v="1900-01-04T00:00:00"/>
    <x v="22"/>
  </r>
  <r>
    <x v="23"/>
    <x v="0"/>
    <x v="2"/>
    <s v="MORTGAGE"/>
    <x v="8"/>
    <n v="-250"/>
    <n v="250"/>
    <s v=""/>
    <x v="1"/>
    <d v="1900-01-05T00:00:00"/>
    <x v="23"/>
  </r>
  <r>
    <x v="24"/>
    <x v="0"/>
    <x v="2"/>
    <s v="MORTGAGE"/>
    <x v="8"/>
    <n v="-250"/>
    <n v="250"/>
    <s v=""/>
    <x v="1"/>
    <d v="1900-01-05T00:00:00"/>
    <x v="24"/>
  </r>
  <r>
    <x v="24"/>
    <x v="0"/>
    <x v="2"/>
    <s v="MISC PAYMENT"/>
    <x v="7"/>
    <n v="-250"/>
    <n v="250"/>
    <s v=""/>
    <x v="1"/>
    <d v="1900-01-05T00:00:00"/>
    <x v="24"/>
  </r>
  <r>
    <x v="25"/>
    <x v="0"/>
    <x v="2"/>
    <s v="Costco"/>
    <x v="2"/>
    <n v="-90.31"/>
    <n v="90.31"/>
    <s v=""/>
    <x v="1"/>
    <d v="1900-01-06T00:00:00"/>
    <x v="25"/>
  </r>
  <r>
    <x v="26"/>
    <x v="0"/>
    <x v="2"/>
    <s v="INSURANCE"/>
    <x v="10"/>
    <n v="-130"/>
    <n v="130"/>
    <s v=""/>
    <x v="1"/>
    <d v="1900-01-01T00:00:00"/>
    <x v="26"/>
  </r>
  <r>
    <x v="27"/>
    <x v="1"/>
    <x v="3"/>
    <s v="PAYROLL DEPOSIT"/>
    <x v="3"/>
    <n v="2300"/>
    <s v=""/>
    <n v="2300"/>
    <x v="1"/>
    <d v="1900-01-03T00:00:00"/>
    <x v="27"/>
  </r>
  <r>
    <x v="28"/>
    <x v="0"/>
    <x v="2"/>
    <s v="MORTGAGE"/>
    <x v="8"/>
    <n v="-250"/>
    <n v="250"/>
    <s v=""/>
    <x v="1"/>
    <d v="1900-01-05T00:00:00"/>
    <x v="28"/>
  </r>
  <r>
    <x v="29"/>
    <x v="0"/>
    <x v="4"/>
    <s v="Udemy"/>
    <x v="5"/>
    <n v="-71.37"/>
    <n v="71.37"/>
    <s v=""/>
    <x v="1"/>
    <d v="1900-01-01T00:00:00"/>
    <x v="29"/>
  </r>
  <r>
    <x v="30"/>
    <x v="0"/>
    <x v="2"/>
    <s v="UTILITY BILL PMT"/>
    <x v="11"/>
    <n v="-109.27"/>
    <n v="109.27"/>
    <s v=""/>
    <x v="1"/>
    <d v="1900-01-02T00:00:00"/>
    <x v="30"/>
  </r>
  <r>
    <x v="30"/>
    <x v="0"/>
    <x v="2"/>
    <s v="INSURANCE"/>
    <x v="10"/>
    <n v="-190"/>
    <n v="190"/>
    <s v=""/>
    <x v="1"/>
    <d v="1900-01-02T00:00:00"/>
    <x v="30"/>
  </r>
  <r>
    <x v="31"/>
    <x v="0"/>
    <x v="2"/>
    <s v="MISC PAYMENT"/>
    <x v="12"/>
    <n v="-250"/>
    <n v="250"/>
    <s v=""/>
    <x v="2"/>
    <d v="1900-01-05T00:00:00"/>
    <x v="31"/>
  </r>
  <r>
    <x v="31"/>
    <x v="0"/>
    <x v="2"/>
    <s v="MORTGAGE"/>
    <x v="8"/>
    <n v="-250"/>
    <n v="250"/>
    <s v=""/>
    <x v="2"/>
    <d v="1900-01-05T00:00:00"/>
    <x v="31"/>
  </r>
  <r>
    <x v="31"/>
    <x v="0"/>
    <x v="2"/>
    <s v="MISC PAYMENT"/>
    <x v="7"/>
    <n v="-250"/>
    <n v="250"/>
    <s v=""/>
    <x v="2"/>
    <d v="1900-01-05T00:00:00"/>
    <x v="31"/>
  </r>
  <r>
    <x v="32"/>
    <x v="0"/>
    <x v="4"/>
    <s v="APEGA"/>
    <x v="5"/>
    <n v="-183.75"/>
    <n v="183.75"/>
    <s v=""/>
    <x v="2"/>
    <d v="1900-01-01T00:00:00"/>
    <x v="32"/>
  </r>
  <r>
    <x v="33"/>
    <x v="1"/>
    <x v="3"/>
    <s v="PAYROLL DEPOSIT"/>
    <x v="3"/>
    <n v="2300"/>
    <s v=""/>
    <n v="2300"/>
    <x v="2"/>
    <d v="1900-01-03T00:00:00"/>
    <x v="33"/>
  </r>
  <r>
    <x v="34"/>
    <x v="0"/>
    <x v="2"/>
    <s v="UTILITY BILL PMT"/>
    <x v="11"/>
    <n v="-202.55"/>
    <n v="202.55"/>
    <s v=""/>
    <x v="2"/>
    <d v="1900-01-04T00:00:00"/>
    <x v="34"/>
  </r>
  <r>
    <x v="35"/>
    <x v="0"/>
    <x v="2"/>
    <s v="MORTGAGE"/>
    <x v="8"/>
    <n v="-250"/>
    <n v="250"/>
    <s v=""/>
    <x v="2"/>
    <d v="1900-01-05T00:00:00"/>
    <x v="35"/>
  </r>
  <r>
    <x v="36"/>
    <x v="0"/>
    <x v="2"/>
    <s v="MORTGAGE"/>
    <x v="8"/>
    <n v="-250"/>
    <n v="250"/>
    <s v=""/>
    <x v="2"/>
    <d v="1900-01-05T00:00:00"/>
    <x v="36"/>
  </r>
  <r>
    <x v="36"/>
    <x v="0"/>
    <x v="2"/>
    <s v="MISC PAYMENT"/>
    <x v="7"/>
    <n v="-250"/>
    <n v="250"/>
    <s v=""/>
    <x v="2"/>
    <d v="1900-01-05T00:00:00"/>
    <x v="36"/>
  </r>
  <r>
    <x v="37"/>
    <x v="0"/>
    <x v="2"/>
    <s v="INSURANCE"/>
    <x v="10"/>
    <n v="-130"/>
    <n v="130"/>
    <s v=""/>
    <x v="2"/>
    <d v="1900-01-01T00:00:00"/>
    <x v="37"/>
  </r>
  <r>
    <x v="38"/>
    <x v="1"/>
    <x v="3"/>
    <s v="PAYROLL DEPOSIT"/>
    <x v="3"/>
    <n v="2300"/>
    <s v=""/>
    <n v="2300"/>
    <x v="2"/>
    <d v="1900-01-03T00:00:00"/>
    <x v="38"/>
  </r>
  <r>
    <x v="39"/>
    <x v="0"/>
    <x v="2"/>
    <s v="MORTGAGE"/>
    <x v="8"/>
    <n v="-250"/>
    <n v="250"/>
    <s v=""/>
    <x v="2"/>
    <d v="1900-01-05T00:00:00"/>
    <x v="39"/>
  </r>
  <r>
    <x v="40"/>
    <x v="0"/>
    <x v="2"/>
    <s v="Walmart"/>
    <x v="2"/>
    <n v="-13"/>
    <n v="13"/>
    <s v=""/>
    <x v="2"/>
    <d v="1900-01-01T00:00:00"/>
    <x v="40"/>
  </r>
  <r>
    <x v="41"/>
    <x v="0"/>
    <x v="4"/>
    <s v="Udemy"/>
    <x v="5"/>
    <n v="-36.74"/>
    <n v="36.74"/>
    <s v=""/>
    <x v="2"/>
    <d v="1900-01-02T00:00:00"/>
    <x v="41"/>
  </r>
  <r>
    <x v="42"/>
    <x v="1"/>
    <x v="5"/>
    <s v="MISC PAYMENT"/>
    <x v="13"/>
    <n v="100"/>
    <s v=""/>
    <n v="100"/>
    <x v="2"/>
    <d v="1900-01-04T00:00:00"/>
    <x v="42"/>
  </r>
  <r>
    <x v="42"/>
    <x v="0"/>
    <x v="2"/>
    <s v="FIDO Mobile"/>
    <x v="15"/>
    <n v="-61.9"/>
    <n v="61.9"/>
    <s v=""/>
    <x v="2"/>
    <d v="1900-01-04T00:00:00"/>
    <x v="42"/>
  </r>
  <r>
    <x v="42"/>
    <x v="0"/>
    <x v="4"/>
    <s v="School Misc"/>
    <x v="5"/>
    <n v="-23.5"/>
    <n v="23.5"/>
    <s v=""/>
    <x v="2"/>
    <d v="1900-01-04T00:00:00"/>
    <x v="42"/>
  </r>
  <r>
    <x v="43"/>
    <x v="0"/>
    <x v="2"/>
    <s v="INSURANCE"/>
    <x v="10"/>
    <n v="-190"/>
    <n v="190"/>
    <s v=""/>
    <x v="2"/>
    <d v="1900-01-05T00:00:00"/>
    <x v="43"/>
  </r>
  <r>
    <x v="43"/>
    <x v="0"/>
    <x v="2"/>
    <s v="UTILITY BILL PMT"/>
    <x v="11"/>
    <n v="-109.11"/>
    <n v="109.11"/>
    <s v=""/>
    <x v="2"/>
    <d v="1900-01-05T00:00:00"/>
    <x v="43"/>
  </r>
  <r>
    <x v="43"/>
    <x v="0"/>
    <x v="2"/>
    <s v="MORTGAGE"/>
    <x v="8"/>
    <n v="-250"/>
    <n v="250"/>
    <s v=""/>
    <x v="2"/>
    <d v="1900-01-05T00:00:00"/>
    <x v="43"/>
  </r>
  <r>
    <x v="43"/>
    <x v="0"/>
    <x v="2"/>
    <s v="MISC PAYMENT"/>
    <x v="7"/>
    <n v="-250"/>
    <n v="250"/>
    <s v=""/>
    <x v="2"/>
    <d v="1900-01-05T00:00:00"/>
    <x v="43"/>
  </r>
  <r>
    <x v="44"/>
    <x v="0"/>
    <x v="2"/>
    <s v="EASTLINK"/>
    <x v="15"/>
    <n v="-94.45"/>
    <n v="94.45"/>
    <s v=""/>
    <x v="3"/>
    <d v="1900-01-06T00:00:00"/>
    <x v="44"/>
  </r>
  <r>
    <x v="44"/>
    <x v="0"/>
    <x v="0"/>
    <s v="Car Maintenance"/>
    <x v="6"/>
    <n v="-106.54"/>
    <n v="106.54"/>
    <s v=""/>
    <x v="3"/>
    <d v="1900-01-06T00:00:00"/>
    <x v="44"/>
  </r>
  <r>
    <x v="44"/>
    <x v="0"/>
    <x v="2"/>
    <s v="Costco"/>
    <x v="2"/>
    <n v="-264.31"/>
    <n v="264.31"/>
    <s v=""/>
    <x v="3"/>
    <d v="1900-01-06T00:00:00"/>
    <x v="44"/>
  </r>
  <r>
    <x v="44"/>
    <x v="0"/>
    <x v="0"/>
    <s v="Auto Repairs"/>
    <x v="6"/>
    <n v="-1259.96"/>
    <n v="1259.96"/>
    <s v=""/>
    <x v="3"/>
    <d v="1900-01-06T00:00:00"/>
    <x v="44"/>
  </r>
  <r>
    <x v="45"/>
    <x v="0"/>
    <x v="2"/>
    <s v="MISC PAYMENT"/>
    <x v="12"/>
    <n v="-250"/>
    <n v="250"/>
    <s v=""/>
    <x v="3"/>
    <d v="1900-01-01T00:00:00"/>
    <x v="45"/>
  </r>
  <r>
    <x v="46"/>
    <x v="0"/>
    <x v="4"/>
    <s v="Netflix"/>
    <x v="14"/>
    <n v="-17.309999999999999"/>
    <n v="17.309999999999999"/>
    <s v=""/>
    <x v="3"/>
    <d v="1900-01-02T00:00:00"/>
    <x v="46"/>
  </r>
  <r>
    <x v="46"/>
    <x v="0"/>
    <x v="1"/>
    <s v="Red Lobster"/>
    <x v="4"/>
    <n v="-55.38"/>
    <n v="55.38"/>
    <s v=""/>
    <x v="3"/>
    <d v="1900-01-02T00:00:00"/>
    <x v="46"/>
  </r>
  <r>
    <x v="47"/>
    <x v="1"/>
    <x v="3"/>
    <s v="PAYROLL DEPOSIT"/>
    <x v="3"/>
    <n v="2300"/>
    <s v=""/>
    <n v="2300"/>
    <x v="3"/>
    <d v="1900-01-03T00:00:00"/>
    <x v="47"/>
  </r>
  <r>
    <x v="48"/>
    <x v="0"/>
    <x v="4"/>
    <s v="GUM.CO/CC"/>
    <x v="14"/>
    <n v="-13.85"/>
    <n v="13.85"/>
    <s v=""/>
    <x v="3"/>
    <d v="1900-01-05T00:00:00"/>
    <x v="48"/>
  </r>
  <r>
    <x v="49"/>
    <x v="0"/>
    <x v="1"/>
    <s v="Starbucks"/>
    <x v="1"/>
    <n v="-25.18"/>
    <n v="25.18"/>
    <s v=""/>
    <x v="3"/>
    <d v="1900-01-06T00:00:00"/>
    <x v="49"/>
  </r>
  <r>
    <x v="50"/>
    <x v="0"/>
    <x v="2"/>
    <s v="MORTGAGE"/>
    <x v="8"/>
    <n v="-250"/>
    <n v="250"/>
    <s v=""/>
    <x v="3"/>
    <d v="1900-01-01T00:00:00"/>
    <x v="50"/>
  </r>
  <r>
    <x v="51"/>
    <x v="0"/>
    <x v="2"/>
    <s v="UTILITY BILL PMT"/>
    <x v="11"/>
    <n v="-195.79"/>
    <n v="195.79"/>
    <s v=""/>
    <x v="3"/>
    <d v="1900-01-02T00:00:00"/>
    <x v="51"/>
  </r>
  <r>
    <x v="51"/>
    <x v="0"/>
    <x v="1"/>
    <s v="A&amp;W"/>
    <x v="4"/>
    <n v="-15.62"/>
    <n v="15.62"/>
    <s v=""/>
    <x v="3"/>
    <d v="1900-01-02T00:00:00"/>
    <x v="51"/>
  </r>
  <r>
    <x v="52"/>
    <x v="0"/>
    <x v="2"/>
    <s v="MORTGAGE"/>
    <x v="8"/>
    <n v="-250"/>
    <n v="250"/>
    <s v=""/>
    <x v="3"/>
    <d v="1900-01-05T00:00:00"/>
    <x v="52"/>
  </r>
  <r>
    <x v="52"/>
    <x v="0"/>
    <x v="2"/>
    <s v="MISC PAYMENT"/>
    <x v="7"/>
    <n v="-250"/>
    <n v="250"/>
    <s v=""/>
    <x v="3"/>
    <d v="1900-01-05T00:00:00"/>
    <x v="52"/>
  </r>
  <r>
    <x v="52"/>
    <x v="0"/>
    <x v="2"/>
    <s v="DIRECT ENERGY"/>
    <x v="11"/>
    <n v="-117.42"/>
    <n v="117.42"/>
    <s v=""/>
    <x v="3"/>
    <d v="1900-01-05T00:00:00"/>
    <x v="52"/>
  </r>
  <r>
    <x v="52"/>
    <x v="0"/>
    <x v="1"/>
    <s v="Tim Hortons"/>
    <x v="1"/>
    <n v="-4.1900000000000004"/>
    <n v="4.1900000000000004"/>
    <s v=""/>
    <x v="3"/>
    <d v="1900-01-05T00:00:00"/>
    <x v="52"/>
  </r>
  <r>
    <x v="53"/>
    <x v="0"/>
    <x v="6"/>
    <s v="Dental"/>
    <x v="16"/>
    <n v="-100"/>
    <n v="100"/>
    <s v=""/>
    <x v="3"/>
    <d v="1899-12-31T00:00:00"/>
    <x v="53"/>
  </r>
  <r>
    <x v="54"/>
    <x v="0"/>
    <x v="2"/>
    <s v="INSURANCE"/>
    <x v="10"/>
    <n v="-130"/>
    <n v="130"/>
    <s v=""/>
    <x v="3"/>
    <d v="1900-01-02T00:00:00"/>
    <x v="54"/>
  </r>
  <r>
    <x v="55"/>
    <x v="1"/>
    <x v="3"/>
    <s v="PAYROLL DEPOSIT"/>
    <x v="3"/>
    <n v="2300"/>
    <s v=""/>
    <n v="2300"/>
    <x v="3"/>
    <d v="1900-01-03T00:00:00"/>
    <x v="55"/>
  </r>
  <r>
    <x v="56"/>
    <x v="0"/>
    <x v="1"/>
    <s v="Burger King"/>
    <x v="1"/>
    <n v="-9.42"/>
    <n v="9.42"/>
    <s v=""/>
    <x v="3"/>
    <d v="1900-01-04T00:00:00"/>
    <x v="56"/>
  </r>
  <r>
    <x v="57"/>
    <x v="0"/>
    <x v="2"/>
    <s v="MORTGAGE"/>
    <x v="8"/>
    <n v="-250"/>
    <n v="250"/>
    <s v=""/>
    <x v="3"/>
    <d v="1900-01-05T00:00:00"/>
    <x v="57"/>
  </r>
  <r>
    <x v="58"/>
    <x v="0"/>
    <x v="0"/>
    <s v="Car Parking"/>
    <x v="17"/>
    <n v="-10"/>
    <n v="10"/>
    <s v=""/>
    <x v="3"/>
    <d v="1900-01-04T00:00:00"/>
    <x v="58"/>
  </r>
  <r>
    <x v="59"/>
    <x v="0"/>
    <x v="2"/>
    <s v="UTILITY BILL PMT"/>
    <x v="11"/>
    <n v="-91.06"/>
    <n v="91.06"/>
    <s v=""/>
    <x v="3"/>
    <d v="1900-01-05T00:00:00"/>
    <x v="59"/>
  </r>
  <r>
    <x v="59"/>
    <x v="0"/>
    <x v="2"/>
    <s v="MORTGAGE"/>
    <x v="8"/>
    <n v="-250"/>
    <n v="250"/>
    <s v=""/>
    <x v="3"/>
    <d v="1900-01-05T00:00:00"/>
    <x v="59"/>
  </r>
  <r>
    <x v="59"/>
    <x v="0"/>
    <x v="2"/>
    <s v="MISC PAYMENT"/>
    <x v="7"/>
    <n v="-250"/>
    <n v="250"/>
    <s v=""/>
    <x v="3"/>
    <d v="1900-01-05T00:00:00"/>
    <x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814E8-F676-4111-BF08-BE62923C6175}"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I6:J12" firstHeaderRow="1" firstDataRow="1" firstDataCol="1" rowPageCount="1" colPageCount="1"/>
  <pivotFields count="15">
    <pivotField numFmtId="14" showAll="0"/>
    <pivotField axis="axisPage" multipleItemSelectionAllowed="1" showAll="0">
      <items count="3">
        <item x="0"/>
        <item h="1" x="1"/>
        <item t="default"/>
      </items>
    </pivotField>
    <pivotField showAll="0"/>
    <pivotField showAll="0"/>
    <pivotField axis="axisRow" showAll="0" measureFilter="1" sortType="ascending">
      <items count="25">
        <item x="10"/>
        <item m="1" x="19"/>
        <item m="1" x="22"/>
        <item m="1" x="21"/>
        <item x="9"/>
        <item x="1"/>
        <item x="16"/>
        <item m="1" x="23"/>
        <item x="5"/>
        <item x="14"/>
        <item x="12"/>
        <item x="0"/>
        <item x="2"/>
        <item x="13"/>
        <item x="8"/>
        <item x="15"/>
        <item x="17"/>
        <item x="3"/>
        <item x="4"/>
        <item x="11"/>
        <item m="1" x="18"/>
        <item m="1" x="20"/>
        <item x="7"/>
        <item x="6"/>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5">
        <item x="0"/>
        <item x="1"/>
        <item x="2"/>
        <item x="3"/>
        <item t="default"/>
      </items>
    </pivotField>
    <pivotField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 showAll="0" defaultSubtotal="0"/>
    <pivotField showAll="0" defaultSubtotal="0"/>
    <pivotField showAll="0">
      <items count="15">
        <item x="0"/>
        <item x="1"/>
        <item x="2"/>
        <item x="3"/>
        <item x="4"/>
        <item x="5"/>
        <item x="6"/>
        <item x="7"/>
        <item x="8"/>
        <item x="9"/>
        <item x="10"/>
        <item x="11"/>
        <item x="12"/>
        <item x="13"/>
        <item t="default"/>
      </items>
    </pivotField>
  </pivotFields>
  <rowFields count="1">
    <field x="4"/>
  </rowFields>
  <rowItems count="6">
    <i>
      <x/>
    </i>
    <i>
      <x v="19"/>
    </i>
    <i>
      <x v="22"/>
    </i>
    <i>
      <x v="23"/>
    </i>
    <i>
      <x v="14"/>
    </i>
    <i t="grand">
      <x/>
    </i>
  </rowItems>
  <colItems count="1">
    <i/>
  </colItems>
  <pageFields count="1">
    <pageField fld="1" hier="-1"/>
  </pageFields>
  <dataFields count="1">
    <dataField name="Sum of Expense" fld="6" baseField="4" baseItem="6" numFmtId="167"/>
  </dataFields>
  <formats count="3">
    <format dxfId="2">
      <pivotArea outline="0" collapsedLevelsAreSubtotals="1" fieldPosition="0"/>
    </format>
    <format dxfId="1">
      <pivotArea dataOnly="0" labelOnly="1" outline="0" fieldPosition="0">
        <references count="1">
          <reference field="1" count="0"/>
        </references>
      </pivotArea>
    </format>
    <format dxfId="0">
      <pivotArea dataOnly="0" labelOnly="1" outline="0" axis="axisValues" fieldPosition="0"/>
    </format>
  </formats>
  <chartFormats count="2">
    <chartFormat chart="6"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A0FC1A-ECB3-406F-AFA4-7195C3076F43}" name="PivotTable1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Month">
  <location ref="AK4:AK8" firstHeaderRow="1" firstDataRow="1" firstDataCol="1"/>
  <pivotFields count="15">
    <pivotField numFmtId="14" showAll="0"/>
    <pivotField multipleItemSelectionAllowed="1" showAll="0"/>
    <pivotField showAll="0"/>
    <pivotField showAll="0"/>
    <pivotField showAll="0"/>
    <pivotField showAll="0"/>
    <pivotField showAll="0"/>
    <pivotField showAll="0"/>
    <pivotField axis="axisRow" showAll="0">
      <items count="5">
        <item x="0"/>
        <item x="1"/>
        <item x="2"/>
        <item x="3"/>
        <item t="default"/>
      </items>
    </pivotField>
    <pivotField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 showAll="0" defaultSubtotal="0"/>
    <pivotField showAll="0" defaultSubtotal="0"/>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4">
    <i>
      <x/>
    </i>
    <i>
      <x v="1"/>
    </i>
    <i>
      <x v="2"/>
    </i>
    <i>
      <x v="3"/>
    </i>
  </rowItems>
  <colItems count="1">
    <i/>
  </colItems>
  <formats count="7">
    <format dxfId="9">
      <pivotArea outline="0" collapsedLevelsAreSubtotals="1" fieldPosition="0"/>
    </format>
    <format dxfId="8">
      <pivotArea dataOnly="0" labelOnly="1" outline="0" axis="axisValues" fieldPosition="0"/>
    </format>
    <format dxfId="7">
      <pivotArea type="all" dataOnly="0" outline="0" fieldPosition="0"/>
    </format>
    <format dxfId="6">
      <pivotArea outline="0" collapsedLevelsAreSubtotals="1" fieldPosition="0"/>
    </format>
    <format dxfId="5">
      <pivotArea field="14" type="button" dataOnly="0" labelOnly="1" outline="0"/>
    </format>
    <format dxfId="4">
      <pivotArea dataOnly="0" labelOnly="1" grandRow="1" outline="0"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A7841F-FDDB-411B-ABC7-8F1826BFC9B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
  <location ref="AE5:AF10" firstHeaderRow="1" firstDataRow="1" firstDataCol="1"/>
  <pivotFields count="15">
    <pivotField numFmtId="14" showAll="0"/>
    <pivotField multipleItemSelectionAllowed="1" showAll="0"/>
    <pivotField showAll="0"/>
    <pivotField showAll="0"/>
    <pivotField showAll="0"/>
    <pivotField dataField="1" showAll="0"/>
    <pivotField showAll="0"/>
    <pivotField showAll="0"/>
    <pivotField showAll="0"/>
    <pivotField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 showAll="0" defaultSubtotal="0"/>
    <pivotField showAll="0" defaultSubtota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5">
    <i>
      <x v="1"/>
    </i>
    <i>
      <x v="2"/>
    </i>
    <i>
      <x v="3"/>
    </i>
    <i>
      <x v="4"/>
    </i>
    <i t="grand">
      <x/>
    </i>
  </rowItems>
  <colItems count="1">
    <i/>
  </colItems>
  <dataFields count="1">
    <dataField name="Sum of Amount" fld="5" baseField="0" baseItem="0"/>
  </dataFields>
  <formats count="8">
    <format dxfId="17">
      <pivotArea outline="0" collapsedLevelsAreSubtotals="1" fieldPosition="0"/>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field="14" type="button" dataOnly="0" labelOnly="1" outline="0" axis="axisRow" fieldPosition="0"/>
    </format>
    <format dxfId="12">
      <pivotArea dataOnly="0" labelOnly="1" fieldPosition="0">
        <references count="1">
          <reference field="14" count="4">
            <x v="1"/>
            <x v="2"/>
            <x v="3"/>
            <x v="4"/>
          </reference>
        </references>
      </pivotArea>
    </format>
    <format dxfId="11">
      <pivotArea dataOnly="0" labelOnly="1" grandRow="1" outline="0" fieldPosition="0"/>
    </format>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84FAFF-EBB1-45B3-B0AD-1BED550B38D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
  <location ref="AB5:AC10" firstHeaderRow="1" firstDataRow="1" firstDataCol="1"/>
  <pivotFields count="15">
    <pivotField numFmtId="14" showAll="0"/>
    <pivotField multipleItemSelectionAllowed="1" showAll="0"/>
    <pivotField showAll="0"/>
    <pivotField showAll="0"/>
    <pivotField showAll="0"/>
    <pivotField showAll="0"/>
    <pivotField dataField="1" showAll="0"/>
    <pivotField showAll="0"/>
    <pivotField showAll="0"/>
    <pivotField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 showAll="0" defaultSubtotal="0"/>
    <pivotField showAll="0" defaultSubtota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5">
    <i>
      <x v="1"/>
    </i>
    <i>
      <x v="2"/>
    </i>
    <i>
      <x v="3"/>
    </i>
    <i>
      <x v="4"/>
    </i>
    <i t="grand">
      <x/>
    </i>
  </rowItems>
  <colItems count="1">
    <i/>
  </colItems>
  <dataFields count="1">
    <dataField name="Sum of Expense" fld="6" baseField="14" baseItem="1"/>
  </dataFields>
  <formats count="8">
    <format dxfId="25">
      <pivotArea outline="0" collapsedLevelsAreSubtotals="1"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14" type="button" dataOnly="0" labelOnly="1" outline="0" axis="axisRow" fieldPosition="0"/>
    </format>
    <format dxfId="20">
      <pivotArea dataOnly="0" labelOnly="1" fieldPosition="0">
        <references count="1">
          <reference field="14" count="4">
            <x v="1"/>
            <x v="2"/>
            <x v="3"/>
            <x v="4"/>
          </reference>
        </references>
      </pivotArea>
    </format>
    <format dxfId="19">
      <pivotArea dataOnly="0" labelOnly="1" grandRow="1" outline="0" fieldPosition="0"/>
    </format>
    <format dxfId="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30CD3B-83BD-4873-AE2E-DBEEADCD939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X5:Y11" firstHeaderRow="1" firstDataRow="1" firstDataCol="1" rowPageCount="1" colPageCount="1"/>
  <pivotFields count="15">
    <pivotField numFmtId="14" showAll="0"/>
    <pivotField axis="axisPage" multipleItemSelectionAllowed="1" showAll="0">
      <items count="3">
        <item x="0"/>
        <item h="1" x="1"/>
        <item t="default"/>
      </items>
    </pivotField>
    <pivotField axis="axisRow" showAll="0" sortType="descending">
      <items count="9">
        <item x="5"/>
        <item x="1"/>
        <item x="6"/>
        <item x="2"/>
        <item x="4"/>
        <item x="3"/>
        <item x="0"/>
        <item m="1" x="7"/>
        <item t="default"/>
      </items>
      <autoSortScope>
        <pivotArea dataOnly="0" outline="0" fieldPosition="0">
          <references count="1">
            <reference field="4294967294" count="1" selected="0">
              <x v="0"/>
            </reference>
          </references>
        </pivotArea>
      </autoSortScope>
    </pivotField>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defaultSubtotal="0"/>
    <pivotField showAll="0" defaultSubtotal="0"/>
    <pivotField showAll="0" defaultSubtotal="0"/>
    <pivotField showAll="0">
      <items count="15">
        <item x="0"/>
        <item x="1"/>
        <item x="2"/>
        <item x="3"/>
        <item x="4"/>
        <item x="5"/>
        <item x="6"/>
        <item x="7"/>
        <item x="8"/>
        <item x="9"/>
        <item x="10"/>
        <item x="11"/>
        <item x="12"/>
        <item x="13"/>
        <item t="default"/>
      </items>
    </pivotField>
  </pivotFields>
  <rowFields count="1">
    <field x="2"/>
  </rowFields>
  <rowItems count="6">
    <i>
      <x v="3"/>
    </i>
    <i>
      <x v="6"/>
    </i>
    <i>
      <x v="4"/>
    </i>
    <i>
      <x v="1"/>
    </i>
    <i>
      <x v="2"/>
    </i>
    <i t="grand">
      <x/>
    </i>
  </rowItems>
  <colItems count="1">
    <i/>
  </colItems>
  <pageFields count="1">
    <pageField fld="1" hier="-1"/>
  </pageFields>
  <dataFields count="1">
    <dataField name="Sum of Expense" fld="6" baseField="4" baseItem="6" numFmtId="167"/>
  </dataFields>
  <formats count="2">
    <format dxfId="27">
      <pivotArea outline="0" collapsedLevelsAreSubtotals="1" fieldPosition="0"/>
    </format>
    <format dxfId="26">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DE6282-61AC-45FB-B40D-47708F1EC77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4:V10" firstHeaderRow="1" firstDataRow="2" firstDataCol="1" rowPageCount="1" colPageCount="1"/>
  <pivotFields count="1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Page" multipleItemSelectionAllowed="1" showAll="0">
      <items count="3">
        <item x="0"/>
        <item h="1" x="1"/>
        <item t="default"/>
      </items>
    </pivotField>
    <pivotField axis="axisCol" showAll="0">
      <items count="9">
        <item x="3"/>
        <item x="5"/>
        <item x="2"/>
        <item x="0"/>
        <item x="4"/>
        <item x="1"/>
        <item x="6"/>
        <item m="1" x="7"/>
        <item t="default"/>
      </items>
    </pivotField>
    <pivotField showAll="0"/>
    <pivotField showAll="0"/>
    <pivotField showAll="0"/>
    <pivotField dataField="1" showAll="0"/>
    <pivotField showAll="0"/>
    <pivotField showAll="0"/>
    <pivotField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
        <item x="0"/>
        <item x="1"/>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5">
    <i>
      <x v="1"/>
    </i>
    <i>
      <x v="2"/>
    </i>
    <i>
      <x v="3"/>
    </i>
    <i>
      <x v="4"/>
    </i>
    <i t="grand">
      <x/>
    </i>
  </rowItems>
  <colFields count="1">
    <field x="2"/>
  </colFields>
  <colItems count="6">
    <i>
      <x v="2"/>
    </i>
    <i>
      <x v="3"/>
    </i>
    <i>
      <x v="4"/>
    </i>
    <i>
      <x v="5"/>
    </i>
    <i>
      <x v="6"/>
    </i>
    <i t="grand">
      <x/>
    </i>
  </colItems>
  <pageFields count="1">
    <pageField fld="1" hier="-1"/>
  </pageFields>
  <dataFields count="1">
    <dataField name="Sum of Expense" fld="6" baseField="11" baseItem="1"/>
  </dataFields>
  <formats count="1">
    <format dxfId="28">
      <pivotArea outline="0" collapsedLevelsAreSubtotals="1" fieldPosition="0"/>
    </format>
  </formats>
  <chartFormats count="5">
    <chartFormat chart="3" format="10" series="1">
      <pivotArea type="data" outline="0" fieldPosition="0">
        <references count="2">
          <reference field="4294967294" count="1" selected="0">
            <x v="0"/>
          </reference>
          <reference field="2" count="1" selected="0">
            <x v="2"/>
          </reference>
        </references>
      </pivotArea>
    </chartFormat>
    <chartFormat chart="3" format="11" series="1">
      <pivotArea type="data" outline="0" fieldPosition="0">
        <references count="2">
          <reference field="4294967294" count="1" selected="0">
            <x v="0"/>
          </reference>
          <reference field="2" count="1" selected="0">
            <x v="3"/>
          </reference>
        </references>
      </pivotArea>
    </chartFormat>
    <chartFormat chart="3" format="12" series="1">
      <pivotArea type="data" outline="0" fieldPosition="0">
        <references count="2">
          <reference field="4294967294" count="1" selected="0">
            <x v="0"/>
          </reference>
          <reference field="2" count="1" selected="0">
            <x v="4"/>
          </reference>
        </references>
      </pivotArea>
    </chartFormat>
    <chartFormat chart="3" format="13" series="1">
      <pivotArea type="data" outline="0" fieldPosition="0">
        <references count="2">
          <reference field="4294967294" count="1" selected="0">
            <x v="0"/>
          </reference>
          <reference field="2" count="1" selected="0">
            <x v="5"/>
          </reference>
        </references>
      </pivotArea>
    </chartFormat>
    <chartFormat chart="3" format="14"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3CDBFD-F9BB-4696-BBC4-0F7A7DECD86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4:N5" firstHeaderRow="0" firstDataRow="1" firstDataCol="0"/>
  <pivotFields count="1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dataField="1" showAll="0"/>
    <pivotField dataField="1" showAll="0"/>
    <pivotField showAll="0">
      <items count="5">
        <item x="0"/>
        <item x="1"/>
        <item x="2"/>
        <item x="3"/>
        <item t="default"/>
      </items>
    </pivotField>
    <pivotField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3">
    <i>
      <x/>
    </i>
    <i i="1">
      <x v="1"/>
    </i>
    <i i="2">
      <x v="2"/>
    </i>
  </colItems>
  <dataFields count="3">
    <dataField name="Sum of Amount" fld="5" baseField="0" baseItem="0" numFmtId="167"/>
    <dataField name="Sum of Expense" fld="6" baseField="0" baseItem="1"/>
    <dataField name="Sum of Income" fld="7" baseField="0" baseItem="1"/>
  </dataFields>
  <formats count="1">
    <format dxfId="29">
      <pivotArea outline="0" collapsedLevelsAreSubtotals="1" fieldPosition="0"/>
    </format>
  </formats>
  <chartFormats count="4">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3" format="9">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76B52C0-653E-4633-B53F-2B247873E9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G12" firstHeaderRow="1" firstDataRow="1" firstDataCol="1"/>
  <pivotFields count="15">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9">
        <item x="3"/>
        <item x="5"/>
        <item x="2"/>
        <item x="0"/>
        <item x="4"/>
        <item x="1"/>
        <item x="6"/>
        <item m="1" x="7"/>
        <item t="default"/>
      </items>
    </pivotField>
    <pivotField showAll="0"/>
    <pivotField showAll="0"/>
    <pivotField dataField="1" showAll="0"/>
    <pivotField showAll="0"/>
    <pivotField showAll="0"/>
    <pivotField showAll="0"/>
    <pivotField numFmtId="164"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s>
  <rowFields count="1">
    <field x="2"/>
  </rowFields>
  <rowItems count="8">
    <i>
      <x/>
    </i>
    <i>
      <x v="1"/>
    </i>
    <i>
      <x v="2"/>
    </i>
    <i>
      <x v="3"/>
    </i>
    <i>
      <x v="4"/>
    </i>
    <i>
      <x v="5"/>
    </i>
    <i>
      <x v="6"/>
    </i>
    <i t="grand">
      <x/>
    </i>
  </rowItems>
  <colItems count="1">
    <i/>
  </colItems>
  <dataFields count="1">
    <dataField name="Sum of Amount" fld="5" baseField="0" baseItem="0" numFmtId="167"/>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D1B8137-0A11-44C8-83EB-8EB7FF764CDE}" sourceName="Category">
  <pivotTables>
    <pivotTable tabId="6" name="PivotTable9"/>
  </pivotTables>
  <data>
    <tabular pivotCacheId="1468216184">
      <items count="8">
        <i x="1" s="1"/>
        <i x="6" s="1"/>
        <i x="2" s="1"/>
        <i x="4" s="1"/>
        <i x="0" s="1"/>
        <i x="5" s="1" nd="1"/>
        <i x="3" s="1" nd="1"/>
        <i x="7"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umber" xr10:uid="{A208C5A7-37A7-48D7-88C3-E7F9BBABE7E0}" sourceName="Month Number">
  <pivotTables>
    <pivotTable tabId="6" name="PivotTable7"/>
    <pivotTable tabId="6" name="PivotTable15"/>
    <pivotTable tabId="6" name="PivotTable16"/>
  </pivotTables>
  <data>
    <tabular pivotCacheId="1468216184">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45FF09C-FBB8-46D3-AEEA-71DBDF0305EA}" cache="Slicer_Category" columnCount="2" style="SlicerStyleLight1 2 2" rowHeight="365760"/>
  <slicer name="Month Number" xr10:uid="{F27285AF-585D-4ED5-9D69-1F9F2107D88D}" cache="Slicer_Month_Number" columnCount="4"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E08E2B-9B66-4FEC-976B-32311431EBEA}" name="Table1" displayName="Table1" ref="A1:K88" totalsRowShown="0">
  <autoFilter ref="A1:K88" xr:uid="{68E08E2B-9B66-4FEC-976B-32311431EBEA}"/>
  <sortState xmlns:xlrd2="http://schemas.microsoft.com/office/spreadsheetml/2017/richdata2" ref="A2:K88">
    <sortCondition ref="A1:A88"/>
  </sortState>
  <tableColumns count="11">
    <tableColumn id="1" xr3:uid="{CD67483A-0BA5-4B34-94ED-1148D82073F1}" name="Date" dataDxfId="37"/>
    <tableColumn id="6" xr3:uid="{80B33F04-93B1-488A-BDE7-9A14BFC14627}" name="Category Type" dataDxfId="36">
      <calculatedColumnFormula>IF(OR(Table1[[#This Row],[Sub-Category]]="Payroll",Table1[[#This Row],[Sub-Category]]="Health Insurance Claim "),"Income","Expense")</calculatedColumnFormula>
    </tableColumn>
    <tableColumn id="8" xr3:uid="{4E4797C7-5090-499F-96F5-2F0DD8851372}" name="Category"/>
    <tableColumn id="2" xr3:uid="{18C560BE-A6A4-4E2D-B4C6-8353F46495CE}" name="Description"/>
    <tableColumn id="3" xr3:uid="{67994DFB-1B60-4067-A473-DD641991AC13}" name="Sub-Category"/>
    <tableColumn id="4" xr3:uid="{BD75AA6C-4325-4B91-BD21-2DD84A8C1360}" name="Amount"/>
    <tableColumn id="14" xr3:uid="{6823779E-7535-4CE7-B579-1392884CE6E4}" name="Expense" dataDxfId="35">
      <calculatedColumnFormula>IF(Table1[[#This Row],[Amount]]&lt;0,ABS(Table1[[#This Row],[Amount]]),"")</calculatedColumnFormula>
    </tableColumn>
    <tableColumn id="13" xr3:uid="{99C633F5-8DD2-4AA3-BD94-486DFB869C14}" name="Income" dataDxfId="34">
      <calculatedColumnFormula>IF(Table1[[#This Row],[Amount]]&gt;0,Table1[[#This Row],[Amount]],"")</calculatedColumnFormula>
    </tableColumn>
    <tableColumn id="9" xr3:uid="{E5710E77-275F-4EB3-812D-2C7A31936858}" name="Month Number" dataDxfId="33">
      <calculatedColumnFormula>MONTH(Table1[[#This Row],[Date]])</calculatedColumnFormula>
    </tableColumn>
    <tableColumn id="10" xr3:uid="{1A21CB35-1793-48F7-AF04-EB42CB281361}" name="Weekdays" dataDxfId="32">
      <calculatedColumnFormula>WEEKDAY(Table1[[#This Row],[Date]])</calculatedColumnFormula>
    </tableColumn>
    <tableColumn id="12" xr3:uid="{A6CE6EA2-ABC8-442B-8D6D-757F8A3FF4B8}" name="Months" dataDxfId="31">
      <calculatedColumnFormula>Table1[[#This Row],[Date]]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microsoft.com/office/2007/relationships/slicer" Target="../slicers/slicer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88"/>
  <sheetViews>
    <sheetView workbookViewId="0">
      <selection activeCell="E25" sqref="E25"/>
    </sheetView>
  </sheetViews>
  <sheetFormatPr defaultRowHeight="14.5" x14ac:dyDescent="0.35"/>
  <cols>
    <col min="1" max="1" width="17.08984375" style="1" customWidth="1"/>
    <col min="2" max="3" width="17.08984375" customWidth="1"/>
    <col min="4" max="4" width="39.26953125" bestFit="1" customWidth="1"/>
    <col min="5" max="5" width="25.90625" bestFit="1" customWidth="1"/>
    <col min="6" max="8" width="14.36328125" customWidth="1"/>
    <col min="9" max="9" width="14.26953125" customWidth="1"/>
    <col min="10" max="10" width="8.7265625" style="2"/>
    <col min="11" max="11" width="18.08984375" style="4" customWidth="1"/>
  </cols>
  <sheetData>
    <row r="1" spans="1:11" x14ac:dyDescent="0.35">
      <c r="A1" s="1" t="s">
        <v>64</v>
      </c>
      <c r="B1" t="s">
        <v>15</v>
      </c>
      <c r="C1" t="s">
        <v>7</v>
      </c>
      <c r="D1" t="s">
        <v>9</v>
      </c>
      <c r="E1" t="s">
        <v>8</v>
      </c>
      <c r="F1" t="s">
        <v>62</v>
      </c>
      <c r="G1" t="s">
        <v>5</v>
      </c>
      <c r="H1" t="s">
        <v>6</v>
      </c>
      <c r="I1" t="s">
        <v>60</v>
      </c>
      <c r="J1" s="2" t="s">
        <v>61</v>
      </c>
      <c r="K1" s="4" t="s">
        <v>63</v>
      </c>
    </row>
    <row r="2" spans="1:11" x14ac:dyDescent="0.35">
      <c r="A2" s="1">
        <v>44928</v>
      </c>
      <c r="B2" t="str">
        <f>IF(OR(Table1[[#This Row],[Sub-Category]]="Payroll",Table1[[#This Row],[Sub-Category]]="Health Insurance Claim "),"Income","Expense")</f>
        <v>Expense</v>
      </c>
      <c r="C2" t="s">
        <v>27</v>
      </c>
      <c r="D2" t="s">
        <v>35</v>
      </c>
      <c r="E2" t="s">
        <v>53</v>
      </c>
      <c r="F2">
        <v>-61.07</v>
      </c>
      <c r="G2">
        <f>IF(Table1[[#This Row],[Amount]]&lt;0,ABS(Table1[[#This Row],[Amount]]),"")</f>
        <v>61.07</v>
      </c>
      <c r="H2" t="str">
        <f>IF(Table1[[#This Row],[Amount]]&gt;0,Table1[[#This Row],[Amount]],"")</f>
        <v/>
      </c>
      <c r="I2">
        <f>MONTH(Table1[[#This Row],[Date]])</f>
        <v>1</v>
      </c>
      <c r="J2" s="2">
        <f>WEEKDAY(Table1[[#This Row],[Date]])</f>
        <v>2</v>
      </c>
      <c r="K2" s="4">
        <f>Table1[[#This Row],[Date]]</f>
        <v>44928</v>
      </c>
    </row>
    <row r="3" spans="1:11" x14ac:dyDescent="0.35">
      <c r="A3" s="1">
        <v>44932</v>
      </c>
      <c r="B3" t="str">
        <f>IF(OR(Table1[[#This Row],[Sub-Category]]="Payroll",Table1[[#This Row],[Sub-Category]]="Health Insurance Claim "),"Income","Expense")</f>
        <v>Expense</v>
      </c>
      <c r="C3" t="s">
        <v>56</v>
      </c>
      <c r="D3" t="s">
        <v>36</v>
      </c>
      <c r="E3" t="s">
        <v>42</v>
      </c>
      <c r="F3">
        <v>-5.2</v>
      </c>
      <c r="G3">
        <f>IF(Table1[[#This Row],[Amount]]&lt;0,ABS(Table1[[#This Row],[Amount]]),"")</f>
        <v>5.2</v>
      </c>
      <c r="H3" t="str">
        <f>IF(Table1[[#This Row],[Amount]]&gt;0,Table1[[#This Row],[Amount]],"")</f>
        <v/>
      </c>
      <c r="I3">
        <f>MONTH(Table1[[#This Row],[Date]])</f>
        <v>1</v>
      </c>
      <c r="J3" s="2">
        <f>WEEKDAY(Table1[[#This Row],[Date]])</f>
        <v>6</v>
      </c>
      <c r="K3" s="4">
        <f>Table1[[#This Row],[Date]]</f>
        <v>44932</v>
      </c>
    </row>
    <row r="4" spans="1:11" x14ac:dyDescent="0.35">
      <c r="A4" s="1">
        <v>44936</v>
      </c>
      <c r="B4" t="str">
        <f>IF(OR(Table1[[#This Row],[Sub-Category]]="Payroll",Table1[[#This Row],[Sub-Category]]="Health Insurance Claim "),"Income","Expense")</f>
        <v>Expense</v>
      </c>
      <c r="C4" t="s">
        <v>54</v>
      </c>
      <c r="D4" t="s">
        <v>32</v>
      </c>
      <c r="E4" t="s">
        <v>33</v>
      </c>
      <c r="F4">
        <v>-13.78</v>
      </c>
      <c r="G4">
        <f>IF(Table1[[#This Row],[Amount]]&lt;0,ABS(Table1[[#This Row],[Amount]]),"")</f>
        <v>13.78</v>
      </c>
      <c r="H4" t="str">
        <f>IF(Table1[[#This Row],[Amount]]&gt;0,Table1[[#This Row],[Amount]],"")</f>
        <v/>
      </c>
      <c r="I4">
        <f>MONTH(Table1[[#This Row],[Date]])</f>
        <v>1</v>
      </c>
      <c r="J4" s="2">
        <f>WEEKDAY(Table1[[#This Row],[Date]])</f>
        <v>3</v>
      </c>
      <c r="K4" s="4">
        <f>Table1[[#This Row],[Date]]</f>
        <v>44936</v>
      </c>
    </row>
    <row r="5" spans="1:11" x14ac:dyDescent="0.35">
      <c r="A5" s="1">
        <v>44937</v>
      </c>
      <c r="B5" t="str">
        <f>IF(OR(Table1[[#This Row],[Sub-Category]]="Payroll",Table1[[#This Row],[Sub-Category]]="Health Insurance Claim "),"Income","Expense")</f>
        <v>Income</v>
      </c>
      <c r="C5" t="s">
        <v>16</v>
      </c>
      <c r="D5" t="s">
        <v>2</v>
      </c>
      <c r="E5" t="s">
        <v>58</v>
      </c>
      <c r="F5">
        <v>2300</v>
      </c>
      <c r="G5" t="str">
        <f>IF(Table1[[#This Row],[Amount]]&lt;0,ABS(Table1[[#This Row],[Amount]]),"")</f>
        <v/>
      </c>
      <c r="H5">
        <f>IF(Table1[[#This Row],[Amount]]&gt;0,Table1[[#This Row],[Amount]],"")</f>
        <v>2300</v>
      </c>
      <c r="I5">
        <f>MONTH(Table1[[#This Row],[Date]])</f>
        <v>1</v>
      </c>
      <c r="J5" s="2">
        <f>WEEKDAY(Table1[[#This Row],[Date]])</f>
        <v>4</v>
      </c>
      <c r="K5" s="4">
        <f>Table1[[#This Row],[Date]]</f>
        <v>44937</v>
      </c>
    </row>
    <row r="6" spans="1:11" x14ac:dyDescent="0.35">
      <c r="A6" s="1">
        <v>44937</v>
      </c>
      <c r="B6" t="str">
        <f>IF(OR(Table1[[#This Row],[Sub-Category]]="Payroll",Table1[[#This Row],[Sub-Category]]="Health Insurance Claim "),"Income","Expense")</f>
        <v>Expense</v>
      </c>
      <c r="C6" t="s">
        <v>56</v>
      </c>
      <c r="D6" t="s">
        <v>38</v>
      </c>
      <c r="E6" t="s">
        <v>18</v>
      </c>
      <c r="F6">
        <v>-43.02</v>
      </c>
      <c r="G6">
        <f>IF(Table1[[#This Row],[Amount]]&lt;0,ABS(Table1[[#This Row],[Amount]]),"")</f>
        <v>43.02</v>
      </c>
      <c r="H6" t="str">
        <f>IF(Table1[[#This Row],[Amount]]&gt;0,Table1[[#This Row],[Amount]],"")</f>
        <v/>
      </c>
      <c r="I6">
        <f>MONTH(Table1[[#This Row],[Date]])</f>
        <v>1</v>
      </c>
      <c r="J6" s="2">
        <f>WEEKDAY(Table1[[#This Row],[Date]])</f>
        <v>4</v>
      </c>
      <c r="K6" s="4">
        <f>Table1[[#This Row],[Date]]</f>
        <v>44937</v>
      </c>
    </row>
    <row r="7" spans="1:11" x14ac:dyDescent="0.35">
      <c r="A7" s="1">
        <v>44940</v>
      </c>
      <c r="B7" t="str">
        <f>IF(OR(Table1[[#This Row],[Sub-Category]]="Payroll",Table1[[#This Row],[Sub-Category]]="Health Insurance Claim "),"Income","Expense")</f>
        <v>Expense</v>
      </c>
      <c r="C7" t="s">
        <v>19</v>
      </c>
      <c r="D7" t="s">
        <v>31</v>
      </c>
      <c r="E7" t="s">
        <v>30</v>
      </c>
      <c r="F7">
        <v>-41.98</v>
      </c>
      <c r="G7">
        <f>IF(Table1[[#This Row],[Amount]]&lt;0,ABS(Table1[[#This Row],[Amount]]),"")</f>
        <v>41.98</v>
      </c>
      <c r="H7" t="str">
        <f>IF(Table1[[#This Row],[Amount]]&gt;0,Table1[[#This Row],[Amount]],"")</f>
        <v/>
      </c>
      <c r="I7">
        <f>MONTH(Table1[[#This Row],[Date]])</f>
        <v>1</v>
      </c>
      <c r="J7" s="2">
        <f>WEEKDAY(Table1[[#This Row],[Date]])</f>
        <v>7</v>
      </c>
      <c r="K7" s="4">
        <f>Table1[[#This Row],[Date]]</f>
        <v>44940</v>
      </c>
    </row>
    <row r="8" spans="1:11" x14ac:dyDescent="0.35">
      <c r="A8" s="1">
        <v>44941</v>
      </c>
      <c r="B8" t="str">
        <f>IF(OR(Table1[[#This Row],[Sub-Category]]="Payroll",Table1[[#This Row],[Sub-Category]]="Health Insurance Claim "),"Income","Expense")</f>
        <v>Expense</v>
      </c>
      <c r="C8" t="s">
        <v>19</v>
      </c>
      <c r="D8" t="s">
        <v>39</v>
      </c>
      <c r="E8" t="s">
        <v>30</v>
      </c>
      <c r="F8">
        <v>-6</v>
      </c>
      <c r="G8">
        <f>IF(Table1[[#This Row],[Amount]]&lt;0,ABS(Table1[[#This Row],[Amount]]),"")</f>
        <v>6</v>
      </c>
      <c r="H8" t="str">
        <f>IF(Table1[[#This Row],[Amount]]&gt;0,Table1[[#This Row],[Amount]],"")</f>
        <v/>
      </c>
      <c r="I8">
        <f>MONTH(Table1[[#This Row],[Date]])</f>
        <v>1</v>
      </c>
      <c r="J8" s="2">
        <f>WEEKDAY(Table1[[#This Row],[Date]])</f>
        <v>1</v>
      </c>
      <c r="K8" s="4">
        <f>Table1[[#This Row],[Date]]</f>
        <v>44941</v>
      </c>
    </row>
    <row r="9" spans="1:11" x14ac:dyDescent="0.35">
      <c r="A9" s="1">
        <v>44943</v>
      </c>
      <c r="B9" t="str">
        <f>IF(OR(Table1[[#This Row],[Sub-Category]]="Payroll",Table1[[#This Row],[Sub-Category]]="Health Insurance Claim "),"Income","Expense")</f>
        <v>Expense</v>
      </c>
      <c r="C9" t="s">
        <v>19</v>
      </c>
      <c r="D9" t="s">
        <v>22</v>
      </c>
      <c r="E9" t="s">
        <v>30</v>
      </c>
      <c r="F9">
        <v>-56.4</v>
      </c>
      <c r="G9">
        <f>IF(Table1[[#This Row],[Amount]]&lt;0,ABS(Table1[[#This Row],[Amount]]),"")</f>
        <v>56.4</v>
      </c>
      <c r="H9" t="str">
        <f>IF(Table1[[#This Row],[Amount]]&gt;0,Table1[[#This Row],[Amount]],"")</f>
        <v/>
      </c>
      <c r="I9">
        <f>MONTH(Table1[[#This Row],[Date]])</f>
        <v>1</v>
      </c>
      <c r="J9" s="2">
        <f>WEEKDAY(Table1[[#This Row],[Date]])</f>
        <v>3</v>
      </c>
      <c r="K9" s="4">
        <f>Table1[[#This Row],[Date]]</f>
        <v>44943</v>
      </c>
    </row>
    <row r="10" spans="1:11" x14ac:dyDescent="0.35">
      <c r="A10" s="1">
        <v>44944</v>
      </c>
      <c r="B10" t="str">
        <f>IF(OR(Table1[[#This Row],[Sub-Category]]="Payroll",Table1[[#This Row],[Sub-Category]]="Health Insurance Claim "),"Income","Expense")</f>
        <v>Expense</v>
      </c>
      <c r="C10" t="s">
        <v>27</v>
      </c>
      <c r="D10" t="s">
        <v>37</v>
      </c>
      <c r="E10" t="s">
        <v>77</v>
      </c>
      <c r="F10">
        <v>-100.46</v>
      </c>
      <c r="G10">
        <f>IF(Table1[[#This Row],[Amount]]&lt;0,ABS(Table1[[#This Row],[Amount]]),"")</f>
        <v>100.46</v>
      </c>
      <c r="H10" t="str">
        <f>IF(Table1[[#This Row],[Amount]]&gt;0,Table1[[#This Row],[Amount]],"")</f>
        <v/>
      </c>
      <c r="I10">
        <f>MONTH(Table1[[#This Row],[Date]])</f>
        <v>1</v>
      </c>
      <c r="J10" s="2">
        <f>WEEKDAY(Table1[[#This Row],[Date]])</f>
        <v>4</v>
      </c>
      <c r="K10" s="4">
        <f>Table1[[#This Row],[Date]]</f>
        <v>44944</v>
      </c>
    </row>
    <row r="11" spans="1:11" x14ac:dyDescent="0.35">
      <c r="A11" s="1">
        <v>44946</v>
      </c>
      <c r="B11" t="str">
        <f>IF(OR(Table1[[#This Row],[Sub-Category]]="Payroll",Table1[[#This Row],[Sub-Category]]="Health Insurance Claim "),"Income","Expense")</f>
        <v>Expense</v>
      </c>
      <c r="C11" t="s">
        <v>54</v>
      </c>
      <c r="D11" t="s">
        <v>0</v>
      </c>
      <c r="E11" t="s">
        <v>76</v>
      </c>
      <c r="F11">
        <v>-250</v>
      </c>
      <c r="G11">
        <f>IF(Table1[[#This Row],[Amount]]&lt;0,ABS(Table1[[#This Row],[Amount]]),"")</f>
        <v>250</v>
      </c>
      <c r="H11" t="str">
        <f>IF(Table1[[#This Row],[Amount]]&gt;0,Table1[[#This Row],[Amount]],"")</f>
        <v/>
      </c>
      <c r="I11">
        <f>MONTH(Table1[[#This Row],[Date]])</f>
        <v>1</v>
      </c>
      <c r="J11" s="2">
        <f>WEEKDAY(Table1[[#This Row],[Date]])</f>
        <v>6</v>
      </c>
      <c r="K11" s="4">
        <f>Table1[[#This Row],[Date]]</f>
        <v>44946</v>
      </c>
    </row>
    <row r="12" spans="1:11" x14ac:dyDescent="0.35">
      <c r="A12" s="1">
        <v>44946</v>
      </c>
      <c r="B12" t="str">
        <f>IF(OR(Table1[[#This Row],[Sub-Category]]="Payroll",Table1[[#This Row],[Sub-Category]]="Health Insurance Claim "),"Income","Expense")</f>
        <v>Expense</v>
      </c>
      <c r="C12" t="s">
        <v>54</v>
      </c>
      <c r="D12" t="s">
        <v>1</v>
      </c>
      <c r="E12" t="s">
        <v>10</v>
      </c>
      <c r="F12">
        <v>-450</v>
      </c>
      <c r="G12">
        <f>IF(Table1[[#This Row],[Amount]]&lt;0,ABS(Table1[[#This Row],[Amount]]),"")</f>
        <v>450</v>
      </c>
      <c r="H12" t="str">
        <f>IF(Table1[[#This Row],[Amount]]&gt;0,Table1[[#This Row],[Amount]],"")</f>
        <v/>
      </c>
      <c r="I12">
        <f>MONTH(Table1[[#This Row],[Date]])</f>
        <v>1</v>
      </c>
      <c r="J12" s="2">
        <f>WEEKDAY(Table1[[#This Row],[Date]])</f>
        <v>6</v>
      </c>
      <c r="K12" s="4">
        <f>Table1[[#This Row],[Date]]</f>
        <v>44946</v>
      </c>
    </row>
    <row r="13" spans="1:11" x14ac:dyDescent="0.35">
      <c r="A13" s="1">
        <v>44947</v>
      </c>
      <c r="B13" t="str">
        <f>IF(OR(Table1[[#This Row],[Sub-Category]]="Payroll",Table1[[#This Row],[Sub-Category]]="Health Insurance Claim "),"Income","Expense")</f>
        <v>Expense</v>
      </c>
      <c r="C13" t="s">
        <v>19</v>
      </c>
      <c r="D13" t="s">
        <v>48</v>
      </c>
      <c r="E13" t="s">
        <v>30</v>
      </c>
      <c r="F13">
        <v>-48.59</v>
      </c>
      <c r="G13">
        <f>IF(Table1[[#This Row],[Amount]]&lt;0,ABS(Table1[[#This Row],[Amount]]),"")</f>
        <v>48.59</v>
      </c>
      <c r="H13" t="str">
        <f>IF(Table1[[#This Row],[Amount]]&gt;0,Table1[[#This Row],[Amount]],"")</f>
        <v/>
      </c>
      <c r="I13">
        <f>MONTH(Table1[[#This Row],[Date]])</f>
        <v>1</v>
      </c>
      <c r="J13" s="2">
        <f>WEEKDAY(Table1[[#This Row],[Date]])</f>
        <v>7</v>
      </c>
      <c r="K13" s="4">
        <f>Table1[[#This Row],[Date]]</f>
        <v>44947</v>
      </c>
    </row>
    <row r="14" spans="1:11" x14ac:dyDescent="0.35">
      <c r="A14" s="1">
        <v>44947</v>
      </c>
      <c r="B14" t="str">
        <f>IF(OR(Table1[[#This Row],[Sub-Category]]="Payroll",Table1[[#This Row],[Sub-Category]]="Health Insurance Claim "),"Income","Expense")</f>
        <v>Expense</v>
      </c>
      <c r="C14" t="s">
        <v>19</v>
      </c>
      <c r="D14" t="s">
        <v>59</v>
      </c>
      <c r="E14" t="s">
        <v>26</v>
      </c>
      <c r="F14">
        <v>-34.659999999999997</v>
      </c>
      <c r="G14">
        <f>IF(Table1[[#This Row],[Amount]]&lt;0,ABS(Table1[[#This Row],[Amount]]),"")</f>
        <v>34.659999999999997</v>
      </c>
      <c r="H14" t="str">
        <f>IF(Table1[[#This Row],[Amount]]&gt;0,Table1[[#This Row],[Amount]],"")</f>
        <v/>
      </c>
      <c r="I14">
        <f>MONTH(Table1[[#This Row],[Date]])</f>
        <v>1</v>
      </c>
      <c r="J14" s="2">
        <f>WEEKDAY(Table1[[#This Row],[Date]])</f>
        <v>7</v>
      </c>
      <c r="K14" s="4">
        <f>Table1[[#This Row],[Date]]</f>
        <v>44947</v>
      </c>
    </row>
    <row r="15" spans="1:11" x14ac:dyDescent="0.35">
      <c r="A15" s="1">
        <v>44949</v>
      </c>
      <c r="B15" t="str">
        <f>IF(OR(Table1[[#This Row],[Sub-Category]]="Payroll",Table1[[#This Row],[Sub-Category]]="Health Insurance Claim "),"Income","Expense")</f>
        <v>Expense</v>
      </c>
      <c r="C15" t="s">
        <v>19</v>
      </c>
      <c r="D15" t="s">
        <v>44</v>
      </c>
      <c r="E15" t="s">
        <v>30</v>
      </c>
      <c r="F15">
        <v>-65.03</v>
      </c>
      <c r="G15">
        <f>IF(Table1[[#This Row],[Amount]]&lt;0,ABS(Table1[[#This Row],[Amount]]),"")</f>
        <v>65.03</v>
      </c>
      <c r="H15" t="str">
        <f>IF(Table1[[#This Row],[Amount]]&gt;0,Table1[[#This Row],[Amount]],"")</f>
        <v/>
      </c>
      <c r="I15">
        <f>MONTH(Table1[[#This Row],[Date]])</f>
        <v>1</v>
      </c>
      <c r="J15" s="2">
        <f>WEEKDAY(Table1[[#This Row],[Date]])</f>
        <v>2</v>
      </c>
      <c r="K15" s="4">
        <f>Table1[[#This Row],[Date]]</f>
        <v>44949</v>
      </c>
    </row>
    <row r="16" spans="1:11" x14ac:dyDescent="0.35">
      <c r="A16" s="1">
        <v>44950</v>
      </c>
      <c r="B16" t="str">
        <f>IF(OR(Table1[[#This Row],[Sub-Category]]="Payroll",Table1[[#This Row],[Sub-Category]]="Health Insurance Claim "),"Income","Expense")</f>
        <v>Expense</v>
      </c>
      <c r="C16" t="s">
        <v>19</v>
      </c>
      <c r="D16" t="s">
        <v>49</v>
      </c>
      <c r="E16" t="s">
        <v>30</v>
      </c>
      <c r="F16">
        <v>-82.95</v>
      </c>
      <c r="G16">
        <f>IF(Table1[[#This Row],[Amount]]&lt;0,ABS(Table1[[#This Row],[Amount]]),"")</f>
        <v>82.95</v>
      </c>
      <c r="H16" t="str">
        <f>IF(Table1[[#This Row],[Amount]]&gt;0,Table1[[#This Row],[Amount]],"")</f>
        <v/>
      </c>
      <c r="I16">
        <f>MONTH(Table1[[#This Row],[Date]])</f>
        <v>1</v>
      </c>
      <c r="J16" s="2">
        <f>WEEKDAY(Table1[[#This Row],[Date]])</f>
        <v>3</v>
      </c>
      <c r="K16" s="4">
        <f>Table1[[#This Row],[Date]]</f>
        <v>44950</v>
      </c>
    </row>
    <row r="17" spans="1:11" x14ac:dyDescent="0.35">
      <c r="A17" s="1">
        <v>44951</v>
      </c>
      <c r="B17" t="str">
        <f>IF(OR(Table1[[#This Row],[Sub-Category]]="Payroll",Table1[[#This Row],[Sub-Category]]="Health Insurance Claim "),"Income","Expense")</f>
        <v>Income</v>
      </c>
      <c r="C17" t="s">
        <v>16</v>
      </c>
      <c r="D17" t="s">
        <v>2</v>
      </c>
      <c r="E17" t="s">
        <v>58</v>
      </c>
      <c r="F17">
        <v>2300</v>
      </c>
      <c r="G17" t="str">
        <f>IF(Table1[[#This Row],[Amount]]&lt;0,ABS(Table1[[#This Row],[Amount]]),"")</f>
        <v/>
      </c>
      <c r="H17">
        <f>IF(Table1[[#This Row],[Amount]]&gt;0,Table1[[#This Row],[Amount]],"")</f>
        <v>2300</v>
      </c>
      <c r="I17">
        <f>MONTH(Table1[[#This Row],[Date]])</f>
        <v>1</v>
      </c>
      <c r="J17" s="2">
        <f>WEEKDAY(Table1[[#This Row],[Date]])</f>
        <v>4</v>
      </c>
      <c r="K17" s="4">
        <f>Table1[[#This Row],[Date]]</f>
        <v>44951</v>
      </c>
    </row>
    <row r="18" spans="1:11" x14ac:dyDescent="0.35">
      <c r="A18" s="1">
        <v>44951</v>
      </c>
      <c r="B18" t="str">
        <f>IF(OR(Table1[[#This Row],[Sub-Category]]="Payroll",Table1[[#This Row],[Sub-Category]]="Health Insurance Claim "),"Income","Expense")</f>
        <v>Expense</v>
      </c>
      <c r="C18" t="s">
        <v>27</v>
      </c>
      <c r="D18" t="s">
        <v>28</v>
      </c>
      <c r="E18" t="s">
        <v>77</v>
      </c>
      <c r="F18">
        <v>-610.9</v>
      </c>
      <c r="G18">
        <f>IF(Table1[[#This Row],[Amount]]&lt;0,ABS(Table1[[#This Row],[Amount]]),"")</f>
        <v>610.9</v>
      </c>
      <c r="H18" t="str">
        <f>IF(Table1[[#This Row],[Amount]]&gt;0,Table1[[#This Row],[Amount]],"")</f>
        <v/>
      </c>
      <c r="I18">
        <f>MONTH(Table1[[#This Row],[Date]])</f>
        <v>1</v>
      </c>
      <c r="J18" s="2">
        <f>WEEKDAY(Table1[[#This Row],[Date]])</f>
        <v>4</v>
      </c>
      <c r="K18" s="4">
        <f>Table1[[#This Row],[Date]]</f>
        <v>44951</v>
      </c>
    </row>
    <row r="19" spans="1:11" x14ac:dyDescent="0.35">
      <c r="A19" s="1">
        <v>44953</v>
      </c>
      <c r="B19" t="str">
        <f>IF(OR(Table1[[#This Row],[Sub-Category]]="Payroll",Table1[[#This Row],[Sub-Category]]="Health Insurance Claim "),"Income","Expense")</f>
        <v>Expense</v>
      </c>
      <c r="C19" t="s">
        <v>56</v>
      </c>
      <c r="D19" t="s">
        <v>14</v>
      </c>
      <c r="E19" t="s">
        <v>42</v>
      </c>
      <c r="F19">
        <v>-9.33</v>
      </c>
      <c r="G19">
        <f>IF(Table1[[#This Row],[Amount]]&lt;0,ABS(Table1[[#This Row],[Amount]]),"")</f>
        <v>9.33</v>
      </c>
      <c r="H19" t="str">
        <f>IF(Table1[[#This Row],[Amount]]&gt;0,Table1[[#This Row],[Amount]],"")</f>
        <v/>
      </c>
      <c r="I19">
        <f>MONTH(Table1[[#This Row],[Date]])</f>
        <v>1</v>
      </c>
      <c r="J19" s="2">
        <f>WEEKDAY(Table1[[#This Row],[Date]])</f>
        <v>6</v>
      </c>
      <c r="K19" s="4">
        <f>Table1[[#This Row],[Date]]</f>
        <v>44953</v>
      </c>
    </row>
    <row r="20" spans="1:11" x14ac:dyDescent="0.35">
      <c r="A20" s="1">
        <v>44954</v>
      </c>
      <c r="B20" t="str">
        <f>IF(OR(Table1[[#This Row],[Sub-Category]]="Payroll",Table1[[#This Row],[Sub-Category]]="Health Insurance Claim "),"Income","Expense")</f>
        <v>Expense</v>
      </c>
      <c r="C20" t="s">
        <v>56</v>
      </c>
      <c r="D20" t="s">
        <v>38</v>
      </c>
      <c r="E20" t="s">
        <v>18</v>
      </c>
      <c r="F20">
        <v>-43.36</v>
      </c>
      <c r="G20">
        <f>IF(Table1[[#This Row],[Amount]]&lt;0,ABS(Table1[[#This Row],[Amount]]),"")</f>
        <v>43.36</v>
      </c>
      <c r="H20" t="str">
        <f>IF(Table1[[#This Row],[Amount]]&gt;0,Table1[[#This Row],[Amount]],"")</f>
        <v/>
      </c>
      <c r="I20">
        <f>MONTH(Table1[[#This Row],[Date]])</f>
        <v>1</v>
      </c>
      <c r="J20" s="2">
        <f>WEEKDAY(Table1[[#This Row],[Date]])</f>
        <v>7</v>
      </c>
      <c r="K20" s="4">
        <f>Table1[[#This Row],[Date]]</f>
        <v>44954</v>
      </c>
    </row>
    <row r="21" spans="1:11" x14ac:dyDescent="0.35">
      <c r="A21" s="1">
        <v>44956</v>
      </c>
      <c r="B21" t="str">
        <f>IF(OR(Table1[[#This Row],[Sub-Category]]="Payroll",Table1[[#This Row],[Sub-Category]]="Health Insurance Claim "),"Income","Expense")</f>
        <v>Expense</v>
      </c>
      <c r="C21" t="s">
        <v>54</v>
      </c>
      <c r="D21" t="s">
        <v>3</v>
      </c>
      <c r="E21" t="s">
        <v>12</v>
      </c>
      <c r="F21">
        <v>-190</v>
      </c>
      <c r="G21">
        <f>IF(Table1[[#This Row],[Amount]]&lt;0,ABS(Table1[[#This Row],[Amount]]),"")</f>
        <v>190</v>
      </c>
      <c r="H21" t="str">
        <f>IF(Table1[[#This Row],[Amount]]&gt;0,Table1[[#This Row],[Amount]],"")</f>
        <v/>
      </c>
      <c r="I21">
        <f>MONTH(Table1[[#This Row],[Date]])</f>
        <v>1</v>
      </c>
      <c r="J21" s="2">
        <f>WEEKDAY(Table1[[#This Row],[Date]])</f>
        <v>2</v>
      </c>
      <c r="K21" s="4">
        <f>Table1[[#This Row],[Date]]</f>
        <v>44956</v>
      </c>
    </row>
    <row r="22" spans="1:11" x14ac:dyDescent="0.35">
      <c r="A22" s="1">
        <v>44957</v>
      </c>
      <c r="B22" t="str">
        <f>IF(OR(Table1[[#This Row],[Sub-Category]]="Payroll",Table1[[#This Row],[Sub-Category]]="Health Insurance Claim "),"Income","Expense")</f>
        <v>Expense</v>
      </c>
      <c r="C22" t="s">
        <v>54</v>
      </c>
      <c r="D22" t="s">
        <v>4</v>
      </c>
      <c r="E22" t="s">
        <v>17</v>
      </c>
      <c r="F22">
        <v>-107.04</v>
      </c>
      <c r="G22">
        <f>IF(Table1[[#This Row],[Amount]]&lt;0,ABS(Table1[[#This Row],[Amount]]),"")</f>
        <v>107.04</v>
      </c>
      <c r="H22" t="str">
        <f>IF(Table1[[#This Row],[Amount]]&gt;0,Table1[[#This Row],[Amount]],"")</f>
        <v/>
      </c>
      <c r="I22">
        <f>MONTH(Table1[[#This Row],[Date]])</f>
        <v>1</v>
      </c>
      <c r="J22" s="2">
        <f>WEEKDAY(Table1[[#This Row],[Date]])</f>
        <v>3</v>
      </c>
      <c r="K22" s="4">
        <f>Table1[[#This Row],[Date]]</f>
        <v>44957</v>
      </c>
    </row>
    <row r="23" spans="1:11" x14ac:dyDescent="0.35">
      <c r="A23" s="1">
        <v>44959</v>
      </c>
      <c r="B23" t="str">
        <f>IF(OR(Table1[[#This Row],[Sub-Category]]="Payroll",Table1[[#This Row],[Sub-Category]]="Health Insurance Claim "),"Income","Expense")</f>
        <v>Expense</v>
      </c>
      <c r="C23" t="s">
        <v>27</v>
      </c>
      <c r="D23" t="s">
        <v>43</v>
      </c>
      <c r="E23" t="s">
        <v>53</v>
      </c>
      <c r="F23">
        <v>-66.72</v>
      </c>
      <c r="G23">
        <f>IF(Table1[[#This Row],[Amount]]&lt;0,ABS(Table1[[#This Row],[Amount]]),"")</f>
        <v>66.72</v>
      </c>
      <c r="H23" t="str">
        <f>IF(Table1[[#This Row],[Amount]]&gt;0,Table1[[#This Row],[Amount]],"")</f>
        <v/>
      </c>
      <c r="I23">
        <f>MONTH(Table1[[#This Row],[Date]])</f>
        <v>2</v>
      </c>
      <c r="J23" s="2">
        <f>WEEKDAY(Table1[[#This Row],[Date]])</f>
        <v>5</v>
      </c>
      <c r="K23" s="4">
        <f>Table1[[#This Row],[Date]]</f>
        <v>44959</v>
      </c>
    </row>
    <row r="24" spans="1:11" x14ac:dyDescent="0.35">
      <c r="A24" s="1">
        <v>44960</v>
      </c>
      <c r="B24" t="str">
        <f>IF(OR(Table1[[#This Row],[Sub-Category]]="Payroll",Table1[[#This Row],[Sub-Category]]="Health Insurance Claim "),"Income","Expense")</f>
        <v>Expense</v>
      </c>
      <c r="C24" t="s">
        <v>54</v>
      </c>
      <c r="D24" t="s">
        <v>0</v>
      </c>
      <c r="E24" t="s">
        <v>11</v>
      </c>
      <c r="F24">
        <v>-250</v>
      </c>
      <c r="G24">
        <f>IF(Table1[[#This Row],[Amount]]&lt;0,ABS(Table1[[#This Row],[Amount]]),"")</f>
        <v>250</v>
      </c>
      <c r="H24" t="str">
        <f>IF(Table1[[#This Row],[Amount]]&gt;0,Table1[[#This Row],[Amount]],"")</f>
        <v/>
      </c>
      <c r="I24">
        <f>MONTH(Table1[[#This Row],[Date]])</f>
        <v>2</v>
      </c>
      <c r="J24" s="2">
        <f>WEEKDAY(Table1[[#This Row],[Date]])</f>
        <v>6</v>
      </c>
      <c r="K24" s="4">
        <f>Table1[[#This Row],[Date]]</f>
        <v>44960</v>
      </c>
    </row>
    <row r="25" spans="1:11" x14ac:dyDescent="0.35">
      <c r="A25" s="1">
        <v>44960</v>
      </c>
      <c r="B25" t="str">
        <f>IF(OR(Table1[[#This Row],[Sub-Category]]="Payroll",Table1[[#This Row],[Sub-Category]]="Health Insurance Claim "),"Income","Expense")</f>
        <v>Expense</v>
      </c>
      <c r="C25" t="s">
        <v>54</v>
      </c>
      <c r="D25" t="s">
        <v>1</v>
      </c>
      <c r="E25" t="s">
        <v>10</v>
      </c>
      <c r="F25">
        <v>-250</v>
      </c>
      <c r="G25">
        <f>IF(Table1[[#This Row],[Amount]]&lt;0,ABS(Table1[[#This Row],[Amount]]),"")</f>
        <v>250</v>
      </c>
      <c r="H25" t="str">
        <f>IF(Table1[[#This Row],[Amount]]&gt;0,Table1[[#This Row],[Amount]],"")</f>
        <v/>
      </c>
      <c r="I25">
        <f>MONTH(Table1[[#This Row],[Date]])</f>
        <v>2</v>
      </c>
      <c r="J25" s="2">
        <f>WEEKDAY(Table1[[#This Row],[Date]])</f>
        <v>6</v>
      </c>
      <c r="K25" s="4">
        <f>Table1[[#This Row],[Date]]</f>
        <v>44960</v>
      </c>
    </row>
    <row r="26" spans="1:11" x14ac:dyDescent="0.35">
      <c r="A26" s="1">
        <v>44960</v>
      </c>
      <c r="B26" t="str">
        <f>IF(OR(Table1[[#This Row],[Sub-Category]]="Payroll",Table1[[#This Row],[Sub-Category]]="Health Insurance Claim "),"Income","Expense")</f>
        <v>Expense</v>
      </c>
      <c r="C26" t="s">
        <v>54</v>
      </c>
      <c r="D26" t="s">
        <v>0</v>
      </c>
      <c r="E26" t="s">
        <v>76</v>
      </c>
      <c r="F26">
        <v>-250</v>
      </c>
      <c r="G26">
        <f>IF(Table1[[#This Row],[Amount]]&lt;0,ABS(Table1[[#This Row],[Amount]]),"")</f>
        <v>250</v>
      </c>
      <c r="H26" t="str">
        <f>IF(Table1[[#This Row],[Amount]]&gt;0,Table1[[#This Row],[Amount]],"")</f>
        <v/>
      </c>
      <c r="I26">
        <f>MONTH(Table1[[#This Row],[Date]])</f>
        <v>2</v>
      </c>
      <c r="J26" s="2">
        <f>WEEKDAY(Table1[[#This Row],[Date]])</f>
        <v>6</v>
      </c>
      <c r="K26" s="4">
        <f>Table1[[#This Row],[Date]]</f>
        <v>44960</v>
      </c>
    </row>
    <row r="27" spans="1:11" x14ac:dyDescent="0.35">
      <c r="A27" s="1">
        <v>44963</v>
      </c>
      <c r="B27" t="str">
        <f>IF(OR(Table1[[#This Row],[Sub-Category]]="Payroll",Table1[[#This Row],[Sub-Category]]="Health Insurance Claim "),"Income","Expense")</f>
        <v>Income</v>
      </c>
      <c r="C27" t="s">
        <v>52</v>
      </c>
      <c r="D27" t="s">
        <v>0</v>
      </c>
      <c r="E27" t="s">
        <v>51</v>
      </c>
      <c r="F27">
        <v>100</v>
      </c>
      <c r="G27" t="str">
        <f>IF(Table1[[#This Row],[Amount]]&lt;0,ABS(Table1[[#This Row],[Amount]]),"")</f>
        <v/>
      </c>
      <c r="H27">
        <f>IF(Table1[[#This Row],[Amount]]&gt;0,Table1[[#This Row],[Amount]],"")</f>
        <v>100</v>
      </c>
      <c r="I27">
        <f>MONTH(Table1[[#This Row],[Date]])</f>
        <v>2</v>
      </c>
      <c r="J27" s="2">
        <f>WEEKDAY(Table1[[#This Row],[Date]])</f>
        <v>2</v>
      </c>
      <c r="K27" s="4">
        <f>Table1[[#This Row],[Date]]</f>
        <v>44963</v>
      </c>
    </row>
    <row r="28" spans="1:11" x14ac:dyDescent="0.35">
      <c r="A28" s="1">
        <v>44964</v>
      </c>
      <c r="B28" t="str">
        <f>IF(OR(Table1[[#This Row],[Sub-Category]]="Payroll",Table1[[#This Row],[Sub-Category]]="Health Insurance Claim "),"Income","Expense")</f>
        <v>Expense</v>
      </c>
      <c r="C28" t="s">
        <v>54</v>
      </c>
      <c r="D28" t="s">
        <v>4</v>
      </c>
      <c r="E28" t="s">
        <v>17</v>
      </c>
      <c r="F28">
        <v>-284.63</v>
      </c>
      <c r="G28">
        <f>IF(Table1[[#This Row],[Amount]]&lt;0,ABS(Table1[[#This Row],[Amount]]),"")</f>
        <v>284.63</v>
      </c>
      <c r="H28" t="str">
        <f>IF(Table1[[#This Row],[Amount]]&gt;0,Table1[[#This Row],[Amount]],"")</f>
        <v/>
      </c>
      <c r="I28">
        <f>MONTH(Table1[[#This Row],[Date]])</f>
        <v>2</v>
      </c>
      <c r="J28" s="2">
        <f>WEEKDAY(Table1[[#This Row],[Date]])</f>
        <v>3</v>
      </c>
      <c r="K28" s="4">
        <f>Table1[[#This Row],[Date]]</f>
        <v>44964</v>
      </c>
    </row>
    <row r="29" spans="1:11" x14ac:dyDescent="0.35">
      <c r="A29" s="1">
        <v>44964</v>
      </c>
      <c r="B29" t="str">
        <f>IF(OR(Table1[[#This Row],[Sub-Category]]="Payroll",Table1[[#This Row],[Sub-Category]]="Health Insurance Claim "),"Income","Expense")</f>
        <v>Expense</v>
      </c>
      <c r="C29" t="s">
        <v>19</v>
      </c>
      <c r="D29" t="s">
        <v>24</v>
      </c>
      <c r="E29" t="s">
        <v>55</v>
      </c>
      <c r="F29">
        <v>-4.2</v>
      </c>
      <c r="G29">
        <f>IF(Table1[[#This Row],[Amount]]&lt;0,ABS(Table1[[#This Row],[Amount]]),"")</f>
        <v>4.2</v>
      </c>
      <c r="H29" t="str">
        <f>IF(Table1[[#This Row],[Amount]]&gt;0,Table1[[#This Row],[Amount]],"")</f>
        <v/>
      </c>
      <c r="I29">
        <f>MONTH(Table1[[#This Row],[Date]])</f>
        <v>2</v>
      </c>
      <c r="J29" s="2">
        <f>WEEKDAY(Table1[[#This Row],[Date]])</f>
        <v>3</v>
      </c>
      <c r="K29" s="4">
        <f>Table1[[#This Row],[Date]]</f>
        <v>44964</v>
      </c>
    </row>
    <row r="30" spans="1:11" x14ac:dyDescent="0.35">
      <c r="A30" s="1">
        <v>44965</v>
      </c>
      <c r="B30" t="str">
        <f>IF(OR(Table1[[#This Row],[Sub-Category]]="Payroll",Table1[[#This Row],[Sub-Category]]="Health Insurance Claim "),"Income","Expense")</f>
        <v>Income</v>
      </c>
      <c r="C30" t="s">
        <v>16</v>
      </c>
      <c r="D30" t="s">
        <v>2</v>
      </c>
      <c r="E30" t="s">
        <v>58</v>
      </c>
      <c r="F30">
        <v>2300</v>
      </c>
      <c r="G30" t="str">
        <f>IF(Table1[[#This Row],[Amount]]&lt;0,ABS(Table1[[#This Row],[Amount]]),"")</f>
        <v/>
      </c>
      <c r="H30">
        <f>IF(Table1[[#This Row],[Amount]]&gt;0,Table1[[#This Row],[Amount]],"")</f>
        <v>2300</v>
      </c>
      <c r="I30">
        <f>MONTH(Table1[[#This Row],[Date]])</f>
        <v>2</v>
      </c>
      <c r="J30" s="2">
        <f>WEEKDAY(Table1[[#This Row],[Date]])</f>
        <v>4</v>
      </c>
      <c r="K30" s="4">
        <f>Table1[[#This Row],[Date]]</f>
        <v>44965</v>
      </c>
    </row>
    <row r="31" spans="1:11" x14ac:dyDescent="0.35">
      <c r="A31" s="1">
        <v>44966</v>
      </c>
      <c r="B31" t="str">
        <f>IF(OR(Table1[[#This Row],[Sub-Category]]="Payroll",Table1[[#This Row],[Sub-Category]]="Health Insurance Claim "),"Income","Expense")</f>
        <v>Expense</v>
      </c>
      <c r="C31" t="s">
        <v>19</v>
      </c>
      <c r="D31" t="s">
        <v>59</v>
      </c>
      <c r="E31" t="s">
        <v>26</v>
      </c>
      <c r="F31">
        <v>-330.96</v>
      </c>
      <c r="G31">
        <f>IF(Table1[[#This Row],[Amount]]&lt;0,ABS(Table1[[#This Row],[Amount]]),"")</f>
        <v>330.96</v>
      </c>
      <c r="H31" t="str">
        <f>IF(Table1[[#This Row],[Amount]]&gt;0,Table1[[#This Row],[Amount]],"")</f>
        <v/>
      </c>
      <c r="I31">
        <f>MONTH(Table1[[#This Row],[Date]])</f>
        <v>2</v>
      </c>
      <c r="J31" s="2">
        <f>WEEKDAY(Table1[[#This Row],[Date]])</f>
        <v>5</v>
      </c>
      <c r="K31" s="4">
        <f>Table1[[#This Row],[Date]]</f>
        <v>44966</v>
      </c>
    </row>
    <row r="32" spans="1:11" x14ac:dyDescent="0.35">
      <c r="A32" s="1">
        <v>44967</v>
      </c>
      <c r="B32" t="str">
        <f>IF(OR(Table1[[#This Row],[Sub-Category]]="Payroll",Table1[[#This Row],[Sub-Category]]="Health Insurance Claim "),"Income","Expense")</f>
        <v>Expense</v>
      </c>
      <c r="C32" t="s">
        <v>54</v>
      </c>
      <c r="D32" t="s">
        <v>1</v>
      </c>
      <c r="E32" t="s">
        <v>10</v>
      </c>
      <c r="F32">
        <v>-250</v>
      </c>
      <c r="G32">
        <f>IF(Table1[[#This Row],[Amount]]&lt;0,ABS(Table1[[#This Row],[Amount]]),"")</f>
        <v>250</v>
      </c>
      <c r="H32" t="str">
        <f>IF(Table1[[#This Row],[Amount]]&gt;0,Table1[[#This Row],[Amount]],"")</f>
        <v/>
      </c>
      <c r="I32">
        <f>MONTH(Table1[[#This Row],[Date]])</f>
        <v>2</v>
      </c>
      <c r="J32" s="2">
        <f>WEEKDAY(Table1[[#This Row],[Date]])</f>
        <v>6</v>
      </c>
      <c r="K32" s="4">
        <f>Table1[[#This Row],[Date]]</f>
        <v>44967</v>
      </c>
    </row>
    <row r="33" spans="1:11" x14ac:dyDescent="0.35">
      <c r="A33" s="1">
        <v>44974</v>
      </c>
      <c r="B33" t="str">
        <f>IF(OR(Table1[[#This Row],[Sub-Category]]="Payroll",Table1[[#This Row],[Sub-Category]]="Health Insurance Claim "),"Income","Expense")</f>
        <v>Expense</v>
      </c>
      <c r="C33" t="s">
        <v>54</v>
      </c>
      <c r="D33" t="s">
        <v>1</v>
      </c>
      <c r="E33" t="s">
        <v>10</v>
      </c>
      <c r="F33">
        <v>-250</v>
      </c>
      <c r="G33">
        <f>IF(Table1[[#This Row],[Amount]]&lt;0,ABS(Table1[[#This Row],[Amount]]),"")</f>
        <v>250</v>
      </c>
      <c r="H33" t="str">
        <f>IF(Table1[[#This Row],[Amount]]&gt;0,Table1[[#This Row],[Amount]],"")</f>
        <v/>
      </c>
      <c r="I33">
        <f>MONTH(Table1[[#This Row],[Date]])</f>
        <v>2</v>
      </c>
      <c r="J33" s="2">
        <f>WEEKDAY(Table1[[#This Row],[Date]])</f>
        <v>6</v>
      </c>
      <c r="K33" s="4">
        <f>Table1[[#This Row],[Date]]</f>
        <v>44974</v>
      </c>
    </row>
    <row r="34" spans="1:11" x14ac:dyDescent="0.35">
      <c r="A34" s="1">
        <v>44974</v>
      </c>
      <c r="B34" t="str">
        <f>IF(OR(Table1[[#This Row],[Sub-Category]]="Payroll",Table1[[#This Row],[Sub-Category]]="Health Insurance Claim "),"Income","Expense")</f>
        <v>Expense</v>
      </c>
      <c r="C34" t="s">
        <v>54</v>
      </c>
      <c r="D34" t="s">
        <v>0</v>
      </c>
      <c r="E34" t="s">
        <v>76</v>
      </c>
      <c r="F34">
        <v>-250</v>
      </c>
      <c r="G34">
        <f>IF(Table1[[#This Row],[Amount]]&lt;0,ABS(Table1[[#This Row],[Amount]]),"")</f>
        <v>250</v>
      </c>
      <c r="H34" t="str">
        <f>IF(Table1[[#This Row],[Amount]]&gt;0,Table1[[#This Row],[Amount]],"")</f>
        <v/>
      </c>
      <c r="I34">
        <f>MONTH(Table1[[#This Row],[Date]])</f>
        <v>2</v>
      </c>
      <c r="J34" s="2">
        <f>WEEKDAY(Table1[[#This Row],[Date]])</f>
        <v>6</v>
      </c>
      <c r="K34" s="4">
        <f>Table1[[#This Row],[Date]]</f>
        <v>44974</v>
      </c>
    </row>
    <row r="35" spans="1:11" x14ac:dyDescent="0.35">
      <c r="A35" s="1">
        <v>44975</v>
      </c>
      <c r="B35" t="str">
        <f>IF(OR(Table1[[#This Row],[Sub-Category]]="Payroll",Table1[[#This Row],[Sub-Category]]="Health Insurance Claim "),"Income","Expense")</f>
        <v>Expense</v>
      </c>
      <c r="C35" t="s">
        <v>54</v>
      </c>
      <c r="D35" t="s">
        <v>45</v>
      </c>
      <c r="E35" t="s">
        <v>33</v>
      </c>
      <c r="F35">
        <v>-90.31</v>
      </c>
      <c r="G35">
        <f>IF(Table1[[#This Row],[Amount]]&lt;0,ABS(Table1[[#This Row],[Amount]]),"")</f>
        <v>90.31</v>
      </c>
      <c r="H35" t="str">
        <f>IF(Table1[[#This Row],[Amount]]&gt;0,Table1[[#This Row],[Amount]],"")</f>
        <v/>
      </c>
      <c r="I35">
        <f>MONTH(Table1[[#This Row],[Date]])</f>
        <v>2</v>
      </c>
      <c r="J35" s="2">
        <f>WEEKDAY(Table1[[#This Row],[Date]])</f>
        <v>7</v>
      </c>
      <c r="K35" s="4">
        <f>Table1[[#This Row],[Date]]</f>
        <v>44975</v>
      </c>
    </row>
    <row r="36" spans="1:11" x14ac:dyDescent="0.35">
      <c r="A36" s="1">
        <v>44977</v>
      </c>
      <c r="B36" t="str">
        <f>IF(OR(Table1[[#This Row],[Sub-Category]]="Payroll",Table1[[#This Row],[Sub-Category]]="Health Insurance Claim "),"Income","Expense")</f>
        <v>Expense</v>
      </c>
      <c r="C36" t="s">
        <v>54</v>
      </c>
      <c r="D36" t="s">
        <v>3</v>
      </c>
      <c r="E36" t="s">
        <v>12</v>
      </c>
      <c r="F36">
        <v>-130</v>
      </c>
      <c r="G36">
        <f>IF(Table1[[#This Row],[Amount]]&lt;0,ABS(Table1[[#This Row],[Amount]]),"")</f>
        <v>130</v>
      </c>
      <c r="H36" t="str">
        <f>IF(Table1[[#This Row],[Amount]]&gt;0,Table1[[#This Row],[Amount]],"")</f>
        <v/>
      </c>
      <c r="I36">
        <f>MONTH(Table1[[#This Row],[Date]])</f>
        <v>2</v>
      </c>
      <c r="J36" s="2">
        <f>WEEKDAY(Table1[[#This Row],[Date]])</f>
        <v>2</v>
      </c>
      <c r="K36" s="4">
        <f>Table1[[#This Row],[Date]]</f>
        <v>44977</v>
      </c>
    </row>
    <row r="37" spans="1:11" x14ac:dyDescent="0.35">
      <c r="A37" s="1">
        <v>44979</v>
      </c>
      <c r="B37" t="str">
        <f>IF(OR(Table1[[#This Row],[Sub-Category]]="Payroll",Table1[[#This Row],[Sub-Category]]="Health Insurance Claim "),"Income","Expense")</f>
        <v>Income</v>
      </c>
      <c r="C37" t="s">
        <v>16</v>
      </c>
      <c r="D37" t="s">
        <v>2</v>
      </c>
      <c r="E37" t="s">
        <v>58</v>
      </c>
      <c r="F37">
        <v>2300</v>
      </c>
      <c r="G37" t="str">
        <f>IF(Table1[[#This Row],[Amount]]&lt;0,ABS(Table1[[#This Row],[Amount]]),"")</f>
        <v/>
      </c>
      <c r="H37">
        <f>IF(Table1[[#This Row],[Amount]]&gt;0,Table1[[#This Row],[Amount]],"")</f>
        <v>2300</v>
      </c>
      <c r="I37">
        <f>MONTH(Table1[[#This Row],[Date]])</f>
        <v>2</v>
      </c>
      <c r="J37" s="2">
        <f>WEEKDAY(Table1[[#This Row],[Date]])</f>
        <v>4</v>
      </c>
      <c r="K37" s="4">
        <f>Table1[[#This Row],[Date]]</f>
        <v>44979</v>
      </c>
    </row>
    <row r="38" spans="1:11" x14ac:dyDescent="0.35">
      <c r="A38" s="1">
        <v>44981</v>
      </c>
      <c r="B38" t="str">
        <f>IF(OR(Table1[[#This Row],[Sub-Category]]="Payroll",Table1[[#This Row],[Sub-Category]]="Health Insurance Claim "),"Income","Expense")</f>
        <v>Expense</v>
      </c>
      <c r="C38" t="s">
        <v>54</v>
      </c>
      <c r="D38" t="s">
        <v>1</v>
      </c>
      <c r="E38" t="s">
        <v>10</v>
      </c>
      <c r="F38">
        <v>-250</v>
      </c>
      <c r="G38">
        <f>IF(Table1[[#This Row],[Amount]]&lt;0,ABS(Table1[[#This Row],[Amount]]),"")</f>
        <v>250</v>
      </c>
      <c r="H38" t="str">
        <f>IF(Table1[[#This Row],[Amount]]&gt;0,Table1[[#This Row],[Amount]],"")</f>
        <v/>
      </c>
      <c r="I38">
        <f>MONTH(Table1[[#This Row],[Date]])</f>
        <v>2</v>
      </c>
      <c r="J38" s="2">
        <f>WEEKDAY(Table1[[#This Row],[Date]])</f>
        <v>6</v>
      </c>
      <c r="K38" s="4">
        <f>Table1[[#This Row],[Date]]</f>
        <v>44981</v>
      </c>
    </row>
    <row r="39" spans="1:11" x14ac:dyDescent="0.35">
      <c r="A39" s="1">
        <v>44984</v>
      </c>
      <c r="B39" t="str">
        <f>IF(OR(Table1[[#This Row],[Sub-Category]]="Payroll",Table1[[#This Row],[Sub-Category]]="Health Insurance Claim "),"Income","Expense")</f>
        <v>Expense</v>
      </c>
      <c r="C39" t="s">
        <v>19</v>
      </c>
      <c r="D39" t="s">
        <v>31</v>
      </c>
      <c r="E39" t="s">
        <v>30</v>
      </c>
      <c r="F39">
        <v>-71.37</v>
      </c>
      <c r="G39">
        <f>IF(Table1[[#This Row],[Amount]]&lt;0,ABS(Table1[[#This Row],[Amount]]),"")</f>
        <v>71.37</v>
      </c>
      <c r="H39" t="str">
        <f>IF(Table1[[#This Row],[Amount]]&gt;0,Table1[[#This Row],[Amount]],"")</f>
        <v/>
      </c>
      <c r="I39">
        <f>MONTH(Table1[[#This Row],[Date]])</f>
        <v>2</v>
      </c>
      <c r="J39" s="2">
        <f>WEEKDAY(Table1[[#This Row],[Date]])</f>
        <v>2</v>
      </c>
      <c r="K39" s="4">
        <f>Table1[[#This Row],[Date]]</f>
        <v>44984</v>
      </c>
    </row>
    <row r="40" spans="1:11" x14ac:dyDescent="0.35">
      <c r="A40" s="1">
        <v>44985</v>
      </c>
      <c r="B40" t="str">
        <f>IF(OR(Table1[[#This Row],[Sub-Category]]="Payroll",Table1[[#This Row],[Sub-Category]]="Health Insurance Claim "),"Income","Expense")</f>
        <v>Expense</v>
      </c>
      <c r="C40" t="s">
        <v>54</v>
      </c>
      <c r="D40" t="s">
        <v>4</v>
      </c>
      <c r="E40" t="s">
        <v>17</v>
      </c>
      <c r="F40">
        <v>-109.27</v>
      </c>
      <c r="G40">
        <f>IF(Table1[[#This Row],[Amount]]&lt;0,ABS(Table1[[#This Row],[Amount]]),"")</f>
        <v>109.27</v>
      </c>
      <c r="H40" t="str">
        <f>IF(Table1[[#This Row],[Amount]]&gt;0,Table1[[#This Row],[Amount]],"")</f>
        <v/>
      </c>
      <c r="I40">
        <f>MONTH(Table1[[#This Row],[Date]])</f>
        <v>2</v>
      </c>
      <c r="J40" s="2">
        <f>WEEKDAY(Table1[[#This Row],[Date]])</f>
        <v>3</v>
      </c>
      <c r="K40" s="4">
        <f>Table1[[#This Row],[Date]]</f>
        <v>44985</v>
      </c>
    </row>
    <row r="41" spans="1:11" x14ac:dyDescent="0.35">
      <c r="A41" s="1">
        <v>44985</v>
      </c>
      <c r="B41" t="str">
        <f>IF(OR(Table1[[#This Row],[Sub-Category]]="Payroll",Table1[[#This Row],[Sub-Category]]="Health Insurance Claim "),"Income","Expense")</f>
        <v>Expense</v>
      </c>
      <c r="C41" t="s">
        <v>54</v>
      </c>
      <c r="D41" t="s">
        <v>3</v>
      </c>
      <c r="E41" t="s">
        <v>12</v>
      </c>
      <c r="F41">
        <v>-190</v>
      </c>
      <c r="G41">
        <f>IF(Table1[[#This Row],[Amount]]&lt;0,ABS(Table1[[#This Row],[Amount]]),"")</f>
        <v>190</v>
      </c>
      <c r="H41" t="str">
        <f>IF(Table1[[#This Row],[Amount]]&gt;0,Table1[[#This Row],[Amount]],"")</f>
        <v/>
      </c>
      <c r="I41">
        <f>MONTH(Table1[[#This Row],[Date]])</f>
        <v>2</v>
      </c>
      <c r="J41" s="2">
        <f>WEEKDAY(Table1[[#This Row],[Date]])</f>
        <v>3</v>
      </c>
      <c r="K41" s="4">
        <f>Table1[[#This Row],[Date]]</f>
        <v>44985</v>
      </c>
    </row>
    <row r="42" spans="1:11" x14ac:dyDescent="0.35">
      <c r="A42" s="1">
        <v>44988</v>
      </c>
      <c r="B42" t="str">
        <f>IF(OR(Table1[[#This Row],[Sub-Category]]="Payroll",Table1[[#This Row],[Sub-Category]]="Health Insurance Claim "),"Income","Expense")</f>
        <v>Expense</v>
      </c>
      <c r="C42" t="s">
        <v>54</v>
      </c>
      <c r="D42" t="s">
        <v>0</v>
      </c>
      <c r="E42" t="s">
        <v>11</v>
      </c>
      <c r="F42">
        <v>-250</v>
      </c>
      <c r="G42">
        <f>IF(Table1[[#This Row],[Amount]]&lt;0,ABS(Table1[[#This Row],[Amount]]),"")</f>
        <v>250</v>
      </c>
      <c r="H42" t="str">
        <f>IF(Table1[[#This Row],[Amount]]&gt;0,Table1[[#This Row],[Amount]],"")</f>
        <v/>
      </c>
      <c r="I42">
        <f>MONTH(Table1[[#This Row],[Date]])</f>
        <v>3</v>
      </c>
      <c r="J42" s="2">
        <f>WEEKDAY(Table1[[#This Row],[Date]])</f>
        <v>6</v>
      </c>
      <c r="K42" s="4">
        <f>Table1[[#This Row],[Date]]</f>
        <v>44988</v>
      </c>
    </row>
    <row r="43" spans="1:11" x14ac:dyDescent="0.35">
      <c r="A43" s="1">
        <v>44988</v>
      </c>
      <c r="B43" t="str">
        <f>IF(OR(Table1[[#This Row],[Sub-Category]]="Payroll",Table1[[#This Row],[Sub-Category]]="Health Insurance Claim "),"Income","Expense")</f>
        <v>Expense</v>
      </c>
      <c r="C43" t="s">
        <v>54</v>
      </c>
      <c r="D43" t="s">
        <v>1</v>
      </c>
      <c r="E43" t="s">
        <v>10</v>
      </c>
      <c r="F43">
        <v>-250</v>
      </c>
      <c r="G43">
        <f>IF(Table1[[#This Row],[Amount]]&lt;0,ABS(Table1[[#This Row],[Amount]]),"")</f>
        <v>250</v>
      </c>
      <c r="H43" t="str">
        <f>IF(Table1[[#This Row],[Amount]]&gt;0,Table1[[#This Row],[Amount]],"")</f>
        <v/>
      </c>
      <c r="I43">
        <f>MONTH(Table1[[#This Row],[Date]])</f>
        <v>3</v>
      </c>
      <c r="J43" s="2">
        <f>WEEKDAY(Table1[[#This Row],[Date]])</f>
        <v>6</v>
      </c>
      <c r="K43" s="4">
        <f>Table1[[#This Row],[Date]]</f>
        <v>44988</v>
      </c>
    </row>
    <row r="44" spans="1:11" x14ac:dyDescent="0.35">
      <c r="A44" s="1">
        <v>44988</v>
      </c>
      <c r="B44" t="str">
        <f>IF(OR(Table1[[#This Row],[Sub-Category]]="Payroll",Table1[[#This Row],[Sub-Category]]="Health Insurance Claim "),"Income","Expense")</f>
        <v>Expense</v>
      </c>
      <c r="C44" t="s">
        <v>54</v>
      </c>
      <c r="D44" t="s">
        <v>0</v>
      </c>
      <c r="E44" t="s">
        <v>76</v>
      </c>
      <c r="F44">
        <v>-250</v>
      </c>
      <c r="G44">
        <f>IF(Table1[[#This Row],[Amount]]&lt;0,ABS(Table1[[#This Row],[Amount]]),"")</f>
        <v>250</v>
      </c>
      <c r="H44" t="str">
        <f>IF(Table1[[#This Row],[Amount]]&gt;0,Table1[[#This Row],[Amount]],"")</f>
        <v/>
      </c>
      <c r="I44">
        <f>MONTH(Table1[[#This Row],[Date]])</f>
        <v>3</v>
      </c>
      <c r="J44" s="2">
        <f>WEEKDAY(Table1[[#This Row],[Date]])</f>
        <v>6</v>
      </c>
      <c r="K44" s="4">
        <f>Table1[[#This Row],[Date]]</f>
        <v>44988</v>
      </c>
    </row>
    <row r="45" spans="1:11" x14ac:dyDescent="0.35">
      <c r="A45" s="1">
        <v>44991</v>
      </c>
      <c r="B45" t="str">
        <f>IF(OR(Table1[[#This Row],[Sub-Category]]="Payroll",Table1[[#This Row],[Sub-Category]]="Health Insurance Claim "),"Income","Expense")</f>
        <v>Expense</v>
      </c>
      <c r="C45" t="s">
        <v>19</v>
      </c>
      <c r="D45" t="s">
        <v>50</v>
      </c>
      <c r="E45" t="s">
        <v>30</v>
      </c>
      <c r="F45">
        <v>-183.75</v>
      </c>
      <c r="G45">
        <f>IF(Table1[[#This Row],[Amount]]&lt;0,ABS(Table1[[#This Row],[Amount]]),"")</f>
        <v>183.75</v>
      </c>
      <c r="H45" t="str">
        <f>IF(Table1[[#This Row],[Amount]]&gt;0,Table1[[#This Row],[Amount]],"")</f>
        <v/>
      </c>
      <c r="I45">
        <f>MONTH(Table1[[#This Row],[Date]])</f>
        <v>3</v>
      </c>
      <c r="J45" s="2">
        <f>WEEKDAY(Table1[[#This Row],[Date]])</f>
        <v>2</v>
      </c>
      <c r="K45" s="4">
        <f>Table1[[#This Row],[Date]]</f>
        <v>44991</v>
      </c>
    </row>
    <row r="46" spans="1:11" x14ac:dyDescent="0.35">
      <c r="A46" s="1">
        <v>44993</v>
      </c>
      <c r="B46" t="str">
        <f>IF(OR(Table1[[#This Row],[Sub-Category]]="Payroll",Table1[[#This Row],[Sub-Category]]="Health Insurance Claim "),"Income","Expense")</f>
        <v>Income</v>
      </c>
      <c r="C46" t="s">
        <v>16</v>
      </c>
      <c r="D46" t="s">
        <v>2</v>
      </c>
      <c r="E46" t="s">
        <v>58</v>
      </c>
      <c r="F46">
        <v>2300</v>
      </c>
      <c r="G46" t="str">
        <f>IF(Table1[[#This Row],[Amount]]&lt;0,ABS(Table1[[#This Row],[Amount]]),"")</f>
        <v/>
      </c>
      <c r="H46">
        <f>IF(Table1[[#This Row],[Amount]]&gt;0,Table1[[#This Row],[Amount]],"")</f>
        <v>2300</v>
      </c>
      <c r="I46">
        <f>MONTH(Table1[[#This Row],[Date]])</f>
        <v>3</v>
      </c>
      <c r="J46" s="2">
        <f>WEEKDAY(Table1[[#This Row],[Date]])</f>
        <v>4</v>
      </c>
      <c r="K46" s="4">
        <f>Table1[[#This Row],[Date]]</f>
        <v>44993</v>
      </c>
    </row>
    <row r="47" spans="1:11" x14ac:dyDescent="0.35">
      <c r="A47" s="1">
        <v>44994</v>
      </c>
      <c r="B47" t="str">
        <f>IF(OR(Table1[[#This Row],[Sub-Category]]="Payroll",Table1[[#This Row],[Sub-Category]]="Health Insurance Claim "),"Income","Expense")</f>
        <v>Expense</v>
      </c>
      <c r="C47" t="s">
        <v>54</v>
      </c>
      <c r="D47" t="s">
        <v>4</v>
      </c>
      <c r="E47" t="s">
        <v>17</v>
      </c>
      <c r="F47">
        <v>-202.55</v>
      </c>
      <c r="G47">
        <f>IF(Table1[[#This Row],[Amount]]&lt;0,ABS(Table1[[#This Row],[Amount]]),"")</f>
        <v>202.55</v>
      </c>
      <c r="H47" t="str">
        <f>IF(Table1[[#This Row],[Amount]]&gt;0,Table1[[#This Row],[Amount]],"")</f>
        <v/>
      </c>
      <c r="I47">
        <f>MONTH(Table1[[#This Row],[Date]])</f>
        <v>3</v>
      </c>
      <c r="J47" s="2">
        <f>WEEKDAY(Table1[[#This Row],[Date]])</f>
        <v>5</v>
      </c>
      <c r="K47" s="4">
        <f>Table1[[#This Row],[Date]]</f>
        <v>44994</v>
      </c>
    </row>
    <row r="48" spans="1:11" x14ac:dyDescent="0.35">
      <c r="A48" s="1">
        <v>44995</v>
      </c>
      <c r="B48" t="str">
        <f>IF(OR(Table1[[#This Row],[Sub-Category]]="Payroll",Table1[[#This Row],[Sub-Category]]="Health Insurance Claim "),"Income","Expense")</f>
        <v>Expense</v>
      </c>
      <c r="C48" t="s">
        <v>54</v>
      </c>
      <c r="D48" t="s">
        <v>1</v>
      </c>
      <c r="E48" t="s">
        <v>10</v>
      </c>
      <c r="F48">
        <v>-250</v>
      </c>
      <c r="G48">
        <f>IF(Table1[[#This Row],[Amount]]&lt;0,ABS(Table1[[#This Row],[Amount]]),"")</f>
        <v>250</v>
      </c>
      <c r="H48" t="str">
        <f>IF(Table1[[#This Row],[Amount]]&gt;0,Table1[[#This Row],[Amount]],"")</f>
        <v/>
      </c>
      <c r="I48">
        <f>MONTH(Table1[[#This Row],[Date]])</f>
        <v>3</v>
      </c>
      <c r="J48" s="2">
        <f>WEEKDAY(Table1[[#This Row],[Date]])</f>
        <v>6</v>
      </c>
      <c r="K48" s="4">
        <f>Table1[[#This Row],[Date]]</f>
        <v>44995</v>
      </c>
    </row>
    <row r="49" spans="1:11" x14ac:dyDescent="0.35">
      <c r="A49" s="1">
        <v>45002</v>
      </c>
      <c r="B49" t="str">
        <f>IF(OR(Table1[[#This Row],[Sub-Category]]="Payroll",Table1[[#This Row],[Sub-Category]]="Health Insurance Claim "),"Income","Expense")</f>
        <v>Expense</v>
      </c>
      <c r="C49" t="s">
        <v>54</v>
      </c>
      <c r="D49" t="s">
        <v>1</v>
      </c>
      <c r="E49" t="s">
        <v>10</v>
      </c>
      <c r="F49">
        <v>-250</v>
      </c>
      <c r="G49">
        <f>IF(Table1[[#This Row],[Amount]]&lt;0,ABS(Table1[[#This Row],[Amount]]),"")</f>
        <v>250</v>
      </c>
      <c r="H49" t="str">
        <f>IF(Table1[[#This Row],[Amount]]&gt;0,Table1[[#This Row],[Amount]],"")</f>
        <v/>
      </c>
      <c r="I49">
        <f>MONTH(Table1[[#This Row],[Date]])</f>
        <v>3</v>
      </c>
      <c r="J49" s="2">
        <f>WEEKDAY(Table1[[#This Row],[Date]])</f>
        <v>6</v>
      </c>
      <c r="K49" s="4">
        <f>Table1[[#This Row],[Date]]</f>
        <v>45002</v>
      </c>
    </row>
    <row r="50" spans="1:11" x14ac:dyDescent="0.35">
      <c r="A50" s="1">
        <v>45002</v>
      </c>
      <c r="B50" t="str">
        <f>IF(OR(Table1[[#This Row],[Sub-Category]]="Payroll",Table1[[#This Row],[Sub-Category]]="Health Insurance Claim "),"Income","Expense")</f>
        <v>Expense</v>
      </c>
      <c r="C50" t="s">
        <v>54</v>
      </c>
      <c r="D50" t="s">
        <v>0</v>
      </c>
      <c r="E50" t="s">
        <v>76</v>
      </c>
      <c r="F50">
        <v>-250</v>
      </c>
      <c r="G50">
        <f>IF(Table1[[#This Row],[Amount]]&lt;0,ABS(Table1[[#This Row],[Amount]]),"")</f>
        <v>250</v>
      </c>
      <c r="H50" t="str">
        <f>IF(Table1[[#This Row],[Amount]]&gt;0,Table1[[#This Row],[Amount]],"")</f>
        <v/>
      </c>
      <c r="I50">
        <f>MONTH(Table1[[#This Row],[Date]])</f>
        <v>3</v>
      </c>
      <c r="J50" s="2">
        <f>WEEKDAY(Table1[[#This Row],[Date]])</f>
        <v>6</v>
      </c>
      <c r="K50" s="4">
        <f>Table1[[#This Row],[Date]]</f>
        <v>45002</v>
      </c>
    </row>
    <row r="51" spans="1:11" x14ac:dyDescent="0.35">
      <c r="A51" s="1">
        <v>45005</v>
      </c>
      <c r="B51" t="str">
        <f>IF(OR(Table1[[#This Row],[Sub-Category]]="Payroll",Table1[[#This Row],[Sub-Category]]="Health Insurance Claim "),"Income","Expense")</f>
        <v>Expense</v>
      </c>
      <c r="C51" t="s">
        <v>54</v>
      </c>
      <c r="D51" t="s">
        <v>3</v>
      </c>
      <c r="E51" t="s">
        <v>12</v>
      </c>
      <c r="F51">
        <v>-130</v>
      </c>
      <c r="G51">
        <f>IF(Table1[[#This Row],[Amount]]&lt;0,ABS(Table1[[#This Row],[Amount]]),"")</f>
        <v>130</v>
      </c>
      <c r="H51" t="str">
        <f>IF(Table1[[#This Row],[Amount]]&gt;0,Table1[[#This Row],[Amount]],"")</f>
        <v/>
      </c>
      <c r="I51">
        <f>MONTH(Table1[[#This Row],[Date]])</f>
        <v>3</v>
      </c>
      <c r="J51" s="2">
        <f>WEEKDAY(Table1[[#This Row],[Date]])</f>
        <v>2</v>
      </c>
      <c r="K51" s="4">
        <f>Table1[[#This Row],[Date]]</f>
        <v>45005</v>
      </c>
    </row>
    <row r="52" spans="1:11" x14ac:dyDescent="0.35">
      <c r="A52" s="1">
        <v>45007</v>
      </c>
      <c r="B52" t="str">
        <f>IF(OR(Table1[[#This Row],[Sub-Category]]="Payroll",Table1[[#This Row],[Sub-Category]]="Health Insurance Claim "),"Income","Expense")</f>
        <v>Income</v>
      </c>
      <c r="C52" t="s">
        <v>16</v>
      </c>
      <c r="D52" t="s">
        <v>2</v>
      </c>
      <c r="E52" t="s">
        <v>58</v>
      </c>
      <c r="F52">
        <v>2300</v>
      </c>
      <c r="G52" t="str">
        <f>IF(Table1[[#This Row],[Amount]]&lt;0,ABS(Table1[[#This Row],[Amount]]),"")</f>
        <v/>
      </c>
      <c r="H52">
        <f>IF(Table1[[#This Row],[Amount]]&gt;0,Table1[[#This Row],[Amount]],"")</f>
        <v>2300</v>
      </c>
      <c r="I52">
        <f>MONTH(Table1[[#This Row],[Date]])</f>
        <v>3</v>
      </c>
      <c r="J52" s="2">
        <f>WEEKDAY(Table1[[#This Row],[Date]])</f>
        <v>4</v>
      </c>
      <c r="K52" s="4">
        <f>Table1[[#This Row],[Date]]</f>
        <v>45007</v>
      </c>
    </row>
    <row r="53" spans="1:11" x14ac:dyDescent="0.35">
      <c r="A53" s="1">
        <v>45009</v>
      </c>
      <c r="B53" t="str">
        <f>IF(OR(Table1[[#This Row],[Sub-Category]]="Payroll",Table1[[#This Row],[Sub-Category]]="Health Insurance Claim "),"Income","Expense")</f>
        <v>Expense</v>
      </c>
      <c r="C53" t="s">
        <v>54</v>
      </c>
      <c r="D53" t="s">
        <v>1</v>
      </c>
      <c r="E53" t="s">
        <v>10</v>
      </c>
      <c r="F53">
        <v>-250</v>
      </c>
      <c r="G53">
        <f>IF(Table1[[#This Row],[Amount]]&lt;0,ABS(Table1[[#This Row],[Amount]]),"")</f>
        <v>250</v>
      </c>
      <c r="H53" t="str">
        <f>IF(Table1[[#This Row],[Amount]]&gt;0,Table1[[#This Row],[Amount]],"")</f>
        <v/>
      </c>
      <c r="I53">
        <f>MONTH(Table1[[#This Row],[Date]])</f>
        <v>3</v>
      </c>
      <c r="J53" s="2">
        <f>WEEKDAY(Table1[[#This Row],[Date]])</f>
        <v>6</v>
      </c>
      <c r="K53" s="4">
        <f>Table1[[#This Row],[Date]]</f>
        <v>45009</v>
      </c>
    </row>
    <row r="54" spans="1:11" x14ac:dyDescent="0.35">
      <c r="A54" s="1">
        <v>45012</v>
      </c>
      <c r="B54" t="str">
        <f>IF(OR(Table1[[#This Row],[Sub-Category]]="Payroll",Table1[[#This Row],[Sub-Category]]="Health Insurance Claim "),"Income","Expense")</f>
        <v>Expense</v>
      </c>
      <c r="C54" t="s">
        <v>54</v>
      </c>
      <c r="D54" t="s">
        <v>32</v>
      </c>
      <c r="E54" t="s">
        <v>33</v>
      </c>
      <c r="F54">
        <v>-13</v>
      </c>
      <c r="G54">
        <f>IF(Table1[[#This Row],[Amount]]&lt;0,ABS(Table1[[#This Row],[Amount]]),"")</f>
        <v>13</v>
      </c>
      <c r="H54" t="str">
        <f>IF(Table1[[#This Row],[Amount]]&gt;0,Table1[[#This Row],[Amount]],"")</f>
        <v/>
      </c>
      <c r="I54">
        <f>MONTH(Table1[[#This Row],[Date]])</f>
        <v>3</v>
      </c>
      <c r="J54" s="2">
        <f>WEEKDAY(Table1[[#This Row],[Date]])</f>
        <v>2</v>
      </c>
      <c r="K54" s="4">
        <f>Table1[[#This Row],[Date]]</f>
        <v>45012</v>
      </c>
    </row>
    <row r="55" spans="1:11" x14ac:dyDescent="0.35">
      <c r="A55" s="1">
        <v>45013</v>
      </c>
      <c r="B55" t="str">
        <f>IF(OR(Table1[[#This Row],[Sub-Category]]="Payroll",Table1[[#This Row],[Sub-Category]]="Health Insurance Claim "),"Income","Expense")</f>
        <v>Expense</v>
      </c>
      <c r="C55" t="s">
        <v>19</v>
      </c>
      <c r="D55" t="s">
        <v>31</v>
      </c>
      <c r="E55" t="s">
        <v>30</v>
      </c>
      <c r="F55">
        <v>-36.74</v>
      </c>
      <c r="G55">
        <f>IF(Table1[[#This Row],[Amount]]&lt;0,ABS(Table1[[#This Row],[Amount]]),"")</f>
        <v>36.74</v>
      </c>
      <c r="H55" t="str">
        <f>IF(Table1[[#This Row],[Amount]]&gt;0,Table1[[#This Row],[Amount]],"")</f>
        <v/>
      </c>
      <c r="I55">
        <f>MONTH(Table1[[#This Row],[Date]])</f>
        <v>3</v>
      </c>
      <c r="J55" s="2">
        <f>WEEKDAY(Table1[[#This Row],[Date]])</f>
        <v>3</v>
      </c>
      <c r="K55" s="4">
        <f>Table1[[#This Row],[Date]]</f>
        <v>45013</v>
      </c>
    </row>
    <row r="56" spans="1:11" x14ac:dyDescent="0.35">
      <c r="A56" s="1">
        <v>45015</v>
      </c>
      <c r="B56" t="str">
        <f>IF(OR(Table1[[#This Row],[Sub-Category]]="Payroll",Table1[[#This Row],[Sub-Category]]="Health Insurance Claim "),"Income","Expense")</f>
        <v>Income</v>
      </c>
      <c r="C56" t="s">
        <v>52</v>
      </c>
      <c r="D56" t="s">
        <v>0</v>
      </c>
      <c r="E56" t="s">
        <v>51</v>
      </c>
      <c r="F56">
        <v>100</v>
      </c>
      <c r="G56" t="str">
        <f>IF(Table1[[#This Row],[Amount]]&lt;0,ABS(Table1[[#This Row],[Amount]]),"")</f>
        <v/>
      </c>
      <c r="H56">
        <f>IF(Table1[[#This Row],[Amount]]&gt;0,Table1[[#This Row],[Amount]],"")</f>
        <v>100</v>
      </c>
      <c r="I56">
        <f>MONTH(Table1[[#This Row],[Date]])</f>
        <v>3</v>
      </c>
      <c r="J56" s="2">
        <f>WEEKDAY(Table1[[#This Row],[Date]])</f>
        <v>5</v>
      </c>
      <c r="K56" s="4">
        <f>Table1[[#This Row],[Date]]</f>
        <v>45015</v>
      </c>
    </row>
    <row r="57" spans="1:11" x14ac:dyDescent="0.35">
      <c r="A57" s="1">
        <v>45015</v>
      </c>
      <c r="B57" t="str">
        <f>IF(OR(Table1[[#This Row],[Sub-Category]]="Payroll",Table1[[#This Row],[Sub-Category]]="Health Insurance Claim "),"Income","Expense")</f>
        <v>Expense</v>
      </c>
      <c r="C57" t="s">
        <v>54</v>
      </c>
      <c r="D57" t="s">
        <v>23</v>
      </c>
      <c r="E57" t="s">
        <v>21</v>
      </c>
      <c r="F57">
        <v>-61.9</v>
      </c>
      <c r="G57">
        <f>IF(Table1[[#This Row],[Amount]]&lt;0,ABS(Table1[[#This Row],[Amount]]),"")</f>
        <v>61.9</v>
      </c>
      <c r="H57" t="str">
        <f>IF(Table1[[#This Row],[Amount]]&gt;0,Table1[[#This Row],[Amount]],"")</f>
        <v/>
      </c>
      <c r="I57">
        <f>MONTH(Table1[[#This Row],[Date]])</f>
        <v>3</v>
      </c>
      <c r="J57" s="2">
        <f>WEEKDAY(Table1[[#This Row],[Date]])</f>
        <v>5</v>
      </c>
      <c r="K57" s="4">
        <f>Table1[[#This Row],[Date]]</f>
        <v>45015</v>
      </c>
    </row>
    <row r="58" spans="1:11" x14ac:dyDescent="0.35">
      <c r="A58" s="1">
        <v>45015</v>
      </c>
      <c r="B58" t="str">
        <f>IF(OR(Table1[[#This Row],[Sub-Category]]="Payroll",Table1[[#This Row],[Sub-Category]]="Health Insurance Claim "),"Income","Expense")</f>
        <v>Expense</v>
      </c>
      <c r="C58" t="s">
        <v>19</v>
      </c>
      <c r="D58" t="s">
        <v>39</v>
      </c>
      <c r="E58" t="s">
        <v>30</v>
      </c>
      <c r="F58">
        <v>-23.5</v>
      </c>
      <c r="G58">
        <f>IF(Table1[[#This Row],[Amount]]&lt;0,ABS(Table1[[#This Row],[Amount]]),"")</f>
        <v>23.5</v>
      </c>
      <c r="H58" t="str">
        <f>IF(Table1[[#This Row],[Amount]]&gt;0,Table1[[#This Row],[Amount]],"")</f>
        <v/>
      </c>
      <c r="I58">
        <f>MONTH(Table1[[#This Row],[Date]])</f>
        <v>3</v>
      </c>
      <c r="J58" s="2">
        <f>WEEKDAY(Table1[[#This Row],[Date]])</f>
        <v>5</v>
      </c>
      <c r="K58" s="4">
        <f>Table1[[#This Row],[Date]]</f>
        <v>45015</v>
      </c>
    </row>
    <row r="59" spans="1:11" x14ac:dyDescent="0.35">
      <c r="A59" s="1">
        <v>45016</v>
      </c>
      <c r="B59" t="str">
        <f>IF(OR(Table1[[#This Row],[Sub-Category]]="Payroll",Table1[[#This Row],[Sub-Category]]="Health Insurance Claim "),"Income","Expense")</f>
        <v>Expense</v>
      </c>
      <c r="C59" t="s">
        <v>54</v>
      </c>
      <c r="D59" t="s">
        <v>3</v>
      </c>
      <c r="E59" t="s">
        <v>12</v>
      </c>
      <c r="F59">
        <v>-190</v>
      </c>
      <c r="G59">
        <f>IF(Table1[[#This Row],[Amount]]&lt;0,ABS(Table1[[#This Row],[Amount]]),"")</f>
        <v>190</v>
      </c>
      <c r="H59" t="str">
        <f>IF(Table1[[#This Row],[Amount]]&gt;0,Table1[[#This Row],[Amount]],"")</f>
        <v/>
      </c>
      <c r="I59">
        <f>MONTH(Table1[[#This Row],[Date]])</f>
        <v>3</v>
      </c>
      <c r="J59" s="2">
        <f>WEEKDAY(Table1[[#This Row],[Date]])</f>
        <v>6</v>
      </c>
      <c r="K59" s="4">
        <f>Table1[[#This Row],[Date]]</f>
        <v>45016</v>
      </c>
    </row>
    <row r="60" spans="1:11" x14ac:dyDescent="0.35">
      <c r="A60" s="1">
        <v>45016</v>
      </c>
      <c r="B60" t="str">
        <f>IF(OR(Table1[[#This Row],[Sub-Category]]="Payroll",Table1[[#This Row],[Sub-Category]]="Health Insurance Claim "),"Income","Expense")</f>
        <v>Expense</v>
      </c>
      <c r="C60" t="s">
        <v>54</v>
      </c>
      <c r="D60" t="s">
        <v>4</v>
      </c>
      <c r="E60" t="s">
        <v>17</v>
      </c>
      <c r="F60">
        <v>-109.11</v>
      </c>
      <c r="G60">
        <f>IF(Table1[[#This Row],[Amount]]&lt;0,ABS(Table1[[#This Row],[Amount]]),"")</f>
        <v>109.11</v>
      </c>
      <c r="H60" t="str">
        <f>IF(Table1[[#This Row],[Amount]]&gt;0,Table1[[#This Row],[Amount]],"")</f>
        <v/>
      </c>
      <c r="I60">
        <f>MONTH(Table1[[#This Row],[Date]])</f>
        <v>3</v>
      </c>
      <c r="J60" s="2">
        <f>WEEKDAY(Table1[[#This Row],[Date]])</f>
        <v>6</v>
      </c>
      <c r="K60" s="4">
        <f>Table1[[#This Row],[Date]]</f>
        <v>45016</v>
      </c>
    </row>
    <row r="61" spans="1:11" x14ac:dyDescent="0.35">
      <c r="A61" s="1">
        <v>45016</v>
      </c>
      <c r="B61" t="str">
        <f>IF(OR(Table1[[#This Row],[Sub-Category]]="Payroll",Table1[[#This Row],[Sub-Category]]="Health Insurance Claim "),"Income","Expense")</f>
        <v>Expense</v>
      </c>
      <c r="C61" t="s">
        <v>54</v>
      </c>
      <c r="D61" t="s">
        <v>1</v>
      </c>
      <c r="E61" t="s">
        <v>10</v>
      </c>
      <c r="F61">
        <v>-250</v>
      </c>
      <c r="G61">
        <f>IF(Table1[[#This Row],[Amount]]&lt;0,ABS(Table1[[#This Row],[Amount]]),"")</f>
        <v>250</v>
      </c>
      <c r="H61" t="str">
        <f>IF(Table1[[#This Row],[Amount]]&gt;0,Table1[[#This Row],[Amount]],"")</f>
        <v/>
      </c>
      <c r="I61">
        <f>MONTH(Table1[[#This Row],[Date]])</f>
        <v>3</v>
      </c>
      <c r="J61" s="2">
        <f>WEEKDAY(Table1[[#This Row],[Date]])</f>
        <v>6</v>
      </c>
      <c r="K61" s="4">
        <f>Table1[[#This Row],[Date]]</f>
        <v>45016</v>
      </c>
    </row>
    <row r="62" spans="1:11" x14ac:dyDescent="0.35">
      <c r="A62" s="1">
        <v>45016</v>
      </c>
      <c r="B62" t="str">
        <f>IF(OR(Table1[[#This Row],[Sub-Category]]="Payroll",Table1[[#This Row],[Sub-Category]]="Health Insurance Claim "),"Income","Expense")</f>
        <v>Expense</v>
      </c>
      <c r="C62" t="s">
        <v>54</v>
      </c>
      <c r="D62" t="s">
        <v>0</v>
      </c>
      <c r="E62" t="s">
        <v>76</v>
      </c>
      <c r="F62">
        <v>-250</v>
      </c>
      <c r="G62">
        <f>IF(Table1[[#This Row],[Amount]]&lt;0,ABS(Table1[[#This Row],[Amount]]),"")</f>
        <v>250</v>
      </c>
      <c r="H62" t="str">
        <f>IF(Table1[[#This Row],[Amount]]&gt;0,Table1[[#This Row],[Amount]],"")</f>
        <v/>
      </c>
      <c r="I62">
        <f>MONTH(Table1[[#This Row],[Date]])</f>
        <v>3</v>
      </c>
      <c r="J62" s="2">
        <f>WEEKDAY(Table1[[#This Row],[Date]])</f>
        <v>6</v>
      </c>
      <c r="K62" s="4">
        <f>Table1[[#This Row],[Date]]</f>
        <v>45016</v>
      </c>
    </row>
    <row r="63" spans="1:11" x14ac:dyDescent="0.35">
      <c r="A63" s="1">
        <v>45017</v>
      </c>
      <c r="B63" t="str">
        <f>IF(OR(Table1[[#This Row],[Sub-Category]]="Payroll",Table1[[#This Row],[Sub-Category]]="Health Insurance Claim "),"Income","Expense")</f>
        <v>Expense</v>
      </c>
      <c r="C63" t="s">
        <v>54</v>
      </c>
      <c r="D63" t="s">
        <v>13</v>
      </c>
      <c r="E63" t="s">
        <v>21</v>
      </c>
      <c r="F63">
        <v>-94.45</v>
      </c>
      <c r="G63">
        <f>IF(Table1[[#This Row],[Amount]]&lt;0,ABS(Table1[[#This Row],[Amount]]),"")</f>
        <v>94.45</v>
      </c>
      <c r="H63" t="str">
        <f>IF(Table1[[#This Row],[Amount]]&gt;0,Table1[[#This Row],[Amount]],"")</f>
        <v/>
      </c>
      <c r="I63">
        <f>MONTH(Table1[[#This Row],[Date]])</f>
        <v>4</v>
      </c>
      <c r="J63" s="2">
        <f>WEEKDAY(Table1[[#This Row],[Date]])</f>
        <v>7</v>
      </c>
      <c r="K63" s="4">
        <f>Table1[[#This Row],[Date]]</f>
        <v>45017</v>
      </c>
    </row>
    <row r="64" spans="1:11" x14ac:dyDescent="0.35">
      <c r="A64" s="1">
        <v>45017</v>
      </c>
      <c r="B64" t="str">
        <f>IF(OR(Table1[[#This Row],[Sub-Category]]="Payroll",Table1[[#This Row],[Sub-Category]]="Health Insurance Claim "),"Income","Expense")</f>
        <v>Expense</v>
      </c>
      <c r="C64" t="s">
        <v>27</v>
      </c>
      <c r="D64" t="s">
        <v>28</v>
      </c>
      <c r="E64" t="s">
        <v>77</v>
      </c>
      <c r="F64">
        <v>-106.54</v>
      </c>
      <c r="G64">
        <f>IF(Table1[[#This Row],[Amount]]&lt;0,ABS(Table1[[#This Row],[Amount]]),"")</f>
        <v>106.54</v>
      </c>
      <c r="H64" t="str">
        <f>IF(Table1[[#This Row],[Amount]]&gt;0,Table1[[#This Row],[Amount]],"")</f>
        <v/>
      </c>
      <c r="I64">
        <f>MONTH(Table1[[#This Row],[Date]])</f>
        <v>4</v>
      </c>
      <c r="J64" s="2">
        <f>WEEKDAY(Table1[[#This Row],[Date]])</f>
        <v>7</v>
      </c>
      <c r="K64" s="4">
        <f>Table1[[#This Row],[Date]]</f>
        <v>45017</v>
      </c>
    </row>
    <row r="65" spans="1:11" x14ac:dyDescent="0.35">
      <c r="A65" s="1">
        <v>45017</v>
      </c>
      <c r="B65" t="str">
        <f>IF(OR(Table1[[#This Row],[Sub-Category]]="Payroll",Table1[[#This Row],[Sub-Category]]="Health Insurance Claim "),"Income","Expense")</f>
        <v>Expense</v>
      </c>
      <c r="C65" t="s">
        <v>54</v>
      </c>
      <c r="D65" t="s">
        <v>45</v>
      </c>
      <c r="E65" t="s">
        <v>33</v>
      </c>
      <c r="F65">
        <v>-264.31</v>
      </c>
      <c r="G65">
        <f>IF(Table1[[#This Row],[Amount]]&lt;0,ABS(Table1[[#This Row],[Amount]]),"")</f>
        <v>264.31</v>
      </c>
      <c r="H65" t="str">
        <f>IF(Table1[[#This Row],[Amount]]&gt;0,Table1[[#This Row],[Amount]],"")</f>
        <v/>
      </c>
      <c r="I65">
        <f>MONTH(Table1[[#This Row],[Date]])</f>
        <v>4</v>
      </c>
      <c r="J65" s="2">
        <f>WEEKDAY(Table1[[#This Row],[Date]])</f>
        <v>7</v>
      </c>
      <c r="K65" s="4">
        <f>Table1[[#This Row],[Date]]</f>
        <v>45017</v>
      </c>
    </row>
    <row r="66" spans="1:11" x14ac:dyDescent="0.35">
      <c r="A66" s="1">
        <v>45017</v>
      </c>
      <c r="B66" t="str">
        <f>IF(OR(Table1[[#This Row],[Sub-Category]]="Payroll",Table1[[#This Row],[Sub-Category]]="Health Insurance Claim "),"Income","Expense")</f>
        <v>Expense</v>
      </c>
      <c r="C66" t="s">
        <v>27</v>
      </c>
      <c r="D66" t="s">
        <v>75</v>
      </c>
      <c r="E66" t="s">
        <v>77</v>
      </c>
      <c r="F66">
        <v>-1259.96</v>
      </c>
      <c r="G66">
        <f>IF(Table1[[#This Row],[Amount]]&lt;0,ABS(Table1[[#This Row],[Amount]]),"")</f>
        <v>1259.96</v>
      </c>
      <c r="H66" t="str">
        <f>IF(Table1[[#This Row],[Amount]]&gt;0,Table1[[#This Row],[Amount]],"")</f>
        <v/>
      </c>
      <c r="I66">
        <f>MONTH(Table1[[#This Row],[Date]])</f>
        <v>4</v>
      </c>
      <c r="J66" s="2">
        <f>WEEKDAY(Table1[[#This Row],[Date]])</f>
        <v>7</v>
      </c>
      <c r="K66" s="4">
        <f>Table1[[#This Row],[Date]]</f>
        <v>45017</v>
      </c>
    </row>
    <row r="67" spans="1:11" x14ac:dyDescent="0.35">
      <c r="A67" s="1">
        <v>45019</v>
      </c>
      <c r="B67" t="str">
        <f>IF(OR(Table1[[#This Row],[Sub-Category]]="Payroll",Table1[[#This Row],[Sub-Category]]="Health Insurance Claim "),"Income","Expense")</f>
        <v>Expense</v>
      </c>
      <c r="C67" t="s">
        <v>54</v>
      </c>
      <c r="D67" t="s">
        <v>0</v>
      </c>
      <c r="E67" t="s">
        <v>11</v>
      </c>
      <c r="F67">
        <v>-250</v>
      </c>
      <c r="G67">
        <f>IF(Table1[[#This Row],[Amount]]&lt;0,ABS(Table1[[#This Row],[Amount]]),"")</f>
        <v>250</v>
      </c>
      <c r="H67" t="str">
        <f>IF(Table1[[#This Row],[Amount]]&gt;0,Table1[[#This Row],[Amount]],"")</f>
        <v/>
      </c>
      <c r="I67">
        <f>MONTH(Table1[[#This Row],[Date]])</f>
        <v>4</v>
      </c>
      <c r="J67" s="2">
        <f>WEEKDAY(Table1[[#This Row],[Date]])</f>
        <v>2</v>
      </c>
      <c r="K67" s="4">
        <f>Table1[[#This Row],[Date]]</f>
        <v>45019</v>
      </c>
    </row>
    <row r="68" spans="1:11" x14ac:dyDescent="0.35">
      <c r="A68" s="1">
        <v>45020</v>
      </c>
      <c r="B68" t="str">
        <f>IF(OR(Table1[[#This Row],[Sub-Category]]="Payroll",Table1[[#This Row],[Sub-Category]]="Health Insurance Claim "),"Income","Expense")</f>
        <v>Expense</v>
      </c>
      <c r="C68" t="s">
        <v>19</v>
      </c>
      <c r="D68" t="s">
        <v>46</v>
      </c>
      <c r="E68" t="s">
        <v>55</v>
      </c>
      <c r="F68">
        <v>-17.309999999999999</v>
      </c>
      <c r="G68">
        <f>IF(Table1[[#This Row],[Amount]]&lt;0,ABS(Table1[[#This Row],[Amount]]),"")</f>
        <v>17.309999999999999</v>
      </c>
      <c r="H68" t="str">
        <f>IF(Table1[[#This Row],[Amount]]&gt;0,Table1[[#This Row],[Amount]],"")</f>
        <v/>
      </c>
      <c r="I68">
        <f>MONTH(Table1[[#This Row],[Date]])</f>
        <v>4</v>
      </c>
      <c r="J68" s="2">
        <f>WEEKDAY(Table1[[#This Row],[Date]])</f>
        <v>3</v>
      </c>
      <c r="K68" s="4">
        <f>Table1[[#This Row],[Date]]</f>
        <v>45020</v>
      </c>
    </row>
    <row r="69" spans="1:11" x14ac:dyDescent="0.35">
      <c r="A69" s="1">
        <v>45020</v>
      </c>
      <c r="B69" t="str">
        <f>IF(OR(Table1[[#This Row],[Sub-Category]]="Payroll",Table1[[#This Row],[Sub-Category]]="Health Insurance Claim "),"Income","Expense")</f>
        <v>Expense</v>
      </c>
      <c r="C69" t="s">
        <v>56</v>
      </c>
      <c r="D69" t="s">
        <v>38</v>
      </c>
      <c r="E69" t="s">
        <v>18</v>
      </c>
      <c r="F69">
        <v>-55.38</v>
      </c>
      <c r="G69">
        <f>IF(Table1[[#This Row],[Amount]]&lt;0,ABS(Table1[[#This Row],[Amount]]),"")</f>
        <v>55.38</v>
      </c>
      <c r="H69" t="str">
        <f>IF(Table1[[#This Row],[Amount]]&gt;0,Table1[[#This Row],[Amount]],"")</f>
        <v/>
      </c>
      <c r="I69">
        <f>MONTH(Table1[[#This Row],[Date]])</f>
        <v>4</v>
      </c>
      <c r="J69" s="2">
        <f>WEEKDAY(Table1[[#This Row],[Date]])</f>
        <v>3</v>
      </c>
      <c r="K69" s="4">
        <f>Table1[[#This Row],[Date]]</f>
        <v>45020</v>
      </c>
    </row>
    <row r="70" spans="1:11" x14ac:dyDescent="0.35">
      <c r="A70" s="1">
        <v>45021</v>
      </c>
      <c r="B70" t="str">
        <f>IF(OR(Table1[[#This Row],[Sub-Category]]="Payroll",Table1[[#This Row],[Sub-Category]]="Health Insurance Claim "),"Income","Expense")</f>
        <v>Income</v>
      </c>
      <c r="C70" t="s">
        <v>16</v>
      </c>
      <c r="D70" t="s">
        <v>2</v>
      </c>
      <c r="E70" t="s">
        <v>58</v>
      </c>
      <c r="F70">
        <v>2300</v>
      </c>
      <c r="G70" t="str">
        <f>IF(Table1[[#This Row],[Amount]]&lt;0,ABS(Table1[[#This Row],[Amount]]),"")</f>
        <v/>
      </c>
      <c r="H70">
        <f>IF(Table1[[#This Row],[Amount]]&gt;0,Table1[[#This Row],[Amount]],"")</f>
        <v>2300</v>
      </c>
      <c r="I70">
        <f>MONTH(Table1[[#This Row],[Date]])</f>
        <v>4</v>
      </c>
      <c r="J70" s="2">
        <f>WEEKDAY(Table1[[#This Row],[Date]])</f>
        <v>4</v>
      </c>
      <c r="K70" s="4">
        <f>Table1[[#This Row],[Date]]</f>
        <v>45021</v>
      </c>
    </row>
    <row r="71" spans="1:11" x14ac:dyDescent="0.35">
      <c r="A71" s="1">
        <v>45023</v>
      </c>
      <c r="B71" t="str">
        <f>IF(OR(Table1[[#This Row],[Sub-Category]]="Payroll",Table1[[#This Row],[Sub-Category]]="Health Insurance Claim "),"Income","Expense")</f>
        <v>Expense</v>
      </c>
      <c r="C71" t="s">
        <v>19</v>
      </c>
      <c r="D71" t="s">
        <v>25</v>
      </c>
      <c r="E71" t="s">
        <v>55</v>
      </c>
      <c r="F71">
        <v>-13.85</v>
      </c>
      <c r="G71">
        <f>IF(Table1[[#This Row],[Amount]]&lt;0,ABS(Table1[[#This Row],[Amount]]),"")</f>
        <v>13.85</v>
      </c>
      <c r="H71" t="str">
        <f>IF(Table1[[#This Row],[Amount]]&gt;0,Table1[[#This Row],[Amount]],"")</f>
        <v/>
      </c>
      <c r="I71">
        <f>MONTH(Table1[[#This Row],[Date]])</f>
        <v>4</v>
      </c>
      <c r="J71" s="2">
        <f>WEEKDAY(Table1[[#This Row],[Date]])</f>
        <v>6</v>
      </c>
      <c r="K71" s="4">
        <f>Table1[[#This Row],[Date]]</f>
        <v>45023</v>
      </c>
    </row>
    <row r="72" spans="1:11" x14ac:dyDescent="0.35">
      <c r="A72" s="1">
        <v>45024</v>
      </c>
      <c r="B72" t="str">
        <f>IF(OR(Table1[[#This Row],[Sub-Category]]="Payroll",Table1[[#This Row],[Sub-Category]]="Health Insurance Claim "),"Income","Expense")</f>
        <v>Expense</v>
      </c>
      <c r="C72" t="s">
        <v>56</v>
      </c>
      <c r="D72" t="s">
        <v>47</v>
      </c>
      <c r="E72" t="s">
        <v>42</v>
      </c>
      <c r="F72">
        <v>-25.18</v>
      </c>
      <c r="G72">
        <f>IF(Table1[[#This Row],[Amount]]&lt;0,ABS(Table1[[#This Row],[Amount]]),"")</f>
        <v>25.18</v>
      </c>
      <c r="H72" t="str">
        <f>IF(Table1[[#This Row],[Amount]]&gt;0,Table1[[#This Row],[Amount]],"")</f>
        <v/>
      </c>
      <c r="I72">
        <f>MONTH(Table1[[#This Row],[Date]])</f>
        <v>4</v>
      </c>
      <c r="J72" s="2">
        <f>WEEKDAY(Table1[[#This Row],[Date]])</f>
        <v>7</v>
      </c>
      <c r="K72" s="4">
        <f>Table1[[#This Row],[Date]]</f>
        <v>45024</v>
      </c>
    </row>
    <row r="73" spans="1:11" x14ac:dyDescent="0.35">
      <c r="A73" s="1">
        <v>45026</v>
      </c>
      <c r="B73" t="str">
        <f>IF(OR(Table1[[#This Row],[Sub-Category]]="Payroll",Table1[[#This Row],[Sub-Category]]="Health Insurance Claim "),"Income","Expense")</f>
        <v>Expense</v>
      </c>
      <c r="C73" t="s">
        <v>54</v>
      </c>
      <c r="D73" t="s">
        <v>1</v>
      </c>
      <c r="E73" t="s">
        <v>10</v>
      </c>
      <c r="F73">
        <v>-250</v>
      </c>
      <c r="G73">
        <f>IF(Table1[[#This Row],[Amount]]&lt;0,ABS(Table1[[#This Row],[Amount]]),"")</f>
        <v>250</v>
      </c>
      <c r="H73" t="str">
        <f>IF(Table1[[#This Row],[Amount]]&gt;0,Table1[[#This Row],[Amount]],"")</f>
        <v/>
      </c>
      <c r="I73">
        <f>MONTH(Table1[[#This Row],[Date]])</f>
        <v>4</v>
      </c>
      <c r="J73" s="2">
        <f>WEEKDAY(Table1[[#This Row],[Date]])</f>
        <v>2</v>
      </c>
      <c r="K73" s="4">
        <f>Table1[[#This Row],[Date]]</f>
        <v>45026</v>
      </c>
    </row>
    <row r="74" spans="1:11" x14ac:dyDescent="0.35">
      <c r="A74" s="1">
        <v>45027</v>
      </c>
      <c r="B74" t="str">
        <f>IF(OR(Table1[[#This Row],[Sub-Category]]="Payroll",Table1[[#This Row],[Sub-Category]]="Health Insurance Claim "),"Income","Expense")</f>
        <v>Expense</v>
      </c>
      <c r="C74" t="s">
        <v>54</v>
      </c>
      <c r="D74" t="s">
        <v>4</v>
      </c>
      <c r="E74" t="s">
        <v>17</v>
      </c>
      <c r="F74">
        <v>-195.79</v>
      </c>
      <c r="G74">
        <f>IF(Table1[[#This Row],[Amount]]&lt;0,ABS(Table1[[#This Row],[Amount]]),"")</f>
        <v>195.79</v>
      </c>
      <c r="H74" t="str">
        <f>IF(Table1[[#This Row],[Amount]]&gt;0,Table1[[#This Row],[Amount]],"")</f>
        <v/>
      </c>
      <c r="I74">
        <f>MONTH(Table1[[#This Row],[Date]])</f>
        <v>4</v>
      </c>
      <c r="J74" s="2">
        <f>WEEKDAY(Table1[[#This Row],[Date]])</f>
        <v>3</v>
      </c>
      <c r="K74" s="4">
        <f>Table1[[#This Row],[Date]]</f>
        <v>45027</v>
      </c>
    </row>
    <row r="75" spans="1:11" x14ac:dyDescent="0.35">
      <c r="A75" s="1">
        <v>45027</v>
      </c>
      <c r="B75" t="str">
        <f>IF(OR(Table1[[#This Row],[Sub-Category]]="Payroll",Table1[[#This Row],[Sub-Category]]="Health Insurance Claim "),"Income","Expense")</f>
        <v>Expense</v>
      </c>
      <c r="C75" t="s">
        <v>56</v>
      </c>
      <c r="D75" t="s">
        <v>14</v>
      </c>
      <c r="E75" t="s">
        <v>18</v>
      </c>
      <c r="F75">
        <v>-15.62</v>
      </c>
      <c r="G75">
        <f>IF(Table1[[#This Row],[Amount]]&lt;0,ABS(Table1[[#This Row],[Amount]]),"")</f>
        <v>15.62</v>
      </c>
      <c r="H75" t="str">
        <f>IF(Table1[[#This Row],[Amount]]&gt;0,Table1[[#This Row],[Amount]],"")</f>
        <v/>
      </c>
      <c r="I75">
        <f>MONTH(Table1[[#This Row],[Date]])</f>
        <v>4</v>
      </c>
      <c r="J75" s="2">
        <f>WEEKDAY(Table1[[#This Row],[Date]])</f>
        <v>3</v>
      </c>
      <c r="K75" s="4">
        <f>Table1[[#This Row],[Date]]</f>
        <v>45027</v>
      </c>
    </row>
    <row r="76" spans="1:11" x14ac:dyDescent="0.35">
      <c r="A76" s="1">
        <v>45030</v>
      </c>
      <c r="B76" t="str">
        <f>IF(OR(Table1[[#This Row],[Sub-Category]]="Payroll",Table1[[#This Row],[Sub-Category]]="Health Insurance Claim "),"Income","Expense")</f>
        <v>Expense</v>
      </c>
      <c r="C76" t="s">
        <v>54</v>
      </c>
      <c r="D76" t="s">
        <v>1</v>
      </c>
      <c r="E76" t="s">
        <v>10</v>
      </c>
      <c r="F76">
        <v>-250</v>
      </c>
      <c r="G76">
        <f>IF(Table1[[#This Row],[Amount]]&lt;0,ABS(Table1[[#This Row],[Amount]]),"")</f>
        <v>250</v>
      </c>
      <c r="H76" t="str">
        <f>IF(Table1[[#This Row],[Amount]]&gt;0,Table1[[#This Row],[Amount]],"")</f>
        <v/>
      </c>
      <c r="I76">
        <f>MONTH(Table1[[#This Row],[Date]])</f>
        <v>4</v>
      </c>
      <c r="J76" s="2">
        <f>WEEKDAY(Table1[[#This Row],[Date]])</f>
        <v>6</v>
      </c>
      <c r="K76" s="4">
        <f>Table1[[#This Row],[Date]]</f>
        <v>45030</v>
      </c>
    </row>
    <row r="77" spans="1:11" x14ac:dyDescent="0.35">
      <c r="A77" s="1">
        <v>45030</v>
      </c>
      <c r="B77" t="str">
        <f>IF(OR(Table1[[#This Row],[Sub-Category]]="Payroll",Table1[[#This Row],[Sub-Category]]="Health Insurance Claim "),"Income","Expense")</f>
        <v>Expense</v>
      </c>
      <c r="C77" t="s">
        <v>54</v>
      </c>
      <c r="D77" t="s">
        <v>0</v>
      </c>
      <c r="E77" t="s">
        <v>76</v>
      </c>
      <c r="F77">
        <v>-250</v>
      </c>
      <c r="G77">
        <f>IF(Table1[[#This Row],[Amount]]&lt;0,ABS(Table1[[#This Row],[Amount]]),"")</f>
        <v>250</v>
      </c>
      <c r="H77" t="str">
        <f>IF(Table1[[#This Row],[Amount]]&gt;0,Table1[[#This Row],[Amount]],"")</f>
        <v/>
      </c>
      <c r="I77">
        <f>MONTH(Table1[[#This Row],[Date]])</f>
        <v>4</v>
      </c>
      <c r="J77" s="2">
        <f>WEEKDAY(Table1[[#This Row],[Date]])</f>
        <v>6</v>
      </c>
      <c r="K77" s="4">
        <f>Table1[[#This Row],[Date]]</f>
        <v>45030</v>
      </c>
    </row>
    <row r="78" spans="1:11" x14ac:dyDescent="0.35">
      <c r="A78" s="1">
        <v>45030</v>
      </c>
      <c r="B78" t="str">
        <f>IF(OR(Table1[[#This Row],[Sub-Category]]="Payroll",Table1[[#This Row],[Sub-Category]]="Health Insurance Claim "),"Income","Expense")</f>
        <v>Expense</v>
      </c>
      <c r="C78" t="s">
        <v>54</v>
      </c>
      <c r="D78" t="s">
        <v>20</v>
      </c>
      <c r="E78" t="s">
        <v>17</v>
      </c>
      <c r="F78">
        <v>-117.42</v>
      </c>
      <c r="G78">
        <f>IF(Table1[[#This Row],[Amount]]&lt;0,ABS(Table1[[#This Row],[Amount]]),"")</f>
        <v>117.42</v>
      </c>
      <c r="H78" t="str">
        <f>IF(Table1[[#This Row],[Amount]]&gt;0,Table1[[#This Row],[Amount]],"")</f>
        <v/>
      </c>
      <c r="I78">
        <f>MONTH(Table1[[#This Row],[Date]])</f>
        <v>4</v>
      </c>
      <c r="J78" s="2">
        <f>WEEKDAY(Table1[[#This Row],[Date]])</f>
        <v>6</v>
      </c>
      <c r="K78" s="4">
        <f>Table1[[#This Row],[Date]]</f>
        <v>45030</v>
      </c>
    </row>
    <row r="79" spans="1:11" x14ac:dyDescent="0.35">
      <c r="A79" s="1">
        <v>45030</v>
      </c>
      <c r="B79" t="str">
        <f>IF(OR(Table1[[#This Row],[Sub-Category]]="Payroll",Table1[[#This Row],[Sub-Category]]="Health Insurance Claim "),"Income","Expense")</f>
        <v>Expense</v>
      </c>
      <c r="C79" t="s">
        <v>56</v>
      </c>
      <c r="D79" t="s">
        <v>36</v>
      </c>
      <c r="E79" t="s">
        <v>42</v>
      </c>
      <c r="F79">
        <v>-4.1900000000000004</v>
      </c>
      <c r="G79">
        <f>IF(Table1[[#This Row],[Amount]]&lt;0,ABS(Table1[[#This Row],[Amount]]),"")</f>
        <v>4.1900000000000004</v>
      </c>
      <c r="H79" t="str">
        <f>IF(Table1[[#This Row],[Amount]]&gt;0,Table1[[#This Row],[Amount]],"")</f>
        <v/>
      </c>
      <c r="I79">
        <f>MONTH(Table1[[#This Row],[Date]])</f>
        <v>4</v>
      </c>
      <c r="J79" s="2">
        <f>WEEKDAY(Table1[[#This Row],[Date]])</f>
        <v>6</v>
      </c>
      <c r="K79" s="4">
        <f>Table1[[#This Row],[Date]]</f>
        <v>45030</v>
      </c>
    </row>
    <row r="80" spans="1:11" x14ac:dyDescent="0.35">
      <c r="A80" s="1">
        <v>45032</v>
      </c>
      <c r="B80" t="str">
        <f>IF(OR(Table1[[#This Row],[Sub-Category]]="Payroll",Table1[[#This Row],[Sub-Category]]="Health Insurance Claim "),"Income","Expense")</f>
        <v>Expense</v>
      </c>
      <c r="C80" t="s">
        <v>57</v>
      </c>
      <c r="D80" t="s">
        <v>29</v>
      </c>
      <c r="E80" t="s">
        <v>29</v>
      </c>
      <c r="F80">
        <v>-100</v>
      </c>
      <c r="G80">
        <f>IF(Table1[[#This Row],[Amount]]&lt;0,ABS(Table1[[#This Row],[Amount]]),"")</f>
        <v>100</v>
      </c>
      <c r="H80" t="str">
        <f>IF(Table1[[#This Row],[Amount]]&gt;0,Table1[[#This Row],[Amount]],"")</f>
        <v/>
      </c>
      <c r="I80">
        <f>MONTH(Table1[[#This Row],[Date]])</f>
        <v>4</v>
      </c>
      <c r="J80" s="2">
        <f>WEEKDAY(Table1[[#This Row],[Date]])</f>
        <v>1</v>
      </c>
      <c r="K80" s="4">
        <f>Table1[[#This Row],[Date]]</f>
        <v>45032</v>
      </c>
    </row>
    <row r="81" spans="1:11" x14ac:dyDescent="0.35">
      <c r="A81" s="1">
        <v>45034</v>
      </c>
      <c r="B81" t="str">
        <f>IF(OR(Table1[[#This Row],[Sub-Category]]="Payroll",Table1[[#This Row],[Sub-Category]]="Health Insurance Claim "),"Income","Expense")</f>
        <v>Expense</v>
      </c>
      <c r="C81" t="s">
        <v>54</v>
      </c>
      <c r="D81" t="s">
        <v>3</v>
      </c>
      <c r="E81" t="s">
        <v>12</v>
      </c>
      <c r="F81">
        <v>-130</v>
      </c>
      <c r="G81">
        <f>IF(Table1[[#This Row],[Amount]]&lt;0,ABS(Table1[[#This Row],[Amount]]),"")</f>
        <v>130</v>
      </c>
      <c r="H81" t="str">
        <f>IF(Table1[[#This Row],[Amount]]&gt;0,Table1[[#This Row],[Amount]],"")</f>
        <v/>
      </c>
      <c r="I81">
        <f>MONTH(Table1[[#This Row],[Date]])</f>
        <v>4</v>
      </c>
      <c r="J81" s="2">
        <f>WEEKDAY(Table1[[#This Row],[Date]])</f>
        <v>3</v>
      </c>
      <c r="K81" s="4">
        <f>Table1[[#This Row],[Date]]</f>
        <v>45034</v>
      </c>
    </row>
    <row r="82" spans="1:11" x14ac:dyDescent="0.35">
      <c r="A82" s="1">
        <v>45035</v>
      </c>
      <c r="B82" t="str">
        <f>IF(OR(Table1[[#This Row],[Sub-Category]]="Payroll",Table1[[#This Row],[Sub-Category]]="Health Insurance Claim "),"Income","Expense")</f>
        <v>Income</v>
      </c>
      <c r="C82" t="s">
        <v>16</v>
      </c>
      <c r="D82" t="s">
        <v>2</v>
      </c>
      <c r="E82" t="s">
        <v>58</v>
      </c>
      <c r="F82">
        <v>2300</v>
      </c>
      <c r="G82" t="str">
        <f>IF(Table1[[#This Row],[Amount]]&lt;0,ABS(Table1[[#This Row],[Amount]]),"")</f>
        <v/>
      </c>
      <c r="H82">
        <f>IF(Table1[[#This Row],[Amount]]&gt;0,Table1[[#This Row],[Amount]],"")</f>
        <v>2300</v>
      </c>
      <c r="I82">
        <f>MONTH(Table1[[#This Row],[Date]])</f>
        <v>4</v>
      </c>
      <c r="J82" s="2">
        <f>WEEKDAY(Table1[[#This Row],[Date]])</f>
        <v>4</v>
      </c>
      <c r="K82" s="4">
        <f>Table1[[#This Row],[Date]]</f>
        <v>45035</v>
      </c>
    </row>
    <row r="83" spans="1:11" x14ac:dyDescent="0.35">
      <c r="A83" s="1">
        <v>45036</v>
      </c>
      <c r="B83" t="str">
        <f>IF(OR(Table1[[#This Row],[Sub-Category]]="Payroll",Table1[[#This Row],[Sub-Category]]="Health Insurance Claim "),"Income","Expense")</f>
        <v>Expense</v>
      </c>
      <c r="C83" t="s">
        <v>56</v>
      </c>
      <c r="D83" t="s">
        <v>34</v>
      </c>
      <c r="E83" t="s">
        <v>42</v>
      </c>
      <c r="F83">
        <v>-9.42</v>
      </c>
      <c r="G83">
        <f>IF(Table1[[#This Row],[Amount]]&lt;0,ABS(Table1[[#This Row],[Amount]]),"")</f>
        <v>9.42</v>
      </c>
      <c r="H83" t="str">
        <f>IF(Table1[[#This Row],[Amount]]&gt;0,Table1[[#This Row],[Amount]],"")</f>
        <v/>
      </c>
      <c r="I83">
        <f>MONTH(Table1[[#This Row],[Date]])</f>
        <v>4</v>
      </c>
      <c r="J83" s="2">
        <f>WEEKDAY(Table1[[#This Row],[Date]])</f>
        <v>5</v>
      </c>
      <c r="K83" s="4">
        <f>Table1[[#This Row],[Date]]</f>
        <v>45036</v>
      </c>
    </row>
    <row r="84" spans="1:11" x14ac:dyDescent="0.35">
      <c r="A84" s="1">
        <v>45037</v>
      </c>
      <c r="B84" t="str">
        <f>IF(OR(Table1[[#This Row],[Sub-Category]]="Payroll",Table1[[#This Row],[Sub-Category]]="Health Insurance Claim "),"Income","Expense")</f>
        <v>Expense</v>
      </c>
      <c r="C84" t="s">
        <v>54</v>
      </c>
      <c r="D84" t="s">
        <v>1</v>
      </c>
      <c r="E84" t="s">
        <v>10</v>
      </c>
      <c r="F84">
        <v>-250</v>
      </c>
      <c r="G84">
        <f>IF(Table1[[#This Row],[Amount]]&lt;0,ABS(Table1[[#This Row],[Amount]]),"")</f>
        <v>250</v>
      </c>
      <c r="H84" t="str">
        <f>IF(Table1[[#This Row],[Amount]]&gt;0,Table1[[#This Row],[Amount]],"")</f>
        <v/>
      </c>
      <c r="I84">
        <f>MONTH(Table1[[#This Row],[Date]])</f>
        <v>4</v>
      </c>
      <c r="J84" s="2">
        <f>WEEKDAY(Table1[[#This Row],[Date]])</f>
        <v>6</v>
      </c>
      <c r="K84" s="4">
        <f>Table1[[#This Row],[Date]]</f>
        <v>45037</v>
      </c>
    </row>
    <row r="85" spans="1:11" x14ac:dyDescent="0.35">
      <c r="A85" s="1">
        <v>45043</v>
      </c>
      <c r="B85" t="str">
        <f>IF(OR(Table1[[#This Row],[Sub-Category]]="Payroll",Table1[[#This Row],[Sub-Category]]="Health Insurance Claim "),"Income","Expense")</f>
        <v>Expense</v>
      </c>
      <c r="C85" t="s">
        <v>27</v>
      </c>
      <c r="D85" t="s">
        <v>41</v>
      </c>
      <c r="E85" t="s">
        <v>40</v>
      </c>
      <c r="F85">
        <v>-10</v>
      </c>
      <c r="G85">
        <f>IF(Table1[[#This Row],[Amount]]&lt;0,ABS(Table1[[#This Row],[Amount]]),"")</f>
        <v>10</v>
      </c>
      <c r="H85" t="str">
        <f>IF(Table1[[#This Row],[Amount]]&gt;0,Table1[[#This Row],[Amount]],"")</f>
        <v/>
      </c>
      <c r="I85">
        <f>MONTH(Table1[[#This Row],[Date]])</f>
        <v>4</v>
      </c>
      <c r="J85" s="2">
        <f>WEEKDAY(Table1[[#This Row],[Date]])</f>
        <v>5</v>
      </c>
      <c r="K85" s="4">
        <f>Table1[[#This Row],[Date]]</f>
        <v>45043</v>
      </c>
    </row>
    <row r="86" spans="1:11" x14ac:dyDescent="0.35">
      <c r="A86" s="1">
        <v>45044</v>
      </c>
      <c r="B86" t="str">
        <f>IF(OR(Table1[[#This Row],[Sub-Category]]="Payroll",Table1[[#This Row],[Sub-Category]]="Health Insurance Claim "),"Income","Expense")</f>
        <v>Expense</v>
      </c>
      <c r="C86" t="s">
        <v>54</v>
      </c>
      <c r="D86" t="s">
        <v>4</v>
      </c>
      <c r="E86" t="s">
        <v>17</v>
      </c>
      <c r="F86">
        <v>-91.06</v>
      </c>
      <c r="G86">
        <f>IF(Table1[[#This Row],[Amount]]&lt;0,ABS(Table1[[#This Row],[Amount]]),"")</f>
        <v>91.06</v>
      </c>
      <c r="H86" t="str">
        <f>IF(Table1[[#This Row],[Amount]]&gt;0,Table1[[#This Row],[Amount]],"")</f>
        <v/>
      </c>
      <c r="I86">
        <f>MONTH(Table1[[#This Row],[Date]])</f>
        <v>4</v>
      </c>
      <c r="J86" s="2">
        <f>WEEKDAY(Table1[[#This Row],[Date]])</f>
        <v>6</v>
      </c>
      <c r="K86" s="4">
        <f>Table1[[#This Row],[Date]]</f>
        <v>45044</v>
      </c>
    </row>
    <row r="87" spans="1:11" x14ac:dyDescent="0.35">
      <c r="A87" s="1">
        <v>45044</v>
      </c>
      <c r="B87" t="str">
        <f>IF(OR(Table1[[#This Row],[Sub-Category]]="Payroll",Table1[[#This Row],[Sub-Category]]="Health Insurance Claim "),"Income","Expense")</f>
        <v>Expense</v>
      </c>
      <c r="C87" t="s">
        <v>54</v>
      </c>
      <c r="D87" t="s">
        <v>1</v>
      </c>
      <c r="E87" t="s">
        <v>10</v>
      </c>
      <c r="F87">
        <v>-250</v>
      </c>
      <c r="G87">
        <f>IF(Table1[[#This Row],[Amount]]&lt;0,ABS(Table1[[#This Row],[Amount]]),"")</f>
        <v>250</v>
      </c>
      <c r="H87" t="str">
        <f>IF(Table1[[#This Row],[Amount]]&gt;0,Table1[[#This Row],[Amount]],"")</f>
        <v/>
      </c>
      <c r="I87">
        <f>MONTH(Table1[[#This Row],[Date]])</f>
        <v>4</v>
      </c>
      <c r="J87" s="2">
        <f>WEEKDAY(Table1[[#This Row],[Date]])</f>
        <v>6</v>
      </c>
      <c r="K87" s="4">
        <f>Table1[[#This Row],[Date]]</f>
        <v>45044</v>
      </c>
    </row>
    <row r="88" spans="1:11" x14ac:dyDescent="0.35">
      <c r="A88" s="1">
        <v>45044</v>
      </c>
      <c r="B88" t="str">
        <f>IF(OR(Table1[[#This Row],[Sub-Category]]="Payroll",Table1[[#This Row],[Sub-Category]]="Health Insurance Claim "),"Income","Expense")</f>
        <v>Expense</v>
      </c>
      <c r="C88" t="s">
        <v>54</v>
      </c>
      <c r="D88" t="s">
        <v>0</v>
      </c>
      <c r="E88" t="s">
        <v>76</v>
      </c>
      <c r="F88">
        <v>-250</v>
      </c>
      <c r="G88">
        <f>IF(Table1[[#This Row],[Amount]]&lt;0,ABS(Table1[[#This Row],[Amount]]),"")</f>
        <v>250</v>
      </c>
      <c r="H88" t="str">
        <f>IF(Table1[[#This Row],[Amount]]&gt;0,Table1[[#This Row],[Amount]],"")</f>
        <v/>
      </c>
      <c r="I88">
        <f>MONTH(Table1[[#This Row],[Date]])</f>
        <v>4</v>
      </c>
      <c r="J88" s="2">
        <f>WEEKDAY(Table1[[#This Row],[Date]])</f>
        <v>6</v>
      </c>
      <c r="K88" s="4">
        <f>Table1[[#This Row],[Date]]</f>
        <v>45044</v>
      </c>
    </row>
  </sheetData>
  <sheetProtection algorithmName="SHA-512" hashValue="6NsaNp5U6XMBFnYPXa2u3gtwkc2TvJLk8WTw1K/yAYW0Z6I88n8ziRo1S+JtMcgrv7ypOxJ1H0CzYIUHH9QL0Q==" saltValue="vTo0LjFzT/W1ugL2LxfB7Q==" spinCount="100000" sheet="1" objects="1" scenarios="1"/>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B759E-561C-46A0-8B11-D33479D5E3C3}">
  <sheetPr codeName="Sheet2"/>
  <dimension ref="A1:AP90"/>
  <sheetViews>
    <sheetView showGridLines="0" zoomScale="85" zoomScaleNormal="85" workbookViewId="0"/>
  </sheetViews>
  <sheetFormatPr defaultRowHeight="14.5" x14ac:dyDescent="0.35"/>
  <cols>
    <col min="1" max="1" width="13.6328125" style="7" customWidth="1"/>
    <col min="2" max="2" width="5.1796875" customWidth="1"/>
    <col min="3" max="3" width="5.453125" customWidth="1"/>
    <col min="4" max="4" width="10.36328125" bestFit="1" customWidth="1"/>
    <col min="6" max="6" width="12.90625" bestFit="1" customWidth="1"/>
    <col min="7" max="7" width="14" bestFit="1" customWidth="1"/>
    <col min="9" max="9" width="14.6328125" style="8" bestFit="1" customWidth="1"/>
    <col min="10" max="10" width="14.26953125" style="8" bestFit="1" customWidth="1"/>
    <col min="12" max="12" width="14.08984375" bestFit="1" customWidth="1"/>
    <col min="13" max="13" width="14.26953125" bestFit="1" customWidth="1"/>
    <col min="14" max="14" width="13.36328125" bestFit="1" customWidth="1"/>
    <col min="16" max="16" width="14.26953125" bestFit="1" customWidth="1"/>
    <col min="17" max="17" width="15.81640625" bestFit="1" customWidth="1"/>
    <col min="18" max="18" width="9.1796875" bestFit="1" customWidth="1"/>
    <col min="19" max="19" width="6.81640625" bestFit="1" customWidth="1"/>
    <col min="20" max="20" width="10" bestFit="1" customWidth="1"/>
    <col min="21" max="21" width="6.6328125" bestFit="1" customWidth="1"/>
    <col min="22" max="22" width="10.81640625" bestFit="1" customWidth="1"/>
    <col min="23" max="23" width="10.7265625" bestFit="1" customWidth="1"/>
    <col min="24" max="24" width="12.90625" bestFit="1" customWidth="1"/>
    <col min="25" max="25" width="14.08984375" bestFit="1" customWidth="1"/>
    <col min="26" max="26" width="5" bestFit="1" customWidth="1"/>
    <col min="27" max="27" width="7.7265625" bestFit="1" customWidth="1"/>
    <col min="28" max="28" width="10.7265625" bestFit="1" customWidth="1"/>
    <col min="29" max="29" width="14.08984375" bestFit="1" customWidth="1"/>
    <col min="30" max="30" width="10.08984375" bestFit="1" customWidth="1"/>
    <col min="31" max="31" width="10.7265625" bestFit="1" customWidth="1"/>
    <col min="32" max="32" width="14" bestFit="1" customWidth="1"/>
    <col min="33" max="33" width="8" bestFit="1" customWidth="1"/>
    <col min="34" max="34" width="10.54296875" bestFit="1" customWidth="1"/>
    <col min="35" max="35" width="16.7265625" customWidth="1"/>
    <col min="36" max="36" width="5" bestFit="1" customWidth="1"/>
    <col min="37" max="37" width="9.36328125" bestFit="1" customWidth="1"/>
    <col min="42" max="42" width="24.54296875" customWidth="1"/>
  </cols>
  <sheetData>
    <row r="1" spans="1:42" x14ac:dyDescent="0.35">
      <c r="I1" s="14" t="s">
        <v>86</v>
      </c>
      <c r="J1" s="15"/>
      <c r="L1" s="16" t="s">
        <v>78</v>
      </c>
      <c r="M1" s="17"/>
      <c r="N1" s="18"/>
      <c r="P1" s="14" t="s">
        <v>87</v>
      </c>
      <c r="Q1" s="18"/>
      <c r="X1" s="9" t="s">
        <v>81</v>
      </c>
      <c r="AB1" s="16" t="s">
        <v>82</v>
      </c>
      <c r="AC1" s="17"/>
      <c r="AD1" s="17"/>
      <c r="AE1" s="17"/>
      <c r="AF1" s="17"/>
      <c r="AG1" s="17"/>
      <c r="AH1" s="17"/>
      <c r="AI1" s="18"/>
      <c r="AK1" s="16" t="s">
        <v>60</v>
      </c>
      <c r="AL1" s="17"/>
      <c r="AM1" s="17"/>
      <c r="AN1" s="17"/>
      <c r="AO1" s="17"/>
      <c r="AP1" s="18" t="s">
        <v>92</v>
      </c>
    </row>
    <row r="2" spans="1:42" x14ac:dyDescent="0.35">
      <c r="A2" s="7">
        <v>44928</v>
      </c>
      <c r="P2" s="5" t="s">
        <v>15</v>
      </c>
      <c r="Q2" t="s">
        <v>5</v>
      </c>
    </row>
    <row r="3" spans="1:42" x14ac:dyDescent="0.35">
      <c r="A3" s="7">
        <v>44932</v>
      </c>
      <c r="X3" s="5" t="s">
        <v>15</v>
      </c>
      <c r="Y3" t="s">
        <v>5</v>
      </c>
    </row>
    <row r="4" spans="1:42" x14ac:dyDescent="0.35">
      <c r="A4" s="7">
        <v>44936</v>
      </c>
      <c r="C4" t="s">
        <v>71</v>
      </c>
      <c r="D4" s="7">
        <f>MIN(A:A)</f>
        <v>44928</v>
      </c>
      <c r="F4" s="5" t="s">
        <v>65</v>
      </c>
      <c r="G4" t="s">
        <v>73</v>
      </c>
      <c r="I4" s="5" t="s">
        <v>15</v>
      </c>
      <c r="J4" s="8" t="s">
        <v>5</v>
      </c>
      <c r="L4" t="s">
        <v>73</v>
      </c>
      <c r="M4" t="s">
        <v>74</v>
      </c>
      <c r="N4" t="s">
        <v>79</v>
      </c>
      <c r="P4" s="5" t="s">
        <v>74</v>
      </c>
      <c r="Q4" s="5" t="s">
        <v>80</v>
      </c>
      <c r="Y4" s="8"/>
      <c r="AB4" t="s">
        <v>84</v>
      </c>
      <c r="AC4" s="8"/>
      <c r="AE4" t="s">
        <v>85</v>
      </c>
      <c r="AH4">
        <v>1</v>
      </c>
      <c r="AK4" s="21" t="s">
        <v>83</v>
      </c>
      <c r="AP4" s="19" t="str">
        <f>IF(COUNTA(AK5:AK16)=1,VLOOKUP(AK5,AM5:AN8,2,0),"Select Month")</f>
        <v>Select Month</v>
      </c>
    </row>
    <row r="5" spans="1:42" x14ac:dyDescent="0.35">
      <c r="A5" s="7">
        <v>44937</v>
      </c>
      <c r="C5" t="s">
        <v>72</v>
      </c>
      <c r="D5" s="7">
        <f>MAX(A:A)</f>
        <v>45044</v>
      </c>
      <c r="F5" s="6" t="s">
        <v>16</v>
      </c>
      <c r="G5" s="8">
        <v>18400</v>
      </c>
      <c r="I5"/>
      <c r="L5" s="8">
        <v>5891.74</v>
      </c>
      <c r="M5" s="8">
        <v>12708.260000000002</v>
      </c>
      <c r="N5" s="8">
        <v>18600</v>
      </c>
      <c r="P5" s="5" t="s">
        <v>65</v>
      </c>
      <c r="Q5" t="s">
        <v>54</v>
      </c>
      <c r="R5" t="s">
        <v>27</v>
      </c>
      <c r="S5" t="s">
        <v>19</v>
      </c>
      <c r="T5" t="s">
        <v>56</v>
      </c>
      <c r="U5" t="s">
        <v>57</v>
      </c>
      <c r="V5" t="s">
        <v>66</v>
      </c>
      <c r="X5" s="5" t="s">
        <v>65</v>
      </c>
      <c r="Y5" s="8" t="s">
        <v>74</v>
      </c>
      <c r="AB5" s="5" t="s">
        <v>83</v>
      </c>
      <c r="AC5" s="8" t="s">
        <v>74</v>
      </c>
      <c r="AE5" s="5" t="s">
        <v>83</v>
      </c>
      <c r="AF5" s="8" t="s">
        <v>73</v>
      </c>
      <c r="AH5" s="11" t="s">
        <v>83</v>
      </c>
      <c r="AI5" s="11" t="str">
        <f>IF($AH$4=1,AC5,AF5)</f>
        <v>Sum of Expense</v>
      </c>
      <c r="AK5" s="22">
        <v>1</v>
      </c>
      <c r="AM5">
        <v>1</v>
      </c>
      <c r="AN5" t="s">
        <v>88</v>
      </c>
    </row>
    <row r="6" spans="1:42" x14ac:dyDescent="0.35">
      <c r="A6" s="7">
        <v>44941</v>
      </c>
      <c r="F6" s="6" t="s">
        <v>52</v>
      </c>
      <c r="G6" s="8">
        <v>200</v>
      </c>
      <c r="I6" s="5" t="s">
        <v>65</v>
      </c>
      <c r="J6" s="8" t="s">
        <v>74</v>
      </c>
      <c r="P6" s="6" t="s">
        <v>67</v>
      </c>
      <c r="Q6" s="8">
        <v>1010.8199999999999</v>
      </c>
      <c r="R6" s="8">
        <v>772.43</v>
      </c>
      <c r="S6" s="8">
        <v>335.61</v>
      </c>
      <c r="T6" s="8">
        <v>100.91</v>
      </c>
      <c r="U6" s="8"/>
      <c r="V6" s="8">
        <v>2219.77</v>
      </c>
      <c r="X6" s="6" t="s">
        <v>54</v>
      </c>
      <c r="Y6" s="8">
        <v>9164.6200000000008</v>
      </c>
      <c r="AB6" s="6" t="s">
        <v>67</v>
      </c>
      <c r="AC6" s="8">
        <v>2219.7699999999995</v>
      </c>
      <c r="AE6" s="6" t="s">
        <v>67</v>
      </c>
      <c r="AF6" s="8">
        <v>2380.2299999999996</v>
      </c>
      <c r="AH6" s="12" t="s">
        <v>67</v>
      </c>
      <c r="AI6" s="13">
        <f t="shared" ref="AI6:AI9" si="0">IF($AH$4=1,AC6,AF6)</f>
        <v>2219.7699999999995</v>
      </c>
      <c r="AK6" s="22">
        <v>2</v>
      </c>
      <c r="AM6">
        <v>2</v>
      </c>
      <c r="AN6" t="s">
        <v>89</v>
      </c>
    </row>
    <row r="7" spans="1:42" x14ac:dyDescent="0.35">
      <c r="A7" s="7">
        <v>44946</v>
      </c>
      <c r="F7" s="6" t="s">
        <v>54</v>
      </c>
      <c r="G7" s="8">
        <v>-9164.619999999999</v>
      </c>
      <c r="I7" s="6" t="s">
        <v>12</v>
      </c>
      <c r="J7" s="8">
        <v>960</v>
      </c>
      <c r="P7" s="6" t="s">
        <v>68</v>
      </c>
      <c r="Q7" s="8">
        <v>2554.21</v>
      </c>
      <c r="R7" s="8">
        <v>66.72</v>
      </c>
      <c r="S7" s="8">
        <v>406.53</v>
      </c>
      <c r="T7" s="8"/>
      <c r="U7" s="8"/>
      <c r="V7" s="8">
        <v>3027.46</v>
      </c>
      <c r="X7" s="6" t="s">
        <v>27</v>
      </c>
      <c r="Y7" s="8">
        <v>2215.65</v>
      </c>
      <c r="AB7" s="6" t="s">
        <v>68</v>
      </c>
      <c r="AC7" s="8">
        <v>3027.46</v>
      </c>
      <c r="AE7" s="6" t="s">
        <v>68</v>
      </c>
      <c r="AF7" s="8">
        <v>1672.54</v>
      </c>
      <c r="AH7" s="12" t="s">
        <v>68</v>
      </c>
      <c r="AI7" s="13">
        <f t="shared" si="0"/>
        <v>3027.46</v>
      </c>
      <c r="AK7" s="22">
        <v>3</v>
      </c>
      <c r="AM7">
        <v>3</v>
      </c>
      <c r="AN7" t="s">
        <v>90</v>
      </c>
    </row>
    <row r="8" spans="1:42" x14ac:dyDescent="0.35">
      <c r="A8" s="7">
        <v>44951</v>
      </c>
      <c r="F8" s="6" t="s">
        <v>27</v>
      </c>
      <c r="G8" s="8">
        <v>-2215.65</v>
      </c>
      <c r="I8" s="6" t="s">
        <v>17</v>
      </c>
      <c r="J8" s="8">
        <v>1216.8700000000001</v>
      </c>
      <c r="P8" s="6" t="s">
        <v>69</v>
      </c>
      <c r="Q8" s="8">
        <v>2956.5600000000004</v>
      </c>
      <c r="R8" s="8"/>
      <c r="S8" s="8">
        <v>243.99</v>
      </c>
      <c r="T8" s="8"/>
      <c r="U8" s="8"/>
      <c r="V8" s="8">
        <v>3200.55</v>
      </c>
      <c r="X8" s="6" t="s">
        <v>19</v>
      </c>
      <c r="Y8" s="8">
        <v>1017.29</v>
      </c>
      <c r="AB8" s="6" t="s">
        <v>69</v>
      </c>
      <c r="AC8" s="8">
        <v>3200.55</v>
      </c>
      <c r="AE8" s="6" t="s">
        <v>69</v>
      </c>
      <c r="AF8" s="8">
        <v>1499.45</v>
      </c>
      <c r="AH8" s="12" t="s">
        <v>69</v>
      </c>
      <c r="AI8" s="13">
        <f t="shared" si="0"/>
        <v>3200.55</v>
      </c>
      <c r="AK8" s="22">
        <v>4</v>
      </c>
      <c r="AM8">
        <v>4</v>
      </c>
      <c r="AN8" t="s">
        <v>91</v>
      </c>
    </row>
    <row r="9" spans="1:42" x14ac:dyDescent="0.35">
      <c r="A9" s="7">
        <v>44954</v>
      </c>
      <c r="F9" s="6" t="s">
        <v>19</v>
      </c>
      <c r="G9" s="8">
        <v>-1017.29</v>
      </c>
      <c r="I9" s="6" t="s">
        <v>76</v>
      </c>
      <c r="J9" s="8">
        <v>2000</v>
      </c>
      <c r="P9" s="6" t="s">
        <v>70</v>
      </c>
      <c r="Q9" s="8">
        <v>2643.0299999999997</v>
      </c>
      <c r="R9" s="8">
        <v>1376.5</v>
      </c>
      <c r="S9" s="8">
        <v>31.159999999999997</v>
      </c>
      <c r="T9" s="8">
        <v>109.78999999999999</v>
      </c>
      <c r="U9" s="8">
        <v>100</v>
      </c>
      <c r="V9" s="8">
        <v>4260.4799999999996</v>
      </c>
      <c r="X9" s="6" t="s">
        <v>56</v>
      </c>
      <c r="Y9" s="8">
        <v>210.70000000000002</v>
      </c>
      <c r="AB9" s="6" t="s">
        <v>70</v>
      </c>
      <c r="AC9" s="8">
        <v>4260.4799999999996</v>
      </c>
      <c r="AE9" s="6" t="s">
        <v>70</v>
      </c>
      <c r="AF9" s="8">
        <v>339.52</v>
      </c>
      <c r="AH9" s="12" t="s">
        <v>70</v>
      </c>
      <c r="AI9" s="13">
        <f t="shared" si="0"/>
        <v>4260.4799999999996</v>
      </c>
    </row>
    <row r="10" spans="1:42" x14ac:dyDescent="0.35">
      <c r="A10" s="7">
        <v>44956</v>
      </c>
      <c r="F10" s="6" t="s">
        <v>56</v>
      </c>
      <c r="G10" s="8">
        <v>-210.7</v>
      </c>
      <c r="I10" s="6" t="s">
        <v>77</v>
      </c>
      <c r="J10" s="8">
        <v>2077.86</v>
      </c>
      <c r="P10" s="6" t="s">
        <v>66</v>
      </c>
      <c r="Q10" s="8">
        <v>9164.619999999999</v>
      </c>
      <c r="R10" s="8">
        <v>2215.65</v>
      </c>
      <c r="S10" s="8">
        <v>1017.29</v>
      </c>
      <c r="T10" s="8">
        <v>210.7</v>
      </c>
      <c r="U10" s="8">
        <v>100</v>
      </c>
      <c r="V10" s="8">
        <v>12708.259999999998</v>
      </c>
      <c r="X10" s="6" t="s">
        <v>57</v>
      </c>
      <c r="Y10" s="8">
        <v>100</v>
      </c>
      <c r="AB10" s="6" t="s">
        <v>66</v>
      </c>
      <c r="AC10" s="8">
        <v>12708.259999999998</v>
      </c>
      <c r="AE10" s="6" t="s">
        <v>66</v>
      </c>
      <c r="AF10" s="8">
        <v>5891.74</v>
      </c>
    </row>
    <row r="11" spans="1:42" x14ac:dyDescent="0.35">
      <c r="A11" s="7">
        <v>44957</v>
      </c>
      <c r="F11" s="6" t="s">
        <v>57</v>
      </c>
      <c r="G11" s="8">
        <v>-100</v>
      </c>
      <c r="I11" s="6" t="s">
        <v>10</v>
      </c>
      <c r="J11" s="8">
        <v>3700</v>
      </c>
      <c r="X11" s="6" t="s">
        <v>66</v>
      </c>
      <c r="Y11" s="8">
        <v>12708.26</v>
      </c>
    </row>
    <row r="12" spans="1:42" x14ac:dyDescent="0.35">
      <c r="A12" s="7">
        <v>44958</v>
      </c>
      <c r="F12" s="6" t="s">
        <v>66</v>
      </c>
      <c r="G12" s="8">
        <v>5891.7400000000016</v>
      </c>
      <c r="I12" s="6" t="s">
        <v>66</v>
      </c>
      <c r="J12" s="8">
        <v>9954.73</v>
      </c>
    </row>
    <row r="13" spans="1:42" x14ac:dyDescent="0.35">
      <c r="A13" s="7">
        <v>44959</v>
      </c>
    </row>
    <row r="14" spans="1:42" x14ac:dyDescent="0.35">
      <c r="A14" s="7">
        <v>44960</v>
      </c>
    </row>
    <row r="15" spans="1:42" x14ac:dyDescent="0.35">
      <c r="A15" s="7">
        <v>44963</v>
      </c>
    </row>
    <row r="16" spans="1:42" x14ac:dyDescent="0.35">
      <c r="A16" s="7">
        <v>44964</v>
      </c>
    </row>
    <row r="17" spans="1:26" x14ac:dyDescent="0.35">
      <c r="A17" s="7">
        <v>44965</v>
      </c>
    </row>
    <row r="18" spans="1:26" x14ac:dyDescent="0.35">
      <c r="A18" s="7">
        <v>44966</v>
      </c>
    </row>
    <row r="19" spans="1:26" x14ac:dyDescent="0.35">
      <c r="A19" s="7">
        <v>44967</v>
      </c>
    </row>
    <row r="20" spans="1:26" x14ac:dyDescent="0.35">
      <c r="A20" s="7">
        <v>44974</v>
      </c>
    </row>
    <row r="21" spans="1:26" x14ac:dyDescent="0.35">
      <c r="A21" s="7">
        <v>44975</v>
      </c>
    </row>
    <row r="22" spans="1:26" x14ac:dyDescent="0.35">
      <c r="A22" s="7">
        <v>44977</v>
      </c>
    </row>
    <row r="23" spans="1:26" x14ac:dyDescent="0.35">
      <c r="A23" s="7">
        <v>44979</v>
      </c>
    </row>
    <row r="24" spans="1:26" x14ac:dyDescent="0.35">
      <c r="A24" s="7">
        <v>44981</v>
      </c>
      <c r="Z24" s="10"/>
    </row>
    <row r="25" spans="1:26" x14ac:dyDescent="0.35">
      <c r="A25" s="7">
        <v>44984</v>
      </c>
    </row>
    <row r="26" spans="1:26" x14ac:dyDescent="0.35">
      <c r="A26" s="7">
        <v>44985</v>
      </c>
    </row>
    <row r="27" spans="1:26" x14ac:dyDescent="0.35">
      <c r="A27" s="7">
        <v>44988</v>
      </c>
    </row>
    <row r="28" spans="1:26" x14ac:dyDescent="0.35">
      <c r="A28" s="7">
        <v>44991</v>
      </c>
    </row>
    <row r="29" spans="1:26" x14ac:dyDescent="0.35">
      <c r="A29" s="7">
        <v>44993</v>
      </c>
    </row>
    <row r="30" spans="1:26" x14ac:dyDescent="0.35">
      <c r="A30" s="7">
        <v>44994</v>
      </c>
    </row>
    <row r="31" spans="1:26" x14ac:dyDescent="0.35">
      <c r="A31" s="7">
        <v>44995</v>
      </c>
    </row>
    <row r="32" spans="1:26" x14ac:dyDescent="0.35">
      <c r="A32" s="7">
        <v>45002</v>
      </c>
    </row>
    <row r="33" spans="1:1" x14ac:dyDescent="0.35">
      <c r="A33" s="7">
        <v>45005</v>
      </c>
    </row>
    <row r="34" spans="1:1" x14ac:dyDescent="0.35">
      <c r="A34" s="7">
        <v>45007</v>
      </c>
    </row>
    <row r="35" spans="1:1" x14ac:dyDescent="0.35">
      <c r="A35" s="7">
        <v>45009</v>
      </c>
    </row>
    <row r="36" spans="1:1" x14ac:dyDescent="0.35">
      <c r="A36" s="7">
        <v>45012</v>
      </c>
    </row>
    <row r="37" spans="1:1" x14ac:dyDescent="0.35">
      <c r="A37" s="7">
        <v>45013</v>
      </c>
    </row>
    <row r="38" spans="1:1" x14ac:dyDescent="0.35">
      <c r="A38" s="7">
        <v>45015</v>
      </c>
    </row>
    <row r="39" spans="1:1" x14ac:dyDescent="0.35">
      <c r="A39" s="7">
        <v>45016</v>
      </c>
    </row>
    <row r="40" spans="1:1" x14ac:dyDescent="0.35">
      <c r="A40" s="7">
        <v>45017</v>
      </c>
    </row>
    <row r="41" spans="1:1" x14ac:dyDescent="0.35">
      <c r="A41" s="7">
        <v>45019</v>
      </c>
    </row>
    <row r="42" spans="1:1" x14ac:dyDescent="0.35">
      <c r="A42" s="7">
        <v>45020</v>
      </c>
    </row>
    <row r="43" spans="1:1" x14ac:dyDescent="0.35">
      <c r="A43" s="7">
        <v>45021</v>
      </c>
    </row>
    <row r="44" spans="1:1" x14ac:dyDescent="0.35">
      <c r="A44" s="7">
        <v>45023</v>
      </c>
    </row>
    <row r="45" spans="1:1" x14ac:dyDescent="0.35">
      <c r="A45" s="7">
        <v>45024</v>
      </c>
    </row>
    <row r="46" spans="1:1" x14ac:dyDescent="0.35">
      <c r="A46" s="7">
        <v>45026</v>
      </c>
    </row>
    <row r="47" spans="1:1" x14ac:dyDescent="0.35">
      <c r="A47" s="7">
        <v>45027</v>
      </c>
    </row>
    <row r="48" spans="1:1" x14ac:dyDescent="0.35">
      <c r="A48" s="7">
        <v>45030</v>
      </c>
    </row>
    <row r="49" spans="1:1" x14ac:dyDescent="0.35">
      <c r="A49" s="7">
        <v>45031</v>
      </c>
    </row>
    <row r="50" spans="1:1" x14ac:dyDescent="0.35">
      <c r="A50" s="7">
        <v>45032</v>
      </c>
    </row>
    <row r="51" spans="1:1" x14ac:dyDescent="0.35">
      <c r="A51" s="7">
        <v>45034</v>
      </c>
    </row>
    <row r="52" spans="1:1" x14ac:dyDescent="0.35">
      <c r="A52" s="7">
        <v>45035</v>
      </c>
    </row>
    <row r="53" spans="1:1" x14ac:dyDescent="0.35">
      <c r="A53" s="7">
        <v>45036</v>
      </c>
    </row>
    <row r="54" spans="1:1" x14ac:dyDescent="0.35">
      <c r="A54" s="7">
        <v>45037</v>
      </c>
    </row>
    <row r="55" spans="1:1" x14ac:dyDescent="0.35">
      <c r="A55" s="7">
        <v>45038</v>
      </c>
    </row>
    <row r="56" spans="1:1" x14ac:dyDescent="0.35">
      <c r="A56" s="7">
        <v>45041</v>
      </c>
    </row>
    <row r="57" spans="1:1" x14ac:dyDescent="0.35">
      <c r="A57" s="7">
        <v>45042</v>
      </c>
    </row>
    <row r="58" spans="1:1" x14ac:dyDescent="0.35">
      <c r="A58" s="7">
        <v>45043</v>
      </c>
    </row>
    <row r="59" spans="1:1" x14ac:dyDescent="0.35">
      <c r="A59" s="7">
        <v>45044</v>
      </c>
    </row>
    <row r="60" spans="1:1" x14ac:dyDescent="0.35">
      <c r="A60"/>
    </row>
    <row r="61" spans="1:1" x14ac:dyDescent="0.35">
      <c r="A61"/>
    </row>
    <row r="62" spans="1:1" x14ac:dyDescent="0.35">
      <c r="A62"/>
    </row>
    <row r="63" spans="1:1" x14ac:dyDescent="0.35">
      <c r="A63"/>
    </row>
    <row r="64" spans="1:1" x14ac:dyDescent="0.35">
      <c r="A64"/>
    </row>
    <row r="65" spans="1:1" x14ac:dyDescent="0.35">
      <c r="A65"/>
    </row>
    <row r="66" spans="1:1" x14ac:dyDescent="0.35">
      <c r="A66"/>
    </row>
    <row r="67" spans="1:1" x14ac:dyDescent="0.35">
      <c r="A67"/>
    </row>
    <row r="68" spans="1:1" x14ac:dyDescent="0.35">
      <c r="A68"/>
    </row>
    <row r="69" spans="1:1" x14ac:dyDescent="0.35">
      <c r="A69"/>
    </row>
    <row r="70" spans="1:1" x14ac:dyDescent="0.35">
      <c r="A70"/>
    </row>
    <row r="71" spans="1:1" x14ac:dyDescent="0.35">
      <c r="A71"/>
    </row>
    <row r="72" spans="1:1" x14ac:dyDescent="0.35">
      <c r="A72"/>
    </row>
    <row r="73" spans="1:1" x14ac:dyDescent="0.35">
      <c r="A73"/>
    </row>
    <row r="74" spans="1:1" x14ac:dyDescent="0.35">
      <c r="A74"/>
    </row>
    <row r="75" spans="1:1" x14ac:dyDescent="0.35">
      <c r="A75"/>
    </row>
    <row r="76" spans="1:1" x14ac:dyDescent="0.35">
      <c r="A76"/>
    </row>
    <row r="77" spans="1:1" x14ac:dyDescent="0.35">
      <c r="A77"/>
    </row>
    <row r="78" spans="1:1" x14ac:dyDescent="0.35">
      <c r="A78"/>
    </row>
    <row r="79" spans="1:1" x14ac:dyDescent="0.35">
      <c r="A79"/>
    </row>
    <row r="80" spans="1:1" x14ac:dyDescent="0.35">
      <c r="A80"/>
    </row>
    <row r="81" spans="1:1" x14ac:dyDescent="0.35">
      <c r="A81"/>
    </row>
    <row r="82" spans="1:1" x14ac:dyDescent="0.35">
      <c r="A82"/>
    </row>
    <row r="83" spans="1:1" x14ac:dyDescent="0.35">
      <c r="A83"/>
    </row>
    <row r="84" spans="1:1" x14ac:dyDescent="0.35">
      <c r="A84"/>
    </row>
    <row r="85" spans="1:1" x14ac:dyDescent="0.35">
      <c r="A85"/>
    </row>
    <row r="86" spans="1:1" x14ac:dyDescent="0.35">
      <c r="A86"/>
    </row>
    <row r="87" spans="1:1" x14ac:dyDescent="0.35">
      <c r="A87"/>
    </row>
    <row r="88" spans="1:1" x14ac:dyDescent="0.35">
      <c r="A88"/>
    </row>
    <row r="89" spans="1:1" x14ac:dyDescent="0.35">
      <c r="A89"/>
    </row>
    <row r="90" spans="1:1" x14ac:dyDescent="0.35">
      <c r="A90"/>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F1A5F-EEB4-49C1-BDC6-4DF3E80C9C83}">
  <sheetPr codeName="Sheet3">
    <tabColor rgb="FF5C38FF"/>
  </sheetPr>
  <dimension ref="B1:U36"/>
  <sheetViews>
    <sheetView showGridLines="0" tabSelected="1" zoomScale="150" zoomScaleNormal="150" workbookViewId="0">
      <selection activeCell="W14" sqref="W14"/>
    </sheetView>
  </sheetViews>
  <sheetFormatPr defaultRowHeight="14.5" x14ac:dyDescent="0.35"/>
  <cols>
    <col min="1" max="1" width="2.453125" style="3" customWidth="1"/>
    <col min="2" max="2" width="8.7265625" style="3" customWidth="1"/>
    <col min="3" max="20" width="8.7265625" style="3"/>
    <col min="21" max="21" width="9.54296875" style="3" customWidth="1"/>
    <col min="22" max="22" width="6.453125" style="3" customWidth="1"/>
    <col min="23" max="16384" width="8.7265625" style="3"/>
  </cols>
  <sheetData>
    <row r="1" spans="2:21" ht="7" customHeight="1" x14ac:dyDescent="0.35"/>
    <row r="2" spans="2:21" x14ac:dyDescent="0.35">
      <c r="B2" s="20"/>
      <c r="C2" s="20"/>
      <c r="D2" s="20"/>
      <c r="E2" s="20"/>
      <c r="F2" s="20"/>
      <c r="G2" s="20"/>
      <c r="H2" s="20"/>
      <c r="I2" s="20"/>
      <c r="J2" s="20"/>
      <c r="K2" s="20"/>
      <c r="L2" s="20"/>
      <c r="M2" s="20"/>
      <c r="N2" s="20"/>
      <c r="O2" s="20"/>
      <c r="P2" s="20"/>
      <c r="Q2" s="20"/>
      <c r="R2" s="20"/>
      <c r="S2" s="20"/>
      <c r="T2" s="20"/>
      <c r="U2" s="20"/>
    </row>
    <row r="3" spans="2:21" x14ac:dyDescent="0.35">
      <c r="B3" s="20"/>
      <c r="C3" s="20"/>
      <c r="D3" s="20"/>
      <c r="E3" s="20"/>
      <c r="F3" s="20"/>
      <c r="G3" s="20"/>
      <c r="H3" s="20"/>
      <c r="I3" s="20"/>
      <c r="J3" s="20"/>
      <c r="K3" s="20"/>
      <c r="L3" s="20"/>
      <c r="M3" s="20"/>
      <c r="N3" s="20"/>
      <c r="O3" s="20"/>
      <c r="P3" s="20"/>
      <c r="Q3" s="20"/>
      <c r="R3" s="20"/>
      <c r="S3" s="20"/>
      <c r="T3" s="20"/>
      <c r="U3" s="20"/>
    </row>
    <row r="4" spans="2:21" x14ac:dyDescent="0.35">
      <c r="B4" s="20"/>
      <c r="C4" s="20"/>
      <c r="D4" s="20"/>
      <c r="E4" s="20"/>
      <c r="F4" s="20"/>
      <c r="G4" s="20"/>
      <c r="H4" s="20"/>
      <c r="I4" s="20"/>
      <c r="J4" s="20"/>
      <c r="K4" s="20"/>
      <c r="L4" s="20"/>
      <c r="M4" s="20"/>
      <c r="N4" s="20"/>
      <c r="O4" s="20"/>
      <c r="P4" s="20"/>
      <c r="Q4" s="20"/>
      <c r="R4" s="20"/>
      <c r="S4" s="20"/>
      <c r="T4" s="20"/>
      <c r="U4" s="20"/>
    </row>
    <row r="5" spans="2:21" x14ac:dyDescent="0.35">
      <c r="B5" s="20"/>
      <c r="C5" s="20"/>
      <c r="D5" s="20"/>
      <c r="E5" s="20"/>
      <c r="F5" s="20"/>
      <c r="G5" s="20"/>
      <c r="H5" s="20"/>
      <c r="I5" s="20"/>
      <c r="J5" s="20"/>
      <c r="K5" s="20"/>
      <c r="L5" s="20"/>
      <c r="M5" s="20"/>
      <c r="N5" s="20"/>
      <c r="O5" s="20"/>
      <c r="P5" s="20"/>
      <c r="Q5" s="20"/>
      <c r="R5" s="20"/>
      <c r="S5" s="20"/>
      <c r="T5" s="20"/>
      <c r="U5" s="20"/>
    </row>
    <row r="6" spans="2:21" x14ac:dyDescent="0.35">
      <c r="B6" s="20"/>
      <c r="C6" s="20"/>
      <c r="D6" s="20"/>
      <c r="E6" s="20"/>
      <c r="F6" s="20"/>
      <c r="G6" s="20"/>
      <c r="H6" s="20"/>
      <c r="I6" s="20"/>
      <c r="J6" s="20"/>
      <c r="K6" s="20"/>
      <c r="L6" s="20"/>
      <c r="M6" s="20"/>
      <c r="N6" s="20"/>
      <c r="O6" s="20"/>
      <c r="P6" s="20"/>
      <c r="Q6" s="20"/>
      <c r="R6" s="20"/>
      <c r="S6" s="20"/>
      <c r="T6" s="20"/>
      <c r="U6" s="20"/>
    </row>
    <row r="7" spans="2:21" x14ac:dyDescent="0.35">
      <c r="B7" s="20"/>
      <c r="C7" s="20"/>
      <c r="D7" s="20"/>
      <c r="E7" s="20"/>
      <c r="F7" s="20"/>
      <c r="G7" s="20"/>
      <c r="H7" s="20"/>
      <c r="I7" s="20"/>
      <c r="J7" s="20"/>
      <c r="K7" s="20"/>
      <c r="L7" s="20"/>
      <c r="M7" s="20"/>
      <c r="N7" s="20"/>
      <c r="O7" s="20"/>
      <c r="P7" s="20"/>
      <c r="Q7" s="20"/>
      <c r="R7" s="20"/>
      <c r="S7" s="20"/>
      <c r="T7" s="20"/>
      <c r="U7" s="20"/>
    </row>
    <row r="8" spans="2:21" x14ac:dyDescent="0.35">
      <c r="B8" s="20"/>
      <c r="C8" s="20"/>
      <c r="D8" s="20"/>
      <c r="E8" s="20"/>
      <c r="F8" s="20"/>
      <c r="G8" s="20"/>
      <c r="H8" s="20"/>
      <c r="I8" s="20"/>
      <c r="J8" s="20"/>
      <c r="K8" s="20"/>
      <c r="L8" s="20"/>
      <c r="M8" s="20"/>
      <c r="N8" s="20"/>
      <c r="O8" s="20"/>
      <c r="P8" s="20"/>
      <c r="Q8" s="20"/>
      <c r="R8" s="20"/>
      <c r="S8" s="20"/>
      <c r="T8" s="20"/>
      <c r="U8" s="20"/>
    </row>
    <row r="9" spans="2:21" x14ac:dyDescent="0.35">
      <c r="B9" s="20"/>
      <c r="C9" s="20"/>
      <c r="D9" s="20"/>
      <c r="E9" s="20"/>
      <c r="F9" s="20"/>
      <c r="G9" s="20"/>
      <c r="H9" s="20"/>
      <c r="I9" s="20"/>
      <c r="J9" s="20"/>
      <c r="K9" s="20"/>
      <c r="L9" s="20"/>
      <c r="M9" s="20"/>
      <c r="N9" s="20"/>
      <c r="O9" s="20"/>
      <c r="P9" s="20"/>
      <c r="Q9" s="20"/>
      <c r="R9" s="20"/>
      <c r="S9" s="20"/>
      <c r="T9" s="20"/>
      <c r="U9" s="20"/>
    </row>
    <row r="10" spans="2:21" x14ac:dyDescent="0.35">
      <c r="B10" s="20"/>
      <c r="C10" s="20"/>
      <c r="D10" s="20"/>
      <c r="E10" s="20"/>
      <c r="F10" s="20"/>
      <c r="G10" s="20"/>
      <c r="H10" s="20"/>
      <c r="I10" s="20"/>
      <c r="J10" s="20"/>
      <c r="K10" s="20"/>
      <c r="L10" s="20"/>
      <c r="M10" s="20"/>
      <c r="N10" s="20"/>
      <c r="O10" s="20"/>
      <c r="P10" s="20"/>
      <c r="Q10" s="20"/>
      <c r="R10" s="20"/>
      <c r="S10" s="20"/>
      <c r="T10" s="20"/>
      <c r="U10" s="20"/>
    </row>
    <row r="11" spans="2:21" x14ac:dyDescent="0.35">
      <c r="B11" s="20"/>
      <c r="C11" s="20"/>
      <c r="D11" s="20"/>
      <c r="E11" s="20"/>
      <c r="F11" s="20"/>
      <c r="G11" s="20"/>
      <c r="H11" s="20"/>
      <c r="I11" s="20"/>
      <c r="J11" s="20"/>
      <c r="K11" s="20"/>
      <c r="L11" s="20"/>
      <c r="M11" s="20"/>
      <c r="N11" s="20"/>
      <c r="O11" s="20"/>
      <c r="P11" s="20"/>
      <c r="Q11" s="20"/>
      <c r="R11" s="20"/>
      <c r="S11" s="20"/>
      <c r="T11" s="20"/>
      <c r="U11" s="20"/>
    </row>
    <row r="12" spans="2:21" x14ac:dyDescent="0.35">
      <c r="B12" s="20"/>
      <c r="C12" s="20"/>
      <c r="D12" s="20"/>
      <c r="E12" s="20"/>
      <c r="F12" s="20"/>
      <c r="G12" s="20"/>
      <c r="H12" s="20"/>
      <c r="I12" s="20"/>
      <c r="J12" s="20"/>
      <c r="K12" s="20"/>
      <c r="L12" s="20"/>
      <c r="M12" s="20"/>
      <c r="N12" s="20"/>
      <c r="O12" s="20"/>
      <c r="P12" s="20"/>
      <c r="Q12" s="20"/>
      <c r="R12" s="20"/>
      <c r="S12" s="20"/>
      <c r="T12" s="20"/>
      <c r="U12" s="20"/>
    </row>
    <row r="13" spans="2:21" x14ac:dyDescent="0.35">
      <c r="B13" s="20"/>
      <c r="C13" s="20"/>
      <c r="D13" s="20"/>
      <c r="E13" s="20"/>
      <c r="F13" s="20"/>
      <c r="G13" s="20"/>
      <c r="H13" s="20"/>
      <c r="I13" s="20"/>
      <c r="J13" s="20"/>
      <c r="K13" s="20"/>
      <c r="L13" s="20"/>
      <c r="M13" s="20"/>
      <c r="N13" s="20"/>
      <c r="O13" s="20"/>
      <c r="P13" s="20"/>
      <c r="Q13" s="20"/>
      <c r="R13" s="20"/>
      <c r="S13" s="20"/>
      <c r="T13" s="20"/>
      <c r="U13" s="20"/>
    </row>
    <row r="14" spans="2:21" x14ac:dyDescent="0.35">
      <c r="B14" s="20"/>
      <c r="C14" s="20"/>
      <c r="D14" s="20"/>
      <c r="E14" s="20"/>
      <c r="F14" s="20"/>
      <c r="G14" s="20"/>
      <c r="H14" s="20"/>
      <c r="I14" s="20"/>
      <c r="J14" s="20"/>
      <c r="K14" s="20"/>
      <c r="L14" s="20"/>
      <c r="M14" s="20"/>
      <c r="N14" s="20"/>
      <c r="O14" s="20"/>
      <c r="P14" s="20"/>
      <c r="Q14" s="20"/>
      <c r="R14" s="20"/>
      <c r="S14" s="20"/>
      <c r="T14" s="20"/>
      <c r="U14" s="20"/>
    </row>
    <row r="15" spans="2:21" x14ac:dyDescent="0.35">
      <c r="B15" s="20"/>
      <c r="C15" s="20"/>
      <c r="D15" s="20"/>
      <c r="E15" s="20"/>
      <c r="F15" s="20"/>
      <c r="G15" s="20"/>
      <c r="H15" s="20"/>
      <c r="I15" s="20"/>
      <c r="J15" s="20"/>
      <c r="K15" s="20"/>
      <c r="L15" s="20"/>
      <c r="M15" s="20"/>
      <c r="N15" s="20"/>
      <c r="O15" s="20"/>
      <c r="P15" s="20"/>
      <c r="Q15" s="20"/>
      <c r="R15" s="20"/>
      <c r="S15" s="20"/>
      <c r="T15" s="20"/>
      <c r="U15" s="20"/>
    </row>
    <row r="16" spans="2:21" x14ac:dyDescent="0.35">
      <c r="B16" s="20"/>
      <c r="C16" s="20"/>
      <c r="D16" s="20"/>
      <c r="E16" s="20"/>
      <c r="F16" s="20"/>
      <c r="G16" s="20"/>
      <c r="H16" s="20"/>
      <c r="I16" s="20"/>
      <c r="J16" s="20"/>
      <c r="K16" s="20"/>
      <c r="L16" s="20"/>
      <c r="M16" s="20"/>
      <c r="N16" s="20"/>
      <c r="O16" s="20"/>
      <c r="P16" s="20"/>
      <c r="Q16" s="20"/>
      <c r="R16" s="20"/>
      <c r="S16" s="20"/>
      <c r="T16" s="20"/>
      <c r="U16" s="20"/>
    </row>
    <row r="17" spans="2:21" x14ac:dyDescent="0.35">
      <c r="B17" s="20"/>
      <c r="C17" s="20"/>
      <c r="D17" s="20"/>
      <c r="E17" s="20"/>
      <c r="F17" s="20"/>
      <c r="G17" s="20"/>
      <c r="H17" s="20"/>
      <c r="I17" s="20"/>
      <c r="J17" s="20"/>
      <c r="K17" s="20"/>
      <c r="L17" s="20"/>
      <c r="M17" s="20"/>
      <c r="N17" s="20"/>
      <c r="O17" s="20"/>
      <c r="P17" s="20"/>
      <c r="Q17" s="20"/>
      <c r="R17" s="20"/>
      <c r="S17" s="20"/>
      <c r="T17" s="20"/>
      <c r="U17" s="20"/>
    </row>
    <row r="18" spans="2:21" x14ac:dyDescent="0.35">
      <c r="B18" s="20"/>
      <c r="C18" s="20"/>
      <c r="D18" s="20"/>
      <c r="E18" s="20"/>
      <c r="F18" s="20"/>
      <c r="G18" s="20"/>
      <c r="H18" s="20"/>
      <c r="I18" s="20"/>
      <c r="J18" s="20"/>
      <c r="K18" s="20"/>
      <c r="L18" s="20"/>
      <c r="M18" s="20"/>
      <c r="N18" s="20"/>
      <c r="O18" s="20"/>
      <c r="P18" s="20"/>
      <c r="Q18" s="20"/>
      <c r="R18" s="20"/>
      <c r="S18" s="20"/>
      <c r="T18" s="20"/>
      <c r="U18" s="20"/>
    </row>
    <row r="19" spans="2:21" x14ac:dyDescent="0.35">
      <c r="B19" s="20"/>
      <c r="C19" s="20"/>
      <c r="D19" s="20"/>
      <c r="E19" s="20"/>
      <c r="F19" s="20"/>
      <c r="G19" s="20"/>
      <c r="H19" s="20"/>
      <c r="I19" s="20"/>
      <c r="J19" s="20"/>
      <c r="K19" s="20"/>
      <c r="L19" s="20"/>
      <c r="M19" s="20"/>
      <c r="N19" s="20"/>
      <c r="O19" s="20"/>
      <c r="P19" s="20"/>
      <c r="Q19" s="20"/>
      <c r="R19" s="20"/>
      <c r="S19" s="20"/>
      <c r="T19" s="20"/>
      <c r="U19" s="20"/>
    </row>
    <row r="20" spans="2:21" x14ac:dyDescent="0.35">
      <c r="B20" s="20"/>
      <c r="C20" s="20"/>
      <c r="D20" s="20"/>
      <c r="E20" s="20"/>
      <c r="F20" s="20"/>
      <c r="G20" s="20"/>
      <c r="H20" s="20"/>
      <c r="I20" s="20"/>
      <c r="J20" s="20"/>
      <c r="K20" s="20"/>
      <c r="L20" s="20"/>
      <c r="M20" s="20"/>
      <c r="N20" s="20"/>
      <c r="O20" s="20"/>
      <c r="P20" s="20"/>
      <c r="Q20" s="20"/>
      <c r="R20" s="20"/>
      <c r="S20" s="20"/>
      <c r="T20" s="20"/>
      <c r="U20" s="20"/>
    </row>
    <row r="21" spans="2:21" x14ac:dyDescent="0.35">
      <c r="B21" s="20"/>
      <c r="C21" s="20"/>
      <c r="D21" s="20"/>
      <c r="E21" s="20"/>
      <c r="F21" s="20"/>
      <c r="G21" s="20"/>
      <c r="H21" s="20"/>
      <c r="I21" s="20"/>
      <c r="J21" s="20"/>
      <c r="K21" s="20"/>
      <c r="L21" s="20"/>
      <c r="M21" s="20"/>
      <c r="N21" s="20"/>
      <c r="O21" s="20"/>
      <c r="P21" s="20"/>
      <c r="Q21" s="20"/>
      <c r="R21" s="20"/>
      <c r="S21" s="20"/>
      <c r="T21" s="20"/>
      <c r="U21" s="20"/>
    </row>
    <row r="22" spans="2:21" x14ac:dyDescent="0.35">
      <c r="B22" s="20"/>
      <c r="C22" s="20"/>
      <c r="D22" s="20"/>
      <c r="E22" s="20"/>
      <c r="F22" s="20"/>
      <c r="G22" s="20"/>
      <c r="H22" s="20"/>
      <c r="I22" s="20"/>
      <c r="J22" s="20"/>
      <c r="K22" s="20"/>
      <c r="L22" s="20"/>
      <c r="M22" s="20"/>
      <c r="N22" s="20"/>
      <c r="O22" s="20"/>
      <c r="P22" s="20"/>
      <c r="Q22" s="20"/>
      <c r="R22" s="20"/>
      <c r="S22" s="20"/>
      <c r="T22" s="20"/>
      <c r="U22" s="20"/>
    </row>
    <row r="23" spans="2:21" x14ac:dyDescent="0.35">
      <c r="B23" s="20"/>
      <c r="C23" s="20"/>
      <c r="D23" s="20"/>
      <c r="E23" s="20"/>
      <c r="F23" s="20"/>
      <c r="G23" s="20"/>
      <c r="H23" s="20"/>
      <c r="I23" s="20"/>
      <c r="J23" s="20"/>
      <c r="K23" s="20"/>
      <c r="L23" s="20"/>
      <c r="M23" s="20"/>
      <c r="N23" s="20"/>
      <c r="O23" s="20"/>
      <c r="P23" s="20"/>
      <c r="Q23" s="20"/>
      <c r="R23" s="20"/>
      <c r="S23" s="20"/>
      <c r="T23" s="20"/>
      <c r="U23" s="20"/>
    </row>
    <row r="24" spans="2:21" x14ac:dyDescent="0.35">
      <c r="B24" s="20"/>
      <c r="C24" s="20"/>
      <c r="D24" s="20"/>
      <c r="E24" s="20"/>
      <c r="F24" s="20"/>
      <c r="G24" s="20"/>
      <c r="H24" s="20"/>
      <c r="I24" s="20"/>
      <c r="J24" s="20"/>
      <c r="K24" s="20"/>
      <c r="L24" s="20"/>
      <c r="M24" s="20"/>
      <c r="N24" s="20"/>
      <c r="O24" s="20"/>
      <c r="P24" s="20"/>
      <c r="Q24" s="20"/>
      <c r="R24" s="20"/>
      <c r="S24" s="20"/>
      <c r="T24" s="20"/>
      <c r="U24" s="20"/>
    </row>
    <row r="25" spans="2:21" x14ac:dyDescent="0.35">
      <c r="B25" s="20"/>
      <c r="C25" s="20"/>
      <c r="D25" s="20"/>
      <c r="E25" s="20"/>
      <c r="F25" s="20"/>
      <c r="G25" s="20"/>
      <c r="H25" s="20"/>
      <c r="I25" s="20"/>
      <c r="J25" s="20"/>
      <c r="K25" s="20"/>
      <c r="L25" s="20"/>
      <c r="M25" s="20"/>
      <c r="N25" s="20"/>
      <c r="O25" s="20"/>
      <c r="P25" s="20"/>
      <c r="Q25" s="20"/>
      <c r="R25" s="20"/>
      <c r="S25" s="20"/>
      <c r="T25" s="20"/>
      <c r="U25" s="20"/>
    </row>
    <row r="26" spans="2:21" x14ac:dyDescent="0.35">
      <c r="B26" s="20"/>
      <c r="C26" s="20"/>
      <c r="D26" s="20"/>
      <c r="E26" s="20"/>
      <c r="F26" s="20"/>
      <c r="G26" s="20"/>
      <c r="H26" s="20"/>
      <c r="I26" s="20"/>
      <c r="J26" s="20"/>
      <c r="K26" s="20"/>
      <c r="L26" s="20"/>
      <c r="M26" s="20"/>
      <c r="N26" s="20"/>
      <c r="O26" s="20"/>
      <c r="P26" s="20"/>
      <c r="Q26" s="20"/>
      <c r="R26" s="20"/>
      <c r="S26" s="20"/>
      <c r="T26" s="20"/>
      <c r="U26" s="20"/>
    </row>
    <row r="27" spans="2:21" x14ac:dyDescent="0.35">
      <c r="B27" s="20"/>
      <c r="C27" s="20"/>
      <c r="D27" s="20"/>
      <c r="E27" s="20"/>
      <c r="F27" s="20"/>
      <c r="G27" s="20"/>
      <c r="H27" s="20"/>
      <c r="I27" s="20"/>
      <c r="J27" s="20"/>
      <c r="K27" s="20"/>
      <c r="L27" s="20"/>
      <c r="M27" s="20"/>
      <c r="N27" s="20"/>
      <c r="O27" s="20"/>
      <c r="P27" s="20"/>
      <c r="Q27" s="20"/>
      <c r="R27" s="20"/>
      <c r="S27" s="20"/>
      <c r="T27" s="20"/>
      <c r="U27" s="20"/>
    </row>
    <row r="28" spans="2:21" x14ac:dyDescent="0.35">
      <c r="B28" s="20"/>
      <c r="C28" s="20"/>
      <c r="D28" s="20"/>
      <c r="E28" s="20"/>
      <c r="F28" s="20"/>
      <c r="G28" s="20"/>
      <c r="H28" s="20"/>
      <c r="I28" s="20"/>
      <c r="J28" s="20"/>
      <c r="K28" s="20"/>
      <c r="L28" s="20"/>
      <c r="M28" s="20"/>
      <c r="N28" s="20"/>
      <c r="O28" s="20"/>
      <c r="P28" s="20"/>
      <c r="Q28" s="20"/>
      <c r="R28" s="20"/>
      <c r="S28" s="20"/>
      <c r="T28" s="20"/>
      <c r="U28" s="20"/>
    </row>
    <row r="29" spans="2:21" x14ac:dyDescent="0.35">
      <c r="B29" s="20"/>
      <c r="C29" s="20"/>
      <c r="D29" s="20"/>
      <c r="E29" s="20"/>
      <c r="F29" s="20"/>
      <c r="G29" s="20"/>
      <c r="H29" s="20"/>
      <c r="I29" s="20"/>
      <c r="J29" s="20"/>
      <c r="K29" s="20"/>
      <c r="L29" s="20"/>
      <c r="M29" s="20"/>
      <c r="N29" s="20"/>
      <c r="O29" s="20"/>
      <c r="P29" s="20"/>
      <c r="Q29" s="20"/>
      <c r="R29" s="20"/>
      <c r="S29" s="20"/>
      <c r="T29" s="20"/>
      <c r="U29" s="20"/>
    </row>
    <row r="30" spans="2:21" x14ac:dyDescent="0.35">
      <c r="B30" s="20"/>
      <c r="C30" s="20"/>
      <c r="D30" s="20"/>
      <c r="E30" s="20"/>
      <c r="F30" s="20"/>
      <c r="G30" s="20"/>
      <c r="H30" s="20"/>
      <c r="I30" s="20"/>
      <c r="J30" s="20"/>
      <c r="K30" s="20"/>
      <c r="L30" s="20"/>
      <c r="M30" s="20"/>
      <c r="N30" s="20"/>
      <c r="O30" s="20"/>
      <c r="P30" s="20"/>
      <c r="Q30" s="20"/>
      <c r="R30" s="20"/>
      <c r="S30" s="20"/>
      <c r="T30" s="20"/>
      <c r="U30" s="20"/>
    </row>
    <row r="31" spans="2:21" x14ac:dyDescent="0.35">
      <c r="B31" s="20"/>
      <c r="C31" s="20"/>
      <c r="D31" s="20"/>
      <c r="E31" s="20"/>
      <c r="F31" s="20"/>
      <c r="G31" s="20"/>
      <c r="H31" s="20"/>
      <c r="I31" s="20"/>
      <c r="J31" s="20"/>
      <c r="K31" s="20"/>
      <c r="L31" s="20"/>
      <c r="M31" s="20"/>
      <c r="N31" s="20"/>
      <c r="O31" s="20"/>
      <c r="P31" s="20"/>
      <c r="Q31" s="20"/>
      <c r="R31" s="20"/>
      <c r="S31" s="20"/>
      <c r="T31" s="20"/>
      <c r="U31" s="20"/>
    </row>
    <row r="32" spans="2:21" x14ac:dyDescent="0.35">
      <c r="B32" s="20"/>
      <c r="C32" s="20"/>
      <c r="D32" s="20"/>
      <c r="E32" s="20"/>
      <c r="F32" s="20"/>
      <c r="G32" s="20"/>
      <c r="H32" s="20"/>
      <c r="I32" s="20"/>
      <c r="J32" s="20"/>
      <c r="K32" s="20"/>
      <c r="L32" s="20"/>
      <c r="M32" s="20"/>
      <c r="N32" s="20"/>
      <c r="O32" s="20"/>
      <c r="P32" s="20"/>
      <c r="Q32" s="20"/>
      <c r="R32" s="20"/>
      <c r="S32" s="20"/>
      <c r="T32" s="20"/>
      <c r="U32" s="20"/>
    </row>
    <row r="33" spans="2:21" x14ac:dyDescent="0.35">
      <c r="B33" s="20"/>
      <c r="C33" s="20"/>
      <c r="D33" s="20"/>
      <c r="E33" s="20"/>
      <c r="F33" s="20"/>
      <c r="G33" s="20"/>
      <c r="H33" s="20"/>
      <c r="I33" s="20"/>
      <c r="J33" s="20"/>
      <c r="K33" s="20"/>
      <c r="L33" s="20"/>
      <c r="M33" s="20"/>
      <c r="N33" s="20"/>
      <c r="O33" s="20"/>
      <c r="P33" s="20"/>
      <c r="Q33" s="20"/>
      <c r="R33" s="20"/>
      <c r="S33" s="20"/>
      <c r="T33" s="20"/>
      <c r="U33" s="20"/>
    </row>
    <row r="34" spans="2:21" x14ac:dyDescent="0.35">
      <c r="B34" s="20"/>
      <c r="C34" s="20"/>
      <c r="D34" s="20"/>
      <c r="E34" s="20"/>
      <c r="F34" s="20"/>
      <c r="G34" s="20"/>
      <c r="H34" s="20"/>
      <c r="I34" s="20"/>
      <c r="J34" s="20"/>
      <c r="K34" s="20"/>
      <c r="L34" s="20"/>
      <c r="M34" s="20"/>
      <c r="N34" s="20"/>
      <c r="O34" s="20"/>
      <c r="P34" s="20"/>
      <c r="Q34" s="20"/>
      <c r="R34" s="20"/>
      <c r="S34" s="20"/>
      <c r="T34" s="20"/>
      <c r="U34" s="20"/>
    </row>
    <row r="35" spans="2:21" x14ac:dyDescent="0.35">
      <c r="B35" s="20"/>
      <c r="C35" s="20"/>
      <c r="D35" s="20"/>
      <c r="E35" s="20"/>
      <c r="F35" s="20"/>
      <c r="G35" s="20"/>
      <c r="H35" s="20"/>
      <c r="I35" s="20"/>
      <c r="J35" s="20"/>
      <c r="K35" s="20"/>
      <c r="L35" s="20"/>
      <c r="M35" s="20"/>
      <c r="N35" s="20"/>
      <c r="O35" s="20"/>
      <c r="P35" s="20"/>
      <c r="Q35" s="20"/>
      <c r="R35" s="20"/>
      <c r="S35" s="20"/>
      <c r="T35" s="20"/>
      <c r="U35" s="20"/>
    </row>
    <row r="36" spans="2:21" ht="28.5" customHeight="1" x14ac:dyDescent="0.35">
      <c r="B36" s="20"/>
      <c r="C36" s="20"/>
      <c r="D36" s="20"/>
      <c r="E36" s="20"/>
      <c r="F36" s="20"/>
      <c r="G36" s="20"/>
      <c r="H36" s="20"/>
      <c r="I36" s="20"/>
      <c r="J36" s="20"/>
      <c r="K36" s="20"/>
      <c r="L36" s="20"/>
      <c r="M36" s="20"/>
      <c r="N36" s="20"/>
      <c r="O36" s="20"/>
      <c r="P36" s="20"/>
      <c r="Q36" s="20"/>
      <c r="R36" s="20"/>
      <c r="S36" s="20"/>
      <c r="T36" s="20"/>
      <c r="U36" s="20"/>
    </row>
  </sheetData>
  <sheetProtection sheet="1" objects="1" scenarios="1" autoFilter="0" pivotTables="0"/>
  <pageMargins left="0.7" right="0.7" top="0.75" bottom="0.75" header="0.3" footer="0.3"/>
  <pageSetup orientation="portrait" horizontalDpi="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Option Button 3">
              <controlPr locked="0" defaultSize="0" autoFill="0" autoLine="0" autoPict="0">
                <anchor moveWithCells="1">
                  <from>
                    <xdr:col>17</xdr:col>
                    <xdr:colOff>508000</xdr:colOff>
                    <xdr:row>27</xdr:row>
                    <xdr:rowOff>50800</xdr:rowOff>
                  </from>
                  <to>
                    <xdr:col>19</xdr:col>
                    <xdr:colOff>6350</xdr:colOff>
                    <xdr:row>28</xdr:row>
                    <xdr:rowOff>69850</xdr:rowOff>
                  </to>
                </anchor>
              </controlPr>
            </control>
          </mc:Choice>
        </mc:AlternateContent>
        <mc:AlternateContent xmlns:mc="http://schemas.openxmlformats.org/markup-compatibility/2006">
          <mc:Choice Requires="x14">
            <control shapeId="2052" r:id="rId5" name="Option Button 4">
              <controlPr locked="0" defaultSize="0" autoFill="0" autoLine="0" autoPict="0">
                <anchor moveWithCells="1">
                  <from>
                    <xdr:col>19</xdr:col>
                    <xdr:colOff>0</xdr:colOff>
                    <xdr:row>27</xdr:row>
                    <xdr:rowOff>38100</xdr:rowOff>
                  </from>
                  <to>
                    <xdr:col>20</xdr:col>
                    <xdr:colOff>44450</xdr:colOff>
                    <xdr:row>28</xdr:row>
                    <xdr:rowOff>82550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Long Nguyen</cp:lastModifiedBy>
  <dcterms:created xsi:type="dcterms:W3CDTF">2023-04-30T21:28:33Z</dcterms:created>
  <dcterms:modified xsi:type="dcterms:W3CDTF">2023-05-08T22:12:38Z</dcterms:modified>
</cp:coreProperties>
</file>