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mvn.sharepoint.com/sites/rsm.its.sgn/Shared Documents/General/Budget Control/2022/"/>
    </mc:Choice>
  </mc:AlternateContent>
  <xr:revisionPtr revIDLastSave="734" documentId="14_{8AF4975E-3B9E-4316-A75D-2BC570595F0B}" xr6:coauthVersionLast="47" xr6:coauthVersionMax="47" xr10:uidLastSave="{E4656E03-D081-43C3-9C12-569D4CD563A0}"/>
  <bookViews>
    <workbookView xWindow="-108" yWindow="-108" windowWidth="23256" windowHeight="12576" tabRatio="889" firstSheet="22" activeTab="1" xr2:uid="{00000000-000D-0000-FFFF-FFFF00000000}"/>
  </bookViews>
  <sheets>
    <sheet name="System" sheetId="80" r:id="rId1"/>
    <sheet name="AD1" sheetId="50" r:id="rId2"/>
    <sheet name="AD2A" sheetId="54" r:id="rId3"/>
    <sheet name="AD2B" sheetId="55" r:id="rId4"/>
    <sheet name="AD4" sheetId="56" r:id="rId5"/>
    <sheet name="AD5" sheetId="58" r:id="rId6"/>
    <sheet name="AD6A" sheetId="59" r:id="rId7"/>
    <sheet name="AD6B" sheetId="60" r:id="rId8"/>
    <sheet name="AD7" sheetId="61" r:id="rId9"/>
    <sheet name="NV3G1" sheetId="62" r:id="rId10"/>
    <sheet name="NV3G2" sheetId="63" r:id="rId11"/>
    <sheet name="NV3G3" sheetId="64" r:id="rId12"/>
    <sheet name="NV3G4" sheetId="65" r:id="rId13"/>
    <sheet name="NV3G5" sheetId="66" r:id="rId14"/>
    <sheet name="NV3G6" sheetId="67" r:id="rId15"/>
    <sheet name="NV3G8" sheetId="68" r:id="rId16"/>
    <sheet name="NV3G9" sheetId="69" r:id="rId17"/>
    <sheet name="Acc&amp;Fin" sheetId="70" r:id="rId18"/>
    <sheet name="HR" sheetId="71" r:id="rId19"/>
    <sheet name="Admin" sheetId="72" r:id="rId20"/>
    <sheet name="CAT_Con" sheetId="73" r:id="rId21"/>
    <sheet name="Tax_Thuky" sheetId="74" r:id="rId22"/>
    <sheet name="MBS" sheetId="75" r:id="rId23"/>
    <sheet name="DAN" sheetId="76" r:id="rId24"/>
    <sheet name="BDCN" sheetId="77" r:id="rId25"/>
    <sheet name="Apple" sheetId="79" r:id="rId26"/>
    <sheet name="BOD" sheetId="78" r:id="rId27"/>
    <sheet name="ITSM" sheetId="83" r:id="rId28"/>
    <sheet name="ITSup" sheetId="84" r:id="rId29"/>
    <sheet name="System HCMC (2)" sheetId="81" r:id="rId30"/>
    <sheet name="Source" sheetId="82" r:id="rId31"/>
  </sheets>
  <definedNames>
    <definedName name="_xlnm._FilterDatabase" localSheetId="0" hidden="1">System!$T$1:$T$115</definedName>
    <definedName name="_xlcn.WorksheetConnection_Table1" hidden="1">Table1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65" l="1"/>
  <c r="I22" i="65"/>
  <c r="J22" i="65"/>
  <c r="K22" i="65"/>
  <c r="L22" i="65"/>
  <c r="C16" i="68"/>
  <c r="I16" i="68"/>
  <c r="J16" i="68"/>
  <c r="K16" i="68"/>
  <c r="L16" i="68"/>
  <c r="C17" i="68"/>
  <c r="I17" i="68"/>
  <c r="J17" i="68"/>
  <c r="K17" i="68"/>
  <c r="L17" i="68"/>
  <c r="C18" i="68"/>
  <c r="I18" i="68"/>
  <c r="J18" i="68"/>
  <c r="K18" i="68"/>
  <c r="L18" i="68"/>
  <c r="C19" i="68"/>
  <c r="I19" i="68"/>
  <c r="J19" i="68"/>
  <c r="K19" i="68"/>
  <c r="L19" i="68"/>
  <c r="C20" i="68"/>
  <c r="I20" i="68"/>
  <c r="J20" i="68"/>
  <c r="K20" i="68"/>
  <c r="L20" i="68"/>
  <c r="C21" i="68"/>
  <c r="I21" i="68"/>
  <c r="J21" i="68"/>
  <c r="K21" i="68"/>
  <c r="L21" i="68"/>
  <c r="C22" i="68"/>
  <c r="I22" i="68"/>
  <c r="J22" i="68"/>
  <c r="K22" i="68"/>
  <c r="L22" i="68"/>
  <c r="C23" i="68"/>
  <c r="I23" i="68"/>
  <c r="J23" i="68"/>
  <c r="K23" i="68"/>
  <c r="L23" i="68"/>
  <c r="M2" i="80"/>
  <c r="I3" i="84"/>
  <c r="J3" i="84"/>
  <c r="I4" i="84"/>
  <c r="J4" i="84"/>
  <c r="I5" i="84"/>
  <c r="J5" i="84"/>
  <c r="I2" i="84"/>
  <c r="J2" i="84"/>
  <c r="I2" i="69"/>
  <c r="J2" i="69"/>
  <c r="C3" i="78"/>
  <c r="C4" i="78"/>
  <c r="C5" i="78"/>
  <c r="C6" i="78"/>
  <c r="C7" i="78"/>
  <c r="C8" i="78"/>
  <c r="C9" i="78"/>
  <c r="C10" i="78"/>
  <c r="C11" i="78"/>
  <c r="C12" i="78"/>
  <c r="C13" i="78"/>
  <c r="C14" i="78"/>
  <c r="I14" i="78"/>
  <c r="L14" i="78"/>
  <c r="C3" i="70"/>
  <c r="C4" i="70"/>
  <c r="C5" i="70"/>
  <c r="C6" i="70"/>
  <c r="C7" i="70"/>
  <c r="C8" i="70"/>
  <c r="C9" i="70"/>
  <c r="C10" i="70"/>
  <c r="L12" i="78"/>
  <c r="L13" i="78"/>
  <c r="K12" i="78"/>
  <c r="K13" i="78"/>
  <c r="C2" i="70"/>
  <c r="I2" i="70"/>
  <c r="J2" i="70"/>
  <c r="C2" i="69"/>
  <c r="I3" i="78"/>
  <c r="J3" i="78"/>
  <c r="I4" i="78"/>
  <c r="J4" i="78"/>
  <c r="I5" i="78"/>
  <c r="J5" i="78"/>
  <c r="I6" i="78"/>
  <c r="J6" i="78"/>
  <c r="I7" i="78"/>
  <c r="J7" i="78"/>
  <c r="I8" i="78"/>
  <c r="J8" i="78"/>
  <c r="I9" i="78"/>
  <c r="J9" i="78"/>
  <c r="I10" i="78"/>
  <c r="J10" i="78"/>
  <c r="I11" i="78"/>
  <c r="J11" i="78"/>
  <c r="I12" i="78"/>
  <c r="J12" i="78"/>
  <c r="I13" i="78"/>
  <c r="J13" i="78"/>
  <c r="I2" i="78"/>
  <c r="J2" i="78"/>
  <c r="I21" i="63"/>
  <c r="L21" i="63"/>
  <c r="I20" i="63"/>
  <c r="L20" i="63"/>
  <c r="I2" i="50"/>
  <c r="L2" i="50"/>
  <c r="I3" i="50"/>
  <c r="J3" i="50"/>
  <c r="C2" i="72"/>
  <c r="C21" i="71"/>
  <c r="C13" i="71"/>
  <c r="C8" i="72"/>
  <c r="C4" i="61"/>
  <c r="C6" i="61"/>
  <c r="C7" i="61"/>
  <c r="C8" i="61"/>
  <c r="C9" i="61"/>
  <c r="C10" i="61"/>
  <c r="C11" i="61"/>
  <c r="C12" i="61"/>
  <c r="C13" i="61"/>
  <c r="C14" i="61"/>
  <c r="C15" i="61"/>
  <c r="C16" i="61"/>
  <c r="C5" i="61"/>
  <c r="C3" i="69"/>
  <c r="C4" i="69"/>
  <c r="C5" i="69"/>
  <c r="C6" i="69"/>
  <c r="C7" i="69"/>
  <c r="C8" i="69"/>
  <c r="C9" i="69"/>
  <c r="C10" i="69"/>
  <c r="C11" i="69"/>
  <c r="C12" i="69"/>
  <c r="C13" i="69"/>
  <c r="C14" i="69"/>
  <c r="C15" i="69"/>
  <c r="C16" i="69"/>
  <c r="C17" i="69"/>
  <c r="C18" i="69"/>
  <c r="C3" i="67"/>
  <c r="C4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" i="67"/>
  <c r="M5" i="82"/>
  <c r="C20" i="59"/>
  <c r="I3" i="63"/>
  <c r="L3" i="63"/>
  <c r="I4" i="63"/>
  <c r="L4" i="63"/>
  <c r="I5" i="63"/>
  <c r="L5" i="63"/>
  <c r="I6" i="63"/>
  <c r="L6" i="63"/>
  <c r="I7" i="63"/>
  <c r="L7" i="63"/>
  <c r="I8" i="63"/>
  <c r="L8" i="63"/>
  <c r="I9" i="63"/>
  <c r="L9" i="63"/>
  <c r="I10" i="63"/>
  <c r="L10" i="63"/>
  <c r="I11" i="63"/>
  <c r="L11" i="63"/>
  <c r="I12" i="63"/>
  <c r="L12" i="63"/>
  <c r="I13" i="63"/>
  <c r="L13" i="63"/>
  <c r="I14" i="63"/>
  <c r="L14" i="63"/>
  <c r="I15" i="63"/>
  <c r="L15" i="63"/>
  <c r="I16" i="63"/>
  <c r="L16" i="63"/>
  <c r="I17" i="63"/>
  <c r="L17" i="63"/>
  <c r="I18" i="63"/>
  <c r="L18" i="63"/>
  <c r="I19" i="63"/>
  <c r="L19" i="63"/>
  <c r="I22" i="63"/>
  <c r="L22" i="63"/>
  <c r="I23" i="63"/>
  <c r="L23" i="63"/>
  <c r="I24" i="63"/>
  <c r="L24" i="63"/>
  <c r="I25" i="63"/>
  <c r="L25" i="63"/>
  <c r="I26" i="63"/>
  <c r="L26" i="63"/>
  <c r="I27" i="63"/>
  <c r="J27" i="63"/>
  <c r="I28" i="63"/>
  <c r="L28" i="63"/>
  <c r="I29" i="63"/>
  <c r="K29" i="63"/>
  <c r="I30" i="63"/>
  <c r="L30" i="63"/>
  <c r="I31" i="63"/>
  <c r="K31" i="63"/>
  <c r="I32" i="63"/>
  <c r="J36" i="63"/>
  <c r="I33" i="63"/>
  <c r="L37" i="63"/>
  <c r="I34" i="63"/>
  <c r="J38" i="63"/>
  <c r="I35" i="63"/>
  <c r="L39" i="63"/>
  <c r="I36" i="63"/>
  <c r="K36" i="63"/>
  <c r="I37" i="63"/>
  <c r="K37" i="63"/>
  <c r="I38" i="63"/>
  <c r="K38" i="63"/>
  <c r="I39" i="63"/>
  <c r="K39" i="63"/>
  <c r="I2" i="71"/>
  <c r="J2" i="71"/>
  <c r="I3" i="71"/>
  <c r="J3" i="71"/>
  <c r="I4" i="71"/>
  <c r="J4" i="71"/>
  <c r="L8" i="72"/>
  <c r="C4" i="72"/>
  <c r="C5" i="72"/>
  <c r="C6" i="72"/>
  <c r="C7" i="72"/>
  <c r="C3" i="72"/>
  <c r="I4" i="62"/>
  <c r="K4" i="62"/>
  <c r="I5" i="62"/>
  <c r="K5" i="62"/>
  <c r="I6" i="62"/>
  <c r="K6" i="62"/>
  <c r="I7" i="62"/>
  <c r="K7" i="62"/>
  <c r="I8" i="62"/>
  <c r="K8" i="62"/>
  <c r="I9" i="62"/>
  <c r="K9" i="62"/>
  <c r="I10" i="62"/>
  <c r="L10" i="62"/>
  <c r="I11" i="62"/>
  <c r="K11" i="62"/>
  <c r="I12" i="62"/>
  <c r="K12" i="62"/>
  <c r="I13" i="62"/>
  <c r="K13" i="62"/>
  <c r="I14" i="62"/>
  <c r="K14" i="62"/>
  <c r="I15" i="62"/>
  <c r="K15" i="62"/>
  <c r="I16" i="62"/>
  <c r="K16" i="62"/>
  <c r="I17" i="62"/>
  <c r="K17" i="62"/>
  <c r="I18" i="62"/>
  <c r="L18" i="62"/>
  <c r="I19" i="62"/>
  <c r="K19" i="62"/>
  <c r="I20" i="62"/>
  <c r="K20" i="62"/>
  <c r="I21" i="62"/>
  <c r="K21" i="62"/>
  <c r="I22" i="62"/>
  <c r="K22" i="62"/>
  <c r="I23" i="62"/>
  <c r="K23" i="62"/>
  <c r="I24" i="62"/>
  <c r="L24" i="62"/>
  <c r="I25" i="62"/>
  <c r="L25" i="62"/>
  <c r="I26" i="62"/>
  <c r="L26" i="62"/>
  <c r="I27" i="62"/>
  <c r="K27" i="62"/>
  <c r="I28" i="62"/>
  <c r="K28" i="62"/>
  <c r="I29" i="62"/>
  <c r="K29" i="62"/>
  <c r="I2" i="62"/>
  <c r="K2" i="62"/>
  <c r="I3" i="62"/>
  <c r="K3" i="62"/>
  <c r="I3" i="61"/>
  <c r="L3" i="61"/>
  <c r="I4" i="61"/>
  <c r="L4" i="61"/>
  <c r="I5" i="61"/>
  <c r="L5" i="61"/>
  <c r="I6" i="61"/>
  <c r="J6" i="61"/>
  <c r="I7" i="61"/>
  <c r="L7" i="61"/>
  <c r="I8" i="61"/>
  <c r="J8" i="61"/>
  <c r="I9" i="61"/>
  <c r="L9" i="61"/>
  <c r="I10" i="61"/>
  <c r="J10" i="61"/>
  <c r="I11" i="61"/>
  <c r="L11" i="61"/>
  <c r="I12" i="61"/>
  <c r="J12" i="61"/>
  <c r="I13" i="61"/>
  <c r="J13" i="61"/>
  <c r="I14" i="61"/>
  <c r="K14" i="61"/>
  <c r="I16" i="61"/>
  <c r="K16" i="61"/>
  <c r="I2" i="61"/>
  <c r="J2" i="61"/>
  <c r="I3" i="60"/>
  <c r="K3" i="60"/>
  <c r="I4" i="60"/>
  <c r="K4" i="60"/>
  <c r="I5" i="60"/>
  <c r="K5" i="60"/>
  <c r="I6" i="60"/>
  <c r="K6" i="60"/>
  <c r="I7" i="60"/>
  <c r="K7" i="60"/>
  <c r="I8" i="60"/>
  <c r="K8" i="60"/>
  <c r="I9" i="60"/>
  <c r="J9" i="60"/>
  <c r="I10" i="60"/>
  <c r="L10" i="60"/>
  <c r="I11" i="60"/>
  <c r="K11" i="60"/>
  <c r="I12" i="60"/>
  <c r="K12" i="60"/>
  <c r="I13" i="60"/>
  <c r="K13" i="60"/>
  <c r="I14" i="60"/>
  <c r="K14" i="60"/>
  <c r="I15" i="60"/>
  <c r="K15" i="60"/>
  <c r="I16" i="60"/>
  <c r="K16" i="60"/>
  <c r="I3" i="59"/>
  <c r="K3" i="59"/>
  <c r="I4" i="59"/>
  <c r="K4" i="59"/>
  <c r="I5" i="59"/>
  <c r="K5" i="59"/>
  <c r="I6" i="59"/>
  <c r="K6" i="59"/>
  <c r="I7" i="59"/>
  <c r="K7" i="59"/>
  <c r="I8" i="59"/>
  <c r="K8" i="59"/>
  <c r="I9" i="59"/>
  <c r="K9" i="59"/>
  <c r="I10" i="59"/>
  <c r="K10" i="59"/>
  <c r="I11" i="59"/>
  <c r="K11" i="59"/>
  <c r="I12" i="59"/>
  <c r="K12" i="59"/>
  <c r="I13" i="59"/>
  <c r="K13" i="59"/>
  <c r="I14" i="59"/>
  <c r="K14" i="59"/>
  <c r="I15" i="59"/>
  <c r="K15" i="59"/>
  <c r="I16" i="59"/>
  <c r="K16" i="59"/>
  <c r="I17" i="59"/>
  <c r="K17" i="59"/>
  <c r="I18" i="59"/>
  <c r="K18" i="59"/>
  <c r="I19" i="59"/>
  <c r="K19" i="59"/>
  <c r="I20" i="59"/>
  <c r="K20" i="59"/>
  <c r="I4" i="58"/>
  <c r="J4" i="58"/>
  <c r="I5" i="58"/>
  <c r="J5" i="58"/>
  <c r="I6" i="58"/>
  <c r="J6" i="58"/>
  <c r="I7" i="58"/>
  <c r="J7" i="58"/>
  <c r="I8" i="58"/>
  <c r="J8" i="58"/>
  <c r="I9" i="58"/>
  <c r="J9" i="58"/>
  <c r="I10" i="58"/>
  <c r="K10" i="58"/>
  <c r="I11" i="58"/>
  <c r="K11" i="58"/>
  <c r="I12" i="58"/>
  <c r="J12" i="58"/>
  <c r="I13" i="58"/>
  <c r="J13" i="58"/>
  <c r="I14" i="58"/>
  <c r="J14" i="58"/>
  <c r="I15" i="58"/>
  <c r="J15" i="58"/>
  <c r="I2" i="58"/>
  <c r="K2" i="58"/>
  <c r="I3" i="58"/>
  <c r="J3" i="58"/>
  <c r="C2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I3" i="56"/>
  <c r="J3" i="56"/>
  <c r="I4" i="56"/>
  <c r="J4" i="56"/>
  <c r="I5" i="56"/>
  <c r="J5" i="56"/>
  <c r="I6" i="56"/>
  <c r="J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2" i="56"/>
  <c r="K2" i="56"/>
  <c r="I3" i="54"/>
  <c r="J3" i="54"/>
  <c r="I4" i="54"/>
  <c r="J4" i="54"/>
  <c r="I5" i="54"/>
  <c r="J5" i="54"/>
  <c r="I6" i="54"/>
  <c r="J6" i="54"/>
  <c r="I7" i="54"/>
  <c r="J7" i="54"/>
  <c r="I8" i="54"/>
  <c r="K8" i="54"/>
  <c r="I9" i="54"/>
  <c r="J9" i="54"/>
  <c r="I10" i="54"/>
  <c r="K10" i="54"/>
  <c r="I11" i="54"/>
  <c r="K11" i="54"/>
  <c r="I12" i="54"/>
  <c r="J12" i="54"/>
  <c r="I13" i="54"/>
  <c r="J13" i="54"/>
  <c r="I14" i="54"/>
  <c r="J14" i="54"/>
  <c r="I15" i="54"/>
  <c r="J15" i="54"/>
  <c r="I16" i="54"/>
  <c r="K16" i="54"/>
  <c r="I17" i="54"/>
  <c r="K17" i="54"/>
  <c r="I18" i="54"/>
  <c r="K18" i="54"/>
  <c r="I2" i="54"/>
  <c r="K2" i="54"/>
  <c r="I27" i="50"/>
  <c r="L27" i="50"/>
  <c r="C14" i="55"/>
  <c r="C15" i="55"/>
  <c r="C3" i="68"/>
  <c r="C4" i="68"/>
  <c r="C5" i="68"/>
  <c r="C6" i="68"/>
  <c r="C7" i="68"/>
  <c r="C8" i="68"/>
  <c r="C9" i="68"/>
  <c r="C10" i="68"/>
  <c r="C11" i="68"/>
  <c r="C12" i="68"/>
  <c r="C13" i="68"/>
  <c r="C14" i="68"/>
  <c r="C15" i="68"/>
  <c r="C24" i="68"/>
  <c r="C25" i="68"/>
  <c r="C26" i="68"/>
  <c r="C27" i="68"/>
  <c r="C28" i="68"/>
  <c r="C29" i="68"/>
  <c r="C30" i="68"/>
  <c r="C2" i="68"/>
  <c r="C2" i="78"/>
  <c r="C2" i="71"/>
  <c r="C3" i="71"/>
  <c r="C4" i="71"/>
  <c r="C5" i="71"/>
  <c r="C6" i="71"/>
  <c r="C7" i="71"/>
  <c r="C8" i="71"/>
  <c r="C9" i="71"/>
  <c r="C10" i="71"/>
  <c r="C11" i="71"/>
  <c r="C12" i="71"/>
  <c r="C14" i="71"/>
  <c r="C15" i="71"/>
  <c r="C16" i="71"/>
  <c r="C17" i="71"/>
  <c r="C18" i="71"/>
  <c r="C19" i="71"/>
  <c r="C20" i="71"/>
  <c r="C3" i="66"/>
  <c r="C4" i="66"/>
  <c r="C5" i="66"/>
  <c r="C6" i="66"/>
  <c r="C7" i="66"/>
  <c r="C8" i="66"/>
  <c r="C9" i="66"/>
  <c r="C10" i="66"/>
  <c r="C11" i="66"/>
  <c r="C12" i="66"/>
  <c r="C13" i="66"/>
  <c r="C14" i="66"/>
  <c r="C15" i="66"/>
  <c r="C16" i="66"/>
  <c r="C17" i="66"/>
  <c r="C18" i="66"/>
  <c r="C19" i="66"/>
  <c r="C20" i="66"/>
  <c r="C21" i="66"/>
  <c r="C22" i="66"/>
  <c r="C23" i="66"/>
  <c r="C24" i="66"/>
  <c r="C25" i="66"/>
  <c r="C26" i="66"/>
  <c r="C27" i="66"/>
  <c r="C28" i="66"/>
  <c r="C29" i="66"/>
  <c r="C30" i="66"/>
  <c r="C31" i="66"/>
  <c r="C32" i="66"/>
  <c r="C33" i="66"/>
  <c r="C34" i="66"/>
  <c r="C2" i="66"/>
  <c r="C2" i="65"/>
  <c r="C3" i="65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3" i="65"/>
  <c r="C24" i="65"/>
  <c r="C2" i="64"/>
  <c r="C40" i="64"/>
  <c r="C41" i="64"/>
  <c r="C42" i="64"/>
  <c r="C43" i="64"/>
  <c r="C44" i="64"/>
  <c r="C45" i="64"/>
  <c r="C46" i="64"/>
  <c r="C47" i="64"/>
  <c r="C3" i="64"/>
  <c r="C4" i="64"/>
  <c r="C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7" i="64"/>
  <c r="C38" i="64"/>
  <c r="C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16" i="63"/>
  <c r="C17" i="63"/>
  <c r="C18" i="63"/>
  <c r="C19" i="63"/>
  <c r="C20" i="63"/>
  <c r="C21" i="63"/>
  <c r="C22" i="63"/>
  <c r="C23" i="63"/>
  <c r="C24" i="63"/>
  <c r="C25" i="63"/>
  <c r="C26" i="63"/>
  <c r="C27" i="63"/>
  <c r="C28" i="63"/>
  <c r="C29" i="63"/>
  <c r="C30" i="63"/>
  <c r="C31" i="63"/>
  <c r="C32" i="63"/>
  <c r="C33" i="63"/>
  <c r="C34" i="63"/>
  <c r="C35" i="63"/>
  <c r="C36" i="63"/>
  <c r="C37" i="63"/>
  <c r="C38" i="63"/>
  <c r="C39" i="63"/>
  <c r="C2" i="62"/>
  <c r="C3" i="62"/>
  <c r="C4" i="62"/>
  <c r="C5" i="62"/>
  <c r="C6" i="62"/>
  <c r="C7" i="62"/>
  <c r="C8" i="62"/>
  <c r="C9" i="62"/>
  <c r="C10" i="62"/>
  <c r="C11" i="62"/>
  <c r="C12" i="62"/>
  <c r="C13" i="62"/>
  <c r="C14" i="62"/>
  <c r="C15" i="62"/>
  <c r="C16" i="62"/>
  <c r="C17" i="62"/>
  <c r="C18" i="62"/>
  <c r="C19" i="62"/>
  <c r="C20" i="62"/>
  <c r="C21" i="62"/>
  <c r="C22" i="62"/>
  <c r="C23" i="62"/>
  <c r="C24" i="62"/>
  <c r="C25" i="62"/>
  <c r="C26" i="62"/>
  <c r="C27" i="62"/>
  <c r="C28" i="62"/>
  <c r="C29" i="62"/>
  <c r="C2" i="60"/>
  <c r="C3" i="60"/>
  <c r="C4" i="60"/>
  <c r="C5" i="60"/>
  <c r="C6" i="60"/>
  <c r="C7" i="60"/>
  <c r="C8" i="60"/>
  <c r="C9" i="60"/>
  <c r="C10" i="60"/>
  <c r="C11" i="60"/>
  <c r="C12" i="60"/>
  <c r="C13" i="60"/>
  <c r="C14" i="60"/>
  <c r="C15" i="60"/>
  <c r="C16" i="60"/>
  <c r="C2" i="59"/>
  <c r="C3" i="59"/>
  <c r="C4" i="59"/>
  <c r="C5" i="59"/>
  <c r="C6" i="59"/>
  <c r="C7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2" i="56"/>
  <c r="C3" i="54"/>
  <c r="C2" i="54"/>
  <c r="C3" i="55"/>
  <c r="C4" i="55"/>
  <c r="C5" i="55"/>
  <c r="C6" i="55"/>
  <c r="C7" i="55"/>
  <c r="C8" i="55"/>
  <c r="C9" i="55"/>
  <c r="C10" i="55"/>
  <c r="C11" i="55"/>
  <c r="C12" i="55"/>
  <c r="C13" i="55"/>
  <c r="C2" i="55"/>
  <c r="C4" i="54"/>
  <c r="C5" i="54"/>
  <c r="C6" i="54"/>
  <c r="C7" i="54"/>
  <c r="C8" i="54"/>
  <c r="C9" i="54"/>
  <c r="C10" i="54"/>
  <c r="C11" i="54"/>
  <c r="C12" i="54"/>
  <c r="C13" i="54"/>
  <c r="C14" i="54"/>
  <c r="C15" i="54"/>
  <c r="C16" i="54"/>
  <c r="C17" i="54"/>
  <c r="C18" i="54"/>
  <c r="C3" i="50"/>
  <c r="C4" i="50"/>
  <c r="C5" i="50"/>
  <c r="C6" i="50"/>
  <c r="C7" i="50"/>
  <c r="C8" i="50"/>
  <c r="C9" i="50"/>
  <c r="C10" i="50"/>
  <c r="C11" i="50"/>
  <c r="C12" i="50"/>
  <c r="C13" i="50"/>
  <c r="C14" i="50"/>
  <c r="C15" i="50"/>
  <c r="C16" i="50"/>
  <c r="C17" i="50"/>
  <c r="C18" i="50"/>
  <c r="C19" i="50"/>
  <c r="C20" i="50"/>
  <c r="C21" i="50"/>
  <c r="C22" i="50"/>
  <c r="C23" i="50"/>
  <c r="C24" i="50"/>
  <c r="C25" i="50"/>
  <c r="C26" i="50"/>
  <c r="C27" i="50"/>
  <c r="C28" i="50"/>
  <c r="C29" i="50"/>
  <c r="C30" i="50"/>
  <c r="C2" i="50"/>
  <c r="M4" i="82"/>
  <c r="M3" i="82"/>
  <c r="I3" i="70"/>
  <c r="J3" i="70"/>
  <c r="I4" i="70"/>
  <c r="K4" i="70"/>
  <c r="I5" i="70"/>
  <c r="J5" i="70"/>
  <c r="I6" i="70"/>
  <c r="J6" i="70"/>
  <c r="I7" i="70"/>
  <c r="K7" i="70"/>
  <c r="I8" i="70"/>
  <c r="J8" i="70"/>
  <c r="I9" i="70"/>
  <c r="K9" i="70"/>
  <c r="I10" i="70"/>
  <c r="J10" i="70"/>
  <c r="I4" i="50"/>
  <c r="K4" i="50"/>
  <c r="I5" i="50"/>
  <c r="J5" i="50"/>
  <c r="I6" i="50"/>
  <c r="K6" i="50"/>
  <c r="I7" i="50"/>
  <c r="J7" i="50"/>
  <c r="I8" i="50"/>
  <c r="K8" i="50"/>
  <c r="I9" i="50"/>
  <c r="J9" i="50"/>
  <c r="I10" i="50"/>
  <c r="K10" i="50"/>
  <c r="I11" i="50"/>
  <c r="J11" i="50"/>
  <c r="I12" i="50"/>
  <c r="K12" i="50"/>
  <c r="I13" i="50"/>
  <c r="J13" i="50"/>
  <c r="I14" i="50"/>
  <c r="K14" i="50"/>
  <c r="I15" i="50"/>
  <c r="J15" i="50"/>
  <c r="I16" i="50"/>
  <c r="K16" i="50"/>
  <c r="I17" i="50"/>
  <c r="J17" i="50"/>
  <c r="I18" i="50"/>
  <c r="K18" i="50"/>
  <c r="I19" i="50"/>
  <c r="J19" i="50"/>
  <c r="I20" i="50"/>
  <c r="K20" i="50"/>
  <c r="I21" i="50"/>
  <c r="J21" i="50"/>
  <c r="I22" i="50"/>
  <c r="K22" i="50"/>
  <c r="I23" i="50"/>
  <c r="J23" i="50"/>
  <c r="I24" i="50"/>
  <c r="K24" i="50"/>
  <c r="I25" i="50"/>
  <c r="J25" i="50"/>
  <c r="I26" i="50"/>
  <c r="K26" i="50"/>
  <c r="I28" i="50"/>
  <c r="K28" i="50"/>
  <c r="I29" i="50"/>
  <c r="K29" i="50"/>
  <c r="I30" i="50"/>
  <c r="K30" i="50"/>
  <c r="I2" i="55"/>
  <c r="K2" i="55"/>
  <c r="I3" i="55"/>
  <c r="K3" i="55"/>
  <c r="I4" i="55"/>
  <c r="K4" i="55"/>
  <c r="I5" i="55"/>
  <c r="K5" i="55"/>
  <c r="I6" i="55"/>
  <c r="K6" i="55"/>
  <c r="I7" i="55"/>
  <c r="K7" i="55"/>
  <c r="I8" i="55"/>
  <c r="K8" i="55"/>
  <c r="I9" i="55"/>
  <c r="K9" i="55"/>
  <c r="I10" i="55"/>
  <c r="K10" i="55"/>
  <c r="I11" i="55"/>
  <c r="K11" i="55"/>
  <c r="I12" i="55"/>
  <c r="K12" i="55"/>
  <c r="I13" i="55"/>
  <c r="K13" i="55"/>
  <c r="I15" i="55"/>
  <c r="K15" i="55"/>
  <c r="I2" i="59"/>
  <c r="K2" i="59"/>
  <c r="I2" i="60"/>
  <c r="K2" i="60"/>
  <c r="I2" i="72"/>
  <c r="J2" i="72"/>
  <c r="I3" i="72"/>
  <c r="J3" i="72"/>
  <c r="I4" i="72"/>
  <c r="J4" i="72"/>
  <c r="I5" i="72"/>
  <c r="J5" i="72"/>
  <c r="I6" i="72"/>
  <c r="J6" i="72"/>
  <c r="I7" i="72"/>
  <c r="J7" i="72"/>
  <c r="I5" i="71"/>
  <c r="J5" i="71"/>
  <c r="I6" i="71"/>
  <c r="J6" i="71"/>
  <c r="I7" i="71"/>
  <c r="L7" i="71"/>
  <c r="I8" i="71"/>
  <c r="K8" i="71"/>
  <c r="I9" i="71"/>
  <c r="J9" i="71"/>
  <c r="I10" i="71"/>
  <c r="K10" i="71"/>
  <c r="I11" i="71"/>
  <c r="J11" i="71"/>
  <c r="I12" i="71"/>
  <c r="J12" i="71"/>
  <c r="I14" i="71"/>
  <c r="J14" i="71"/>
  <c r="I15" i="71"/>
  <c r="J15" i="71"/>
  <c r="I16" i="71"/>
  <c r="L16" i="71"/>
  <c r="I17" i="71"/>
  <c r="K17" i="71"/>
  <c r="I18" i="71"/>
  <c r="J18" i="71"/>
  <c r="I19" i="71"/>
  <c r="K19" i="71"/>
  <c r="I20" i="71"/>
  <c r="J20" i="71"/>
  <c r="I21" i="71"/>
  <c r="J21" i="71"/>
  <c r="I3" i="83"/>
  <c r="I2" i="75"/>
  <c r="J2" i="75"/>
  <c r="I3" i="75"/>
  <c r="J3" i="75"/>
  <c r="I4" i="75"/>
  <c r="L4" i="75"/>
  <c r="I5" i="75"/>
  <c r="K5" i="75"/>
  <c r="I6" i="75"/>
  <c r="J6" i="75"/>
  <c r="I9" i="75"/>
  <c r="K9" i="75"/>
  <c r="I10" i="75"/>
  <c r="L10" i="75"/>
  <c r="I11" i="75"/>
  <c r="L11" i="75"/>
  <c r="I12" i="75"/>
  <c r="L12" i="75"/>
  <c r="I13" i="75"/>
  <c r="L13" i="75"/>
  <c r="I14" i="75"/>
  <c r="L14" i="75"/>
  <c r="I2" i="63"/>
  <c r="L2" i="63"/>
  <c r="I2" i="64"/>
  <c r="J2" i="64"/>
  <c r="I3" i="64"/>
  <c r="L3" i="64"/>
  <c r="I4" i="64"/>
  <c r="J4" i="64"/>
  <c r="I5" i="64"/>
  <c r="L5" i="64"/>
  <c r="I6" i="64"/>
  <c r="L6" i="64"/>
  <c r="I7" i="64"/>
  <c r="K7" i="64"/>
  <c r="I8" i="64"/>
  <c r="K8" i="64"/>
  <c r="I9" i="64"/>
  <c r="K9" i="64"/>
  <c r="I10" i="64"/>
  <c r="K10" i="64"/>
  <c r="I11" i="64"/>
  <c r="K11" i="64"/>
  <c r="I12" i="64"/>
  <c r="J12" i="64"/>
  <c r="I13" i="64"/>
  <c r="K13" i="64"/>
  <c r="I14" i="64"/>
  <c r="K14" i="64"/>
  <c r="I15" i="64"/>
  <c r="L15" i="64"/>
  <c r="I16" i="64"/>
  <c r="J16" i="64"/>
  <c r="I17" i="64"/>
  <c r="K17" i="64"/>
  <c r="I18" i="64"/>
  <c r="J18" i="64"/>
  <c r="I19" i="64"/>
  <c r="L19" i="64"/>
  <c r="I20" i="64"/>
  <c r="L20" i="64"/>
  <c r="I21" i="64"/>
  <c r="K21" i="64"/>
  <c r="I22" i="64"/>
  <c r="K22" i="64"/>
  <c r="I23" i="64"/>
  <c r="K23" i="64"/>
  <c r="I24" i="64"/>
  <c r="K24" i="64"/>
  <c r="I25" i="64"/>
  <c r="J25" i="64"/>
  <c r="I26" i="64"/>
  <c r="K26" i="64"/>
  <c r="I27" i="64"/>
  <c r="J27" i="64"/>
  <c r="I28" i="64"/>
  <c r="K28" i="64"/>
  <c r="I29" i="64"/>
  <c r="J29" i="64"/>
  <c r="I30" i="64"/>
  <c r="K30" i="64"/>
  <c r="I31" i="64"/>
  <c r="J31" i="64"/>
  <c r="I32" i="64"/>
  <c r="K32" i="64"/>
  <c r="I33" i="64"/>
  <c r="J33" i="64"/>
  <c r="I34" i="64"/>
  <c r="K34" i="64"/>
  <c r="I35" i="64"/>
  <c r="J35" i="64"/>
  <c r="I36" i="64"/>
  <c r="K36" i="64"/>
  <c r="I37" i="64"/>
  <c r="J37" i="64"/>
  <c r="I38" i="64"/>
  <c r="K38" i="64"/>
  <c r="I40" i="64"/>
  <c r="L40" i="64"/>
  <c r="I41" i="64"/>
  <c r="K41" i="64"/>
  <c r="I42" i="64"/>
  <c r="L42" i="64"/>
  <c r="I43" i="64"/>
  <c r="K43" i="64"/>
  <c r="I44" i="64"/>
  <c r="L44" i="64"/>
  <c r="I45" i="64"/>
  <c r="K45" i="64"/>
  <c r="I46" i="64"/>
  <c r="L46" i="64"/>
  <c r="I47" i="64"/>
  <c r="K47" i="64"/>
  <c r="I2" i="65"/>
  <c r="L2" i="65"/>
  <c r="I3" i="65"/>
  <c r="K3" i="65"/>
  <c r="I4" i="65"/>
  <c r="L4" i="65"/>
  <c r="I5" i="65"/>
  <c r="K5" i="65"/>
  <c r="I6" i="65"/>
  <c r="L6" i="65"/>
  <c r="I7" i="65"/>
  <c r="K7" i="65"/>
  <c r="I8" i="65"/>
  <c r="L8" i="65"/>
  <c r="I9" i="65"/>
  <c r="K9" i="65"/>
  <c r="I10" i="65"/>
  <c r="L10" i="65"/>
  <c r="I11" i="65"/>
  <c r="K11" i="65"/>
  <c r="I12" i="65"/>
  <c r="L12" i="65"/>
  <c r="I13" i="65"/>
  <c r="K13" i="65"/>
  <c r="I14" i="65"/>
  <c r="L14" i="65"/>
  <c r="I15" i="65"/>
  <c r="K15" i="65"/>
  <c r="I16" i="65"/>
  <c r="L16" i="65"/>
  <c r="I17" i="65"/>
  <c r="K17" i="65"/>
  <c r="I18" i="65"/>
  <c r="L18" i="65"/>
  <c r="I19" i="65"/>
  <c r="K19" i="65"/>
  <c r="I20" i="65"/>
  <c r="L20" i="65"/>
  <c r="I21" i="65"/>
  <c r="K21" i="65"/>
  <c r="I23" i="65"/>
  <c r="L23" i="65"/>
  <c r="I24" i="65"/>
  <c r="K24" i="65"/>
  <c r="I2" i="66"/>
  <c r="L2" i="66"/>
  <c r="I3" i="66"/>
  <c r="K3" i="66"/>
  <c r="I4" i="66"/>
  <c r="L4" i="66"/>
  <c r="I5" i="66"/>
  <c r="K5" i="66"/>
  <c r="I6" i="66"/>
  <c r="L6" i="66"/>
  <c r="I7" i="66"/>
  <c r="K7" i="66"/>
  <c r="I8" i="66"/>
  <c r="L8" i="66"/>
  <c r="I9" i="66"/>
  <c r="K9" i="66"/>
  <c r="I10" i="66"/>
  <c r="L10" i="66"/>
  <c r="I11" i="66"/>
  <c r="K11" i="66"/>
  <c r="I12" i="66"/>
  <c r="L12" i="66"/>
  <c r="I13" i="66"/>
  <c r="K13" i="66"/>
  <c r="I14" i="66"/>
  <c r="L14" i="66"/>
  <c r="I15" i="66"/>
  <c r="K15" i="66"/>
  <c r="I16" i="66"/>
  <c r="L16" i="66"/>
  <c r="I17" i="66"/>
  <c r="K17" i="66"/>
  <c r="I18" i="66"/>
  <c r="L18" i="66"/>
  <c r="I19" i="66"/>
  <c r="K19" i="66"/>
  <c r="I20" i="66"/>
  <c r="L20" i="66"/>
  <c r="I21" i="66"/>
  <c r="K21" i="66"/>
  <c r="I22" i="66"/>
  <c r="L22" i="66"/>
  <c r="I23" i="66"/>
  <c r="K23" i="66"/>
  <c r="I24" i="66"/>
  <c r="L24" i="66"/>
  <c r="I25" i="66"/>
  <c r="K25" i="66"/>
  <c r="I26" i="66"/>
  <c r="L26" i="66"/>
  <c r="I27" i="66"/>
  <c r="K27" i="66"/>
  <c r="I28" i="66"/>
  <c r="L28" i="66"/>
  <c r="I29" i="66"/>
  <c r="K29" i="66"/>
  <c r="I30" i="66"/>
  <c r="L30" i="66"/>
  <c r="I31" i="66"/>
  <c r="K31" i="66"/>
  <c r="I32" i="66"/>
  <c r="L32" i="66"/>
  <c r="I33" i="66"/>
  <c r="K33" i="66"/>
  <c r="I34" i="66"/>
  <c r="L34" i="66"/>
  <c r="I2" i="67"/>
  <c r="J2" i="67"/>
  <c r="I3" i="67"/>
  <c r="J3" i="67"/>
  <c r="I4" i="67"/>
  <c r="L4" i="67"/>
  <c r="I5" i="67"/>
  <c r="J5" i="67"/>
  <c r="I6" i="67"/>
  <c r="L6" i="67"/>
  <c r="I7" i="67"/>
  <c r="J7" i="67"/>
  <c r="I8" i="67"/>
  <c r="L8" i="67"/>
  <c r="I9" i="67"/>
  <c r="J9" i="67"/>
  <c r="I10" i="67"/>
  <c r="L10" i="67"/>
  <c r="I11" i="67"/>
  <c r="J11" i="67"/>
  <c r="I12" i="67"/>
  <c r="L12" i="67"/>
  <c r="I13" i="67"/>
  <c r="L13" i="67"/>
  <c r="I14" i="67"/>
  <c r="L14" i="67"/>
  <c r="I15" i="67"/>
  <c r="J15" i="67"/>
  <c r="I16" i="67"/>
  <c r="L16" i="67"/>
  <c r="I17" i="67"/>
  <c r="J17" i="67"/>
  <c r="I18" i="67"/>
  <c r="L18" i="67"/>
  <c r="I19" i="67"/>
  <c r="J19" i="67"/>
  <c r="I20" i="67"/>
  <c r="L20" i="67"/>
  <c r="I21" i="67"/>
  <c r="J21" i="67"/>
  <c r="I22" i="67"/>
  <c r="L22" i="67"/>
  <c r="I23" i="67"/>
  <c r="K23" i="67"/>
  <c r="I2" i="68"/>
  <c r="J2" i="68"/>
  <c r="I3" i="68"/>
  <c r="K3" i="68"/>
  <c r="I4" i="68"/>
  <c r="J4" i="68"/>
  <c r="I5" i="68"/>
  <c r="K5" i="68"/>
  <c r="I6" i="68"/>
  <c r="J6" i="68"/>
  <c r="I7" i="68"/>
  <c r="K7" i="68"/>
  <c r="I8" i="68"/>
  <c r="K8" i="68"/>
  <c r="I9" i="68"/>
  <c r="K9" i="68"/>
  <c r="I10" i="68"/>
  <c r="J10" i="68"/>
  <c r="I11" i="68"/>
  <c r="K11" i="68"/>
  <c r="I12" i="68"/>
  <c r="L12" i="68"/>
  <c r="I13" i="68"/>
  <c r="L13" i="68"/>
  <c r="I14" i="68"/>
  <c r="L14" i="68"/>
  <c r="I15" i="68"/>
  <c r="K15" i="68"/>
  <c r="I24" i="68"/>
  <c r="L24" i="68"/>
  <c r="I25" i="68"/>
  <c r="L25" i="68"/>
  <c r="I26" i="68"/>
  <c r="K26" i="68"/>
  <c r="I27" i="68"/>
  <c r="J27" i="68"/>
  <c r="I28" i="68"/>
  <c r="J28" i="68"/>
  <c r="I29" i="68"/>
  <c r="J29" i="68"/>
  <c r="I30" i="68"/>
  <c r="L30" i="68"/>
  <c r="I3" i="69"/>
  <c r="K3" i="69"/>
  <c r="I4" i="69"/>
  <c r="J4" i="69"/>
  <c r="I5" i="69"/>
  <c r="J5" i="69"/>
  <c r="I6" i="69"/>
  <c r="J6" i="69"/>
  <c r="I7" i="69"/>
  <c r="J7" i="69"/>
  <c r="I8" i="69"/>
  <c r="J8" i="69"/>
  <c r="I9" i="69"/>
  <c r="K9" i="69"/>
  <c r="I10" i="69"/>
  <c r="J10" i="69"/>
  <c r="I11" i="69"/>
  <c r="K11" i="69"/>
  <c r="I12" i="69"/>
  <c r="J12" i="69"/>
  <c r="I13" i="69"/>
  <c r="L13" i="69"/>
  <c r="I14" i="69"/>
  <c r="J14" i="69"/>
  <c r="I15" i="69"/>
  <c r="J15" i="69"/>
  <c r="I16" i="69"/>
  <c r="L16" i="69"/>
  <c r="I17" i="69"/>
  <c r="J17" i="69"/>
  <c r="I18" i="69"/>
  <c r="L18" i="69"/>
  <c r="M2" i="82"/>
  <c r="L4" i="84"/>
  <c r="L5" i="84"/>
  <c r="L3" i="84"/>
  <c r="L2" i="84"/>
  <c r="L2" i="69"/>
  <c r="K5" i="84"/>
  <c r="K4" i="84"/>
  <c r="K3" i="84"/>
  <c r="K2" i="84"/>
  <c r="K2" i="69"/>
  <c r="L11" i="78"/>
  <c r="J14" i="78"/>
  <c r="K14" i="78"/>
  <c r="K11" i="78"/>
  <c r="L10" i="78"/>
  <c r="L9" i="78"/>
  <c r="K10" i="78"/>
  <c r="L8" i="78"/>
  <c r="K9" i="78"/>
  <c r="L7" i="78"/>
  <c r="K8" i="78"/>
  <c r="L6" i="78"/>
  <c r="L5" i="78"/>
  <c r="L4" i="78"/>
  <c r="L3" i="78"/>
  <c r="K7" i="78"/>
  <c r="K6" i="78"/>
  <c r="K5" i="78"/>
  <c r="K4" i="78"/>
  <c r="K3" i="78"/>
  <c r="K2" i="70"/>
  <c r="L2" i="70"/>
  <c r="L2" i="78"/>
  <c r="L5" i="69"/>
  <c r="K2" i="78"/>
  <c r="K5" i="69"/>
  <c r="L10" i="55"/>
  <c r="L9" i="55"/>
  <c r="L8" i="55"/>
  <c r="L15" i="55"/>
  <c r="L7" i="55"/>
  <c r="L6" i="55"/>
  <c r="L13" i="55"/>
  <c r="L5" i="55"/>
  <c r="L12" i="55"/>
  <c r="L4" i="55"/>
  <c r="L11" i="55"/>
  <c r="L3" i="55"/>
  <c r="L10" i="61"/>
  <c r="L16" i="61"/>
  <c r="L8" i="61"/>
  <c r="L14" i="61"/>
  <c r="L6" i="61"/>
  <c r="L13" i="61"/>
  <c r="L12" i="61"/>
  <c r="L2" i="61"/>
  <c r="K10" i="61"/>
  <c r="K9" i="61"/>
  <c r="K8" i="61"/>
  <c r="K7" i="61"/>
  <c r="K6" i="61"/>
  <c r="K13" i="61"/>
  <c r="K5" i="61"/>
  <c r="K12" i="61"/>
  <c r="K4" i="61"/>
  <c r="K11" i="61"/>
  <c r="K3" i="61"/>
  <c r="J11" i="61"/>
  <c r="J9" i="61"/>
  <c r="J16" i="61"/>
  <c r="J7" i="61"/>
  <c r="J14" i="61"/>
  <c r="J5" i="61"/>
  <c r="J3" i="61"/>
  <c r="J4" i="61"/>
  <c r="K18" i="65"/>
  <c r="K10" i="65"/>
  <c r="K16" i="65"/>
  <c r="K8" i="65"/>
  <c r="K23" i="65"/>
  <c r="K14" i="65"/>
  <c r="K6" i="65"/>
  <c r="K20" i="65"/>
  <c r="K12" i="65"/>
  <c r="K4" i="65"/>
  <c r="K2" i="65"/>
  <c r="L9" i="70"/>
  <c r="L8" i="70"/>
  <c r="L7" i="70"/>
  <c r="L6" i="70"/>
  <c r="L5" i="70"/>
  <c r="L4" i="70"/>
  <c r="L10" i="70"/>
  <c r="L3" i="70"/>
  <c r="K8" i="70"/>
  <c r="K6" i="70"/>
  <c r="K5" i="70"/>
  <c r="K10" i="70"/>
  <c r="K3" i="70"/>
  <c r="L19" i="71"/>
  <c r="L10" i="71"/>
  <c r="L18" i="71"/>
  <c r="L9" i="71"/>
  <c r="L17" i="71"/>
  <c r="L8" i="71"/>
  <c r="L15" i="71"/>
  <c r="L6" i="71"/>
  <c r="L14" i="71"/>
  <c r="L5" i="71"/>
  <c r="L21" i="71"/>
  <c r="L12" i="71"/>
  <c r="L4" i="71"/>
  <c r="L20" i="71"/>
  <c r="L11" i="71"/>
  <c r="L3" i="71"/>
  <c r="L2" i="71"/>
  <c r="K21" i="71"/>
  <c r="K12" i="71"/>
  <c r="K20" i="71"/>
  <c r="K11" i="71"/>
  <c r="K18" i="71"/>
  <c r="K9" i="71"/>
  <c r="K16" i="71"/>
  <c r="K7" i="71"/>
  <c r="K15" i="71"/>
  <c r="K6" i="71"/>
  <c r="K3" i="71"/>
  <c r="K14" i="71"/>
  <c r="K5" i="71"/>
  <c r="K2" i="71"/>
  <c r="K4" i="71"/>
  <c r="J19" i="71"/>
  <c r="J10" i="71"/>
  <c r="J17" i="71"/>
  <c r="J8" i="71"/>
  <c r="J16" i="71"/>
  <c r="J7" i="71"/>
  <c r="L7" i="72"/>
  <c r="L6" i="72"/>
  <c r="L5" i="72"/>
  <c r="L4" i="72"/>
  <c r="L3" i="72"/>
  <c r="L2" i="72"/>
  <c r="K7" i="72"/>
  <c r="K6" i="72"/>
  <c r="K5" i="72"/>
  <c r="K4" i="72"/>
  <c r="K3" i="72"/>
  <c r="K2" i="72"/>
  <c r="K10" i="69"/>
  <c r="K8" i="69"/>
  <c r="K7" i="69"/>
  <c r="K6" i="69"/>
  <c r="K4" i="69"/>
  <c r="J2" i="66"/>
  <c r="L43" i="64"/>
  <c r="L45" i="64"/>
  <c r="L34" i="64"/>
  <c r="L26" i="64"/>
  <c r="L18" i="64"/>
  <c r="L10" i="64"/>
  <c r="L17" i="64"/>
  <c r="L8" i="64"/>
  <c r="L31" i="64"/>
  <c r="L23" i="64"/>
  <c r="L7" i="64"/>
  <c r="L33" i="64"/>
  <c r="L16" i="64"/>
  <c r="L41" i="64"/>
  <c r="L38" i="64"/>
  <c r="L30" i="64"/>
  <c r="L22" i="64"/>
  <c r="L14" i="64"/>
  <c r="L37" i="64"/>
  <c r="L29" i="64"/>
  <c r="L21" i="64"/>
  <c r="L13" i="64"/>
  <c r="L9" i="64"/>
  <c r="L24" i="64"/>
  <c r="L47" i="64"/>
  <c r="L36" i="64"/>
  <c r="L28" i="64"/>
  <c r="L12" i="64"/>
  <c r="L4" i="64"/>
  <c r="L25" i="64"/>
  <c r="L32" i="64"/>
  <c r="L35" i="64"/>
  <c r="L27" i="64"/>
  <c r="L11" i="64"/>
  <c r="L2" i="64"/>
  <c r="L17" i="65"/>
  <c r="L9" i="65"/>
  <c r="L24" i="65"/>
  <c r="L15" i="65"/>
  <c r="L7" i="65"/>
  <c r="L21" i="65"/>
  <c r="L13" i="65"/>
  <c r="L5" i="65"/>
  <c r="L19" i="65"/>
  <c r="L11" i="65"/>
  <c r="L3" i="65"/>
  <c r="L27" i="66"/>
  <c r="L19" i="66"/>
  <c r="L11" i="66"/>
  <c r="L33" i="66"/>
  <c r="L25" i="66"/>
  <c r="L17" i="66"/>
  <c r="L9" i="66"/>
  <c r="L31" i="66"/>
  <c r="L23" i="66"/>
  <c r="L15" i="66"/>
  <c r="L7" i="66"/>
  <c r="L29" i="66"/>
  <c r="L21" i="66"/>
  <c r="L13" i="66"/>
  <c r="L5" i="66"/>
  <c r="L3" i="66"/>
  <c r="L2" i="67"/>
  <c r="L19" i="67"/>
  <c r="L11" i="67"/>
  <c r="L17" i="67"/>
  <c r="L9" i="67"/>
  <c r="L23" i="67"/>
  <c r="L15" i="67"/>
  <c r="L7" i="67"/>
  <c r="L21" i="67"/>
  <c r="L5" i="67"/>
  <c r="L3" i="67"/>
  <c r="L26" i="68"/>
  <c r="L10" i="68"/>
  <c r="L9" i="68"/>
  <c r="L8" i="68"/>
  <c r="L15" i="68"/>
  <c r="L7" i="68"/>
  <c r="L6" i="68"/>
  <c r="L29" i="68"/>
  <c r="L5" i="68"/>
  <c r="L28" i="68"/>
  <c r="L4" i="68"/>
  <c r="L27" i="68"/>
  <c r="L11" i="68"/>
  <c r="L3" i="68"/>
  <c r="L2" i="68"/>
  <c r="L11" i="69"/>
  <c r="L10" i="69"/>
  <c r="L17" i="69"/>
  <c r="L9" i="69"/>
  <c r="L8" i="69"/>
  <c r="L15" i="69"/>
  <c r="L7" i="69"/>
  <c r="L14" i="69"/>
  <c r="L6" i="69"/>
  <c r="L12" i="69"/>
  <c r="L4" i="69"/>
  <c r="L3" i="69"/>
  <c r="L31" i="63"/>
  <c r="L29" i="63"/>
  <c r="L27" i="63"/>
  <c r="L2" i="62"/>
  <c r="K26" i="63"/>
  <c r="K25" i="63"/>
  <c r="K18" i="63"/>
  <c r="K17" i="63"/>
  <c r="K10" i="63"/>
  <c r="K9" i="63"/>
  <c r="K35" i="63"/>
  <c r="K24" i="63"/>
  <c r="K16" i="63"/>
  <c r="K8" i="63"/>
  <c r="K34" i="63"/>
  <c r="K23" i="63"/>
  <c r="K15" i="63"/>
  <c r="K7" i="63"/>
  <c r="K33" i="63"/>
  <c r="K30" i="63"/>
  <c r="K22" i="63"/>
  <c r="K14" i="63"/>
  <c r="K6" i="63"/>
  <c r="K32" i="63"/>
  <c r="K21" i="63"/>
  <c r="K13" i="63"/>
  <c r="K5" i="63"/>
  <c r="K28" i="63"/>
  <c r="K20" i="63"/>
  <c r="K12" i="63"/>
  <c r="K4" i="63"/>
  <c r="K27" i="63"/>
  <c r="K19" i="63"/>
  <c r="K11" i="63"/>
  <c r="K3" i="63"/>
  <c r="K2" i="63"/>
  <c r="L9" i="62"/>
  <c r="L17" i="62"/>
  <c r="L16" i="62"/>
  <c r="L8" i="62"/>
  <c r="L23" i="62"/>
  <c r="L15" i="62"/>
  <c r="L7" i="62"/>
  <c r="L22" i="62"/>
  <c r="L14" i="62"/>
  <c r="L6" i="62"/>
  <c r="L29" i="62"/>
  <c r="L21" i="62"/>
  <c r="L13" i="62"/>
  <c r="L5" i="62"/>
  <c r="L28" i="62"/>
  <c r="L20" i="62"/>
  <c r="L12" i="62"/>
  <c r="L4" i="62"/>
  <c r="L27" i="62"/>
  <c r="L19" i="62"/>
  <c r="L11" i="62"/>
  <c r="L3" i="62"/>
  <c r="K26" i="62"/>
  <c r="K18" i="62"/>
  <c r="K10" i="62"/>
  <c r="L3" i="56"/>
  <c r="K25" i="62"/>
  <c r="K24" i="62"/>
  <c r="L16" i="60"/>
  <c r="L15" i="60"/>
  <c r="L9" i="60"/>
  <c r="L8" i="60"/>
  <c r="L7" i="60"/>
  <c r="L14" i="60"/>
  <c r="L6" i="60"/>
  <c r="L13" i="60"/>
  <c r="L5" i="60"/>
  <c r="L12" i="60"/>
  <c r="L4" i="60"/>
  <c r="L11" i="60"/>
  <c r="L3" i="60"/>
  <c r="L2" i="60"/>
  <c r="L3" i="58"/>
  <c r="L2" i="58"/>
  <c r="K2" i="61"/>
  <c r="J5" i="60"/>
  <c r="J13" i="60"/>
  <c r="J11" i="60"/>
  <c r="J3" i="60"/>
  <c r="J16" i="60"/>
  <c r="K10" i="60"/>
  <c r="K9" i="60"/>
  <c r="L10" i="59"/>
  <c r="L18" i="59"/>
  <c r="L17" i="59"/>
  <c r="L15" i="59"/>
  <c r="L9" i="59"/>
  <c r="L7" i="59"/>
  <c r="L16" i="59"/>
  <c r="L8" i="59"/>
  <c r="L14" i="59"/>
  <c r="L6" i="59"/>
  <c r="L13" i="59"/>
  <c r="L5" i="59"/>
  <c r="L20" i="59"/>
  <c r="L12" i="59"/>
  <c r="L4" i="59"/>
  <c r="L19" i="59"/>
  <c r="L11" i="59"/>
  <c r="L3" i="59"/>
  <c r="L2" i="59"/>
  <c r="L3" i="54"/>
  <c r="L10" i="58"/>
  <c r="L9" i="58"/>
  <c r="L8" i="58"/>
  <c r="L15" i="58"/>
  <c r="L7" i="58"/>
  <c r="L14" i="58"/>
  <c r="L6" i="58"/>
  <c r="L13" i="58"/>
  <c r="L5" i="58"/>
  <c r="L12" i="58"/>
  <c r="L4" i="58"/>
  <c r="L11" i="58"/>
  <c r="L2" i="56"/>
  <c r="K4" i="58"/>
  <c r="J10" i="58"/>
  <c r="K12" i="58"/>
  <c r="K8" i="58"/>
  <c r="K9" i="58"/>
  <c r="K15" i="58"/>
  <c r="K7" i="58"/>
  <c r="K14" i="58"/>
  <c r="K6" i="58"/>
  <c r="K13" i="58"/>
  <c r="K5" i="58"/>
  <c r="K3" i="58"/>
  <c r="J11" i="58"/>
  <c r="L17" i="56"/>
  <c r="L10" i="56"/>
  <c r="L9" i="56"/>
  <c r="L16" i="56"/>
  <c r="L8" i="56"/>
  <c r="L15" i="56"/>
  <c r="L7" i="56"/>
  <c r="L14" i="56"/>
  <c r="L6" i="56"/>
  <c r="L13" i="56"/>
  <c r="L5" i="56"/>
  <c r="L12" i="56"/>
  <c r="L4" i="56"/>
  <c r="L11" i="56"/>
  <c r="K10" i="56"/>
  <c r="K17" i="56"/>
  <c r="K9" i="56"/>
  <c r="K16" i="56"/>
  <c r="K8" i="56"/>
  <c r="K15" i="56"/>
  <c r="K7" i="56"/>
  <c r="K14" i="56"/>
  <c r="K6" i="56"/>
  <c r="K13" i="56"/>
  <c r="K5" i="56"/>
  <c r="K12" i="56"/>
  <c r="K4" i="56"/>
  <c r="K11" i="56"/>
  <c r="K3" i="56"/>
  <c r="L2" i="55"/>
  <c r="L17" i="54"/>
  <c r="L12" i="54"/>
  <c r="L9" i="54"/>
  <c r="L2" i="54"/>
  <c r="L11" i="54"/>
  <c r="L18" i="54"/>
  <c r="L10" i="54"/>
  <c r="L16" i="54"/>
  <c r="L8" i="54"/>
  <c r="L15" i="54"/>
  <c r="L7" i="54"/>
  <c r="L14" i="54"/>
  <c r="L6" i="54"/>
  <c r="L13" i="54"/>
  <c r="L5" i="54"/>
  <c r="L4" i="54"/>
  <c r="L25" i="50"/>
  <c r="L24" i="50"/>
  <c r="L17" i="50"/>
  <c r="L16" i="50"/>
  <c r="L9" i="50"/>
  <c r="L8" i="50"/>
  <c r="L26" i="50"/>
  <c r="L18" i="50"/>
  <c r="L10" i="50"/>
  <c r="L23" i="50"/>
  <c r="L15" i="50"/>
  <c r="L7" i="50"/>
  <c r="L30" i="50"/>
  <c r="L22" i="50"/>
  <c r="L14" i="50"/>
  <c r="L6" i="50"/>
  <c r="L29" i="50"/>
  <c r="L21" i="50"/>
  <c r="L13" i="50"/>
  <c r="L5" i="50"/>
  <c r="L28" i="50"/>
  <c r="L20" i="50"/>
  <c r="L12" i="50"/>
  <c r="L4" i="50"/>
  <c r="L19" i="50"/>
  <c r="L11" i="50"/>
  <c r="L3" i="50"/>
  <c r="K4" i="54"/>
  <c r="K5" i="54"/>
  <c r="K2" i="50"/>
  <c r="K13" i="54"/>
  <c r="K6" i="54"/>
  <c r="K14" i="54"/>
  <c r="K7" i="54"/>
  <c r="K15" i="54"/>
  <c r="K12" i="54"/>
  <c r="K3" i="54"/>
  <c r="K9" i="54"/>
  <c r="J18" i="54"/>
  <c r="J10" i="54"/>
  <c r="J17" i="54"/>
  <c r="J16" i="54"/>
  <c r="J8" i="54"/>
  <c r="J11" i="54"/>
  <c r="J27" i="50"/>
  <c r="K25" i="50"/>
  <c r="K17" i="50"/>
  <c r="K9" i="50"/>
  <c r="K23" i="50"/>
  <c r="K15" i="50"/>
  <c r="K7" i="50"/>
  <c r="K21" i="50"/>
  <c r="K13" i="50"/>
  <c r="K5" i="50"/>
  <c r="K27" i="50"/>
  <c r="K19" i="50"/>
  <c r="K11" i="50"/>
  <c r="K3" i="50"/>
  <c r="J17" i="64"/>
  <c r="J13" i="65"/>
  <c r="J8" i="60"/>
  <c r="J27" i="66"/>
  <c r="J26" i="68"/>
  <c r="J13" i="66"/>
  <c r="J43" i="64"/>
  <c r="J34" i="64"/>
  <c r="J21" i="64"/>
  <c r="L5" i="75"/>
  <c r="J30" i="68"/>
  <c r="J19" i="66"/>
  <c r="J14" i="68"/>
  <c r="K22" i="67"/>
  <c r="J19" i="65"/>
  <c r="J47" i="64"/>
  <c r="J26" i="64"/>
  <c r="J8" i="64"/>
  <c r="J3" i="66"/>
  <c r="J4" i="75"/>
  <c r="K6" i="67"/>
  <c r="J6" i="67"/>
  <c r="J9" i="75"/>
  <c r="J11" i="65"/>
  <c r="L6" i="75"/>
  <c r="J9" i="68"/>
  <c r="J18" i="69"/>
  <c r="J11" i="69"/>
  <c r="J20" i="64"/>
  <c r="J5" i="75"/>
  <c r="J11" i="66"/>
  <c r="J3" i="65"/>
  <c r="J14" i="60"/>
  <c r="K16" i="69"/>
  <c r="K18" i="69"/>
  <c r="J16" i="69"/>
  <c r="J3" i="69"/>
  <c r="J23" i="66"/>
  <c r="J32" i="64"/>
  <c r="J24" i="64"/>
  <c r="L9" i="75"/>
  <c r="J4" i="60"/>
  <c r="J12" i="68"/>
  <c r="J22" i="67"/>
  <c r="J7" i="66"/>
  <c r="J9" i="65"/>
  <c r="J23" i="64"/>
  <c r="J14" i="64"/>
  <c r="K15" i="69"/>
  <c r="K17" i="69"/>
  <c r="J30" i="64"/>
  <c r="K6" i="75"/>
  <c r="J9" i="69"/>
  <c r="J29" i="66"/>
  <c r="J17" i="65"/>
  <c r="J38" i="64"/>
  <c r="J7" i="64"/>
  <c r="L33" i="63"/>
  <c r="K12" i="64"/>
  <c r="L36" i="63"/>
  <c r="K18" i="67"/>
  <c r="K14" i="69"/>
  <c r="K12" i="68"/>
  <c r="J8" i="68"/>
  <c r="J3" i="68"/>
  <c r="J18" i="67"/>
  <c r="J14" i="67"/>
  <c r="J28" i="64"/>
  <c r="K4" i="75"/>
  <c r="J10" i="60"/>
  <c r="J6" i="60"/>
  <c r="K13" i="69"/>
  <c r="K27" i="68"/>
  <c r="K20" i="67"/>
  <c r="K4" i="67"/>
  <c r="J13" i="69"/>
  <c r="K6" i="68"/>
  <c r="J23" i="67"/>
  <c r="J20" i="67"/>
  <c r="K12" i="67"/>
  <c r="J4" i="67"/>
  <c r="J25" i="66"/>
  <c r="J21" i="66"/>
  <c r="J9" i="66"/>
  <c r="J5" i="66"/>
  <c r="J15" i="65"/>
  <c r="J45" i="64"/>
  <c r="J41" i="64"/>
  <c r="K30" i="68"/>
  <c r="K14" i="68"/>
  <c r="J16" i="67"/>
  <c r="J12" i="67"/>
  <c r="K20" i="64"/>
  <c r="J13" i="64"/>
  <c r="J12" i="60"/>
  <c r="K13" i="68"/>
  <c r="J40" i="64"/>
  <c r="K40" i="64"/>
  <c r="J15" i="60"/>
  <c r="J16" i="65"/>
  <c r="K9" i="67"/>
  <c r="J32" i="66"/>
  <c r="K32" i="66"/>
  <c r="J16" i="66"/>
  <c r="K16" i="66"/>
  <c r="J23" i="65"/>
  <c r="J6" i="65"/>
  <c r="J22" i="64"/>
  <c r="K19" i="64"/>
  <c r="J19" i="64"/>
  <c r="J35" i="63"/>
  <c r="L35" i="63"/>
  <c r="J20" i="66"/>
  <c r="K20" i="66"/>
  <c r="K19" i="67"/>
  <c r="K3" i="67"/>
  <c r="J10" i="66"/>
  <c r="K10" i="66"/>
  <c r="K2" i="68"/>
  <c r="K15" i="67"/>
  <c r="K8" i="67"/>
  <c r="K2" i="67"/>
  <c r="J22" i="66"/>
  <c r="K22" i="66"/>
  <c r="J6" i="66"/>
  <c r="K6" i="66"/>
  <c r="J12" i="65"/>
  <c r="J42" i="64"/>
  <c r="K42" i="64"/>
  <c r="J15" i="68"/>
  <c r="K12" i="69"/>
  <c r="J11" i="68"/>
  <c r="J5" i="68"/>
  <c r="K21" i="67"/>
  <c r="K14" i="67"/>
  <c r="J8" i="67"/>
  <c r="K5" i="67"/>
  <c r="J31" i="66"/>
  <c r="J28" i="66"/>
  <c r="K28" i="66"/>
  <c r="J15" i="66"/>
  <c r="J12" i="66"/>
  <c r="K12" i="66"/>
  <c r="J21" i="65"/>
  <c r="J18" i="65"/>
  <c r="J5" i="65"/>
  <c r="J2" i="65"/>
  <c r="K11" i="67"/>
  <c r="J34" i="66"/>
  <c r="K34" i="66"/>
  <c r="J18" i="66"/>
  <c r="K18" i="66"/>
  <c r="K2" i="66"/>
  <c r="J8" i="65"/>
  <c r="K13" i="67"/>
  <c r="K29" i="68"/>
  <c r="K25" i="68"/>
  <c r="K10" i="68"/>
  <c r="K4" i="68"/>
  <c r="K17" i="67"/>
  <c r="K10" i="67"/>
  <c r="J24" i="66"/>
  <c r="K24" i="66"/>
  <c r="J8" i="66"/>
  <c r="K8" i="66"/>
  <c r="J14" i="65"/>
  <c r="J44" i="64"/>
  <c r="K44" i="64"/>
  <c r="J36" i="64"/>
  <c r="J10" i="64"/>
  <c r="J6" i="64"/>
  <c r="K6" i="64"/>
  <c r="J4" i="66"/>
  <c r="K4" i="66"/>
  <c r="J10" i="65"/>
  <c r="K15" i="64"/>
  <c r="J15" i="64"/>
  <c r="J24" i="68"/>
  <c r="K24" i="68"/>
  <c r="J26" i="66"/>
  <c r="K26" i="66"/>
  <c r="J46" i="64"/>
  <c r="K46" i="64"/>
  <c r="K28" i="68"/>
  <c r="J25" i="68"/>
  <c r="J13" i="68"/>
  <c r="J7" i="68"/>
  <c r="K16" i="67"/>
  <c r="J13" i="67"/>
  <c r="J10" i="67"/>
  <c r="K7" i="67"/>
  <c r="J33" i="66"/>
  <c r="J30" i="66"/>
  <c r="K30" i="66"/>
  <c r="J17" i="66"/>
  <c r="J14" i="66"/>
  <c r="K14" i="66"/>
  <c r="J24" i="65"/>
  <c r="J20" i="65"/>
  <c r="J7" i="65"/>
  <c r="J4" i="65"/>
  <c r="J29" i="63"/>
  <c r="J32" i="63"/>
  <c r="L32" i="63"/>
  <c r="K2" i="64"/>
  <c r="J25" i="63"/>
  <c r="J21" i="63"/>
  <c r="J17" i="63"/>
  <c r="J13" i="63"/>
  <c r="J9" i="63"/>
  <c r="J5" i="63"/>
  <c r="J29" i="62"/>
  <c r="J25" i="62"/>
  <c r="J18" i="62"/>
  <c r="J14" i="62"/>
  <c r="J10" i="62"/>
  <c r="J6" i="62"/>
  <c r="J2" i="62"/>
  <c r="J12" i="75"/>
  <c r="K12" i="75"/>
  <c r="J17" i="59"/>
  <c r="J5" i="64"/>
  <c r="K5" i="64"/>
  <c r="J28" i="63"/>
  <c r="J7" i="60"/>
  <c r="J16" i="59"/>
  <c r="J8" i="59"/>
  <c r="J11" i="55"/>
  <c r="J3" i="55"/>
  <c r="K37" i="64"/>
  <c r="K35" i="64"/>
  <c r="K33" i="64"/>
  <c r="K31" i="64"/>
  <c r="K29" i="64"/>
  <c r="K27" i="64"/>
  <c r="K25" i="64"/>
  <c r="K16" i="64"/>
  <c r="J37" i="63"/>
  <c r="J31" i="63"/>
  <c r="J34" i="63"/>
  <c r="J24" i="63"/>
  <c r="J20" i="63"/>
  <c r="J16" i="63"/>
  <c r="J12" i="63"/>
  <c r="J8" i="63"/>
  <c r="J4" i="63"/>
  <c r="J28" i="62"/>
  <c r="J24" i="62"/>
  <c r="J21" i="62"/>
  <c r="J17" i="62"/>
  <c r="J13" i="62"/>
  <c r="J9" i="62"/>
  <c r="J5" i="62"/>
  <c r="J14" i="75"/>
  <c r="K14" i="75"/>
  <c r="J11" i="75"/>
  <c r="K11" i="75"/>
  <c r="J15" i="59"/>
  <c r="J7" i="59"/>
  <c r="K18" i="64"/>
  <c r="J9" i="64"/>
  <c r="K4" i="64"/>
  <c r="K3" i="75"/>
  <c r="L3" i="75"/>
  <c r="J11" i="64"/>
  <c r="L38" i="63"/>
  <c r="J30" i="63"/>
  <c r="J33" i="63"/>
  <c r="J23" i="63"/>
  <c r="J19" i="63"/>
  <c r="J15" i="63"/>
  <c r="J11" i="63"/>
  <c r="J7" i="63"/>
  <c r="J3" i="63"/>
  <c r="J27" i="62"/>
  <c r="J23" i="62"/>
  <c r="J20" i="62"/>
  <c r="J16" i="62"/>
  <c r="J12" i="62"/>
  <c r="J8" i="62"/>
  <c r="J4" i="62"/>
  <c r="J13" i="75"/>
  <c r="K13" i="75"/>
  <c r="J10" i="75"/>
  <c r="K10" i="75"/>
  <c r="J2" i="60"/>
  <c r="J39" i="63"/>
  <c r="K2" i="75"/>
  <c r="L2" i="75"/>
  <c r="J20" i="59"/>
  <c r="J12" i="59"/>
  <c r="J4" i="59"/>
  <c r="J2" i="58"/>
  <c r="J2" i="56"/>
  <c r="J7" i="55"/>
  <c r="J29" i="50"/>
  <c r="J3" i="64"/>
  <c r="K3" i="64"/>
  <c r="L34" i="63"/>
  <c r="J26" i="63"/>
  <c r="J22" i="63"/>
  <c r="J18" i="63"/>
  <c r="J14" i="63"/>
  <c r="J10" i="63"/>
  <c r="J6" i="63"/>
  <c r="J2" i="63"/>
  <c r="J26" i="62"/>
  <c r="J22" i="62"/>
  <c r="J19" i="62"/>
  <c r="J15" i="62"/>
  <c r="J11" i="62"/>
  <c r="J7" i="62"/>
  <c r="J3" i="62"/>
  <c r="K3" i="83"/>
  <c r="J3" i="83"/>
  <c r="L3" i="83"/>
  <c r="J19" i="59"/>
  <c r="J11" i="59"/>
  <c r="J3" i="59"/>
  <c r="J15" i="55"/>
  <c r="J10" i="55"/>
  <c r="J6" i="55"/>
  <c r="J2" i="55"/>
  <c r="J28" i="50"/>
  <c r="J24" i="50"/>
  <c r="J20" i="50"/>
  <c r="J16" i="50"/>
  <c r="J12" i="50"/>
  <c r="J8" i="50"/>
  <c r="J4" i="50"/>
  <c r="J9" i="70"/>
  <c r="J18" i="59"/>
  <c r="J14" i="59"/>
  <c r="J10" i="59"/>
  <c r="J6" i="59"/>
  <c r="J2" i="59"/>
  <c r="J13" i="55"/>
  <c r="J9" i="55"/>
  <c r="J5" i="55"/>
  <c r="J2" i="54"/>
  <c r="J13" i="59"/>
  <c r="J9" i="59"/>
  <c r="J5" i="59"/>
  <c r="J12" i="55"/>
  <c r="J8" i="55"/>
  <c r="J4" i="55"/>
  <c r="J30" i="50"/>
  <c r="J26" i="50"/>
  <c r="J22" i="50"/>
  <c r="J18" i="50"/>
  <c r="J14" i="50"/>
  <c r="J10" i="50"/>
  <c r="J6" i="50"/>
  <c r="J2" i="50"/>
  <c r="J7" i="70"/>
  <c r="J4" i="7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1"/>
        </x15:connection>
      </ext>
    </extLst>
  </connection>
</connections>
</file>

<file path=xl/sharedStrings.xml><?xml version="1.0" encoding="utf-8"?>
<sst xmlns="http://schemas.openxmlformats.org/spreadsheetml/2006/main" count="4110" uniqueCount="1401">
  <si>
    <t>Code</t>
  </si>
  <si>
    <t>Type</t>
  </si>
  <si>
    <t xml:space="preserve">
Manufacturer
</t>
  </si>
  <si>
    <t xml:space="preserve">Ver
</t>
  </si>
  <si>
    <t>OS</t>
  </si>
  <si>
    <t>Conf</t>
  </si>
  <si>
    <t>Purchase date</t>
  </si>
  <si>
    <t>Waranty</t>
  </si>
  <si>
    <t>Amount</t>
  </si>
  <si>
    <t>Date Expire</t>
  </si>
  <si>
    <t>Upgrade</t>
  </si>
  <si>
    <t>AU</t>
  </si>
  <si>
    <t>Total Amount</t>
  </si>
  <si>
    <t>Thời gian sử dụng</t>
  </si>
  <si>
    <t>Công suất còn lại theo khấu hao</t>
  </si>
  <si>
    <t>Công suất thực tế</t>
  </si>
  <si>
    <t>Role</t>
  </si>
  <si>
    <t>Country</t>
  </si>
  <si>
    <t>Office</t>
  </si>
  <si>
    <t>Location</t>
  </si>
  <si>
    <t>Room</t>
  </si>
  <si>
    <t>IP</t>
  </si>
  <si>
    <t>Server</t>
  </si>
  <si>
    <t>Phần mềm kế toán FAST</t>
  </si>
  <si>
    <t>Việt Nam</t>
  </si>
  <si>
    <t>Ho Chi Minh</t>
  </si>
  <si>
    <t xml:space="preserve"> HP</t>
  </si>
  <si>
    <t>Vmware</t>
  </si>
  <si>
    <t>HP Tower</t>
  </si>
  <si>
    <t>Read-Only DC</t>
  </si>
  <si>
    <t>207A NVT</t>
  </si>
  <si>
    <t>192.168.2.11</t>
  </si>
  <si>
    <t xml:space="preserve"> HP 2U Gen 9</t>
  </si>
  <si>
    <t>CPU: Xen</t>
  </si>
  <si>
    <t>PAD
Caseware</t>
  </si>
  <si>
    <t>140 NVT</t>
  </si>
  <si>
    <t xml:space="preserve"> HP 1U Gen 9</t>
  </si>
  <si>
    <t>CPU: Xenon E3 4 Core
RAM: 16G</t>
  </si>
  <si>
    <t>RAM: 16GB</t>
  </si>
  <si>
    <t xml:space="preserve">ADC
DHCP
Wifi Controller </t>
  </si>
  <si>
    <t>Supermicro</t>
  </si>
  <si>
    <t>Supermicro X3330</t>
  </si>
  <si>
    <t xml:space="preserve">Super miro
X3330, RAM 8GB, 2 HDD 1TB
</t>
  </si>
  <si>
    <t>Monitor</t>
  </si>
  <si>
    <t>IBM</t>
  </si>
  <si>
    <t>X3250 M4</t>
  </si>
  <si>
    <t>CPU
Ram 8GB
 2 HDD 1TB</t>
  </si>
  <si>
    <t>Quản lý dịch vụ Printer và lưu trữ tài liệu scan</t>
  </si>
  <si>
    <t>IBM X3250 M4</t>
  </si>
  <si>
    <t>Ram 32GB, 2 SSD 512</t>
  </si>
  <si>
    <t>Phần mềm kế toán</t>
  </si>
  <si>
    <t>Server HP 2U</t>
  </si>
  <si>
    <t>2U DL380 Gen9</t>
  </si>
  <si>
    <t>CPU: E5-2609v4
Ram: 32GB
SSD 1: 2
SSD 2: 6* 1TB</t>
  </si>
  <si>
    <t>Firewall</t>
  </si>
  <si>
    <t>QNAP</t>
  </si>
  <si>
    <t>Bộ lưu trữ QNAP + 6HDD 1TB</t>
  </si>
  <si>
    <t>Data backup</t>
  </si>
  <si>
    <t>Netgate</t>
  </si>
  <si>
    <t>7100UHA</t>
  </si>
  <si>
    <t>3Y</t>
  </si>
  <si>
    <t>NextGen Firewall/ dự phòng</t>
  </si>
  <si>
    <t>Sysnology</t>
  </si>
  <si>
    <t>1219+</t>
  </si>
  <si>
    <t>RAM: 16GB
HDD: 4TB*8</t>
  </si>
  <si>
    <t>RAM: 16GB
SSD: 512GB*2</t>
  </si>
  <si>
    <t xml:space="preserve">Bao gồm 16 HDD 4TTB Gold </t>
  </si>
  <si>
    <t>818+</t>
  </si>
  <si>
    <t>HDD: 10TB*2</t>
  </si>
  <si>
    <t>Tủ</t>
  </si>
  <si>
    <t xml:space="preserve"> Rack </t>
  </si>
  <si>
    <t>42U</t>
  </si>
  <si>
    <t>HCMC</t>
  </si>
  <si>
    <t>27U</t>
  </si>
  <si>
    <t>Switch</t>
  </si>
  <si>
    <t>Aruba</t>
  </si>
  <si>
    <t>2930F</t>
  </si>
  <si>
    <t>Layer 3
48 Port</t>
  </si>
  <si>
    <t>Core LAN</t>
  </si>
  <si>
    <t>Server Room</t>
  </si>
  <si>
    <t>HP</t>
  </si>
  <si>
    <t xml:space="preserve"> 1920S</t>
  </si>
  <si>
    <t>Backup Core LAN</t>
  </si>
  <si>
    <t>Switch HP 24</t>
  </si>
  <si>
    <t>24 port
1820s</t>
  </si>
  <si>
    <t>Core WAN</t>
  </si>
  <si>
    <t>Backup Core WAN</t>
  </si>
  <si>
    <t>Swtich Cisco Smart</t>
  </si>
  <si>
    <t>48 port
SG 200-50
10/100/1000</t>
  </si>
  <si>
    <t>Kết nối các Lầu 6-5-4-3</t>
  </si>
  <si>
    <t>Phòng server</t>
  </si>
  <si>
    <t>Swtich HP Smart</t>
  </si>
  <si>
    <t>48 port
1910</t>
  </si>
  <si>
    <t>Switch Cisco</t>
  </si>
  <si>
    <t>24 port
SG95-24
10/100/1000</t>
  </si>
  <si>
    <t>Swtich 3Com 48</t>
  </si>
  <si>
    <t>48 port</t>
  </si>
  <si>
    <t>602R</t>
  </si>
  <si>
    <t>601R</t>
  </si>
  <si>
    <t>24 port
HP 1820s</t>
  </si>
  <si>
    <t>Phòng XDCB, HR</t>
  </si>
  <si>
    <t>404R</t>
  </si>
  <si>
    <t>24 port
SG 95</t>
  </si>
  <si>
    <t>Swtich cisco 48</t>
  </si>
  <si>
    <t>402R</t>
  </si>
  <si>
    <t>48 port
SG 250-50
10/100/1000</t>
  </si>
  <si>
    <t>Swtich HP</t>
  </si>
  <si>
    <t>24 port
1905</t>
  </si>
  <si>
    <t>Lầu 3</t>
  </si>
  <si>
    <t>Phòng server chi nhánh 207A</t>
  </si>
  <si>
    <t>Lầu 4&amp;5</t>
  </si>
  <si>
    <t>UPS</t>
  </si>
  <si>
    <t>APC</t>
  </si>
  <si>
    <t>5K</t>
  </si>
  <si>
    <t>3K</t>
  </si>
  <si>
    <t>Santak</t>
  </si>
  <si>
    <t>1KVA</t>
  </si>
  <si>
    <t xml:space="preserve">Bộ lưu trữ điện </t>
  </si>
  <si>
    <t xml:space="preserve">Santak online </t>
  </si>
  <si>
    <t>Lưu trữ điện cho server</t>
  </si>
  <si>
    <t>Santak online 1KVA</t>
  </si>
  <si>
    <t>Lưu điện cho thiết bị cửa</t>
  </si>
  <si>
    <t>Phone</t>
  </si>
  <si>
    <t>Panasonic</t>
  </si>
  <si>
    <t>Tổng đài TDA600</t>
  </si>
  <si>
    <t>Tổng đài TDA100</t>
  </si>
  <si>
    <t>Gateway IP</t>
  </si>
  <si>
    <t>IP Phone</t>
  </si>
  <si>
    <t>502R</t>
  </si>
  <si>
    <t>302R</t>
  </si>
  <si>
    <t>Tổng đài Voice IP</t>
  </si>
  <si>
    <t>UCM 6108</t>
  </si>
  <si>
    <t xml:space="preserve">IP Address 115.78.136.34
Gateway 115.78.136.35
</t>
  </si>
  <si>
    <t>Tivi</t>
  </si>
  <si>
    <t>Toshiba</t>
  </si>
  <si>
    <t>Full HD</t>
  </si>
  <si>
    <t>Có dây cáp HDMI</t>
  </si>
  <si>
    <t>Phòng họp Lầu 4</t>
  </si>
  <si>
    <t>LG</t>
  </si>
  <si>
    <t>HD</t>
  </si>
  <si>
    <t>Lam River</t>
  </si>
  <si>
    <t>Samsung</t>
  </si>
  <si>
    <t>Văn phòng 207</t>
  </si>
  <si>
    <t>Perfume River</t>
  </si>
  <si>
    <t>70UN7300</t>
  </si>
  <si>
    <t>4K</t>
  </si>
  <si>
    <t>Red River</t>
  </si>
  <si>
    <t>Camera</t>
  </si>
  <si>
    <t xml:space="preserve">Camera Yealink </t>
  </si>
  <si>
    <t xml:space="preserve"> Yealink UVC40</t>
  </si>
  <si>
    <t>Phòng Red River</t>
  </si>
  <si>
    <t>Projector</t>
  </si>
  <si>
    <t xml:space="preserve">Máy chiếu Hitachi
</t>
  </si>
  <si>
    <t>CP-X3042WN</t>
  </si>
  <si>
    <t>Máy chiếu Hitachi</t>
  </si>
  <si>
    <t>CP-EX252</t>
  </si>
  <si>
    <t>Mekong River</t>
  </si>
  <si>
    <t>CP-DX300</t>
  </si>
  <si>
    <t>Backup,Có dây cáp HDMI</t>
  </si>
  <si>
    <t>IT</t>
  </si>
  <si>
    <t>SamSung</t>
  </si>
  <si>
    <t>4K UHD
QH75R</t>
  </si>
  <si>
    <t>Các bộ dây cáp trong chương trình cải tạo phòng họp</t>
  </si>
  <si>
    <t>Camera Log+ Mic</t>
  </si>
  <si>
    <t>Phòng Mekong</t>
  </si>
  <si>
    <t>Bộ loa trợ giảng</t>
  </si>
  <si>
    <t>Camera 615</t>
  </si>
  <si>
    <t>Logitech</t>
  </si>
  <si>
    <t>Phòng họp chi nhánh</t>
  </si>
  <si>
    <t>Microsoft</t>
  </si>
  <si>
    <t xml:space="preserve">IT đang giữ
</t>
  </si>
  <si>
    <t>Camera 930</t>
  </si>
  <si>
    <t>Phòng họp lầu 4</t>
  </si>
  <si>
    <t>Camera 4K</t>
  </si>
  <si>
    <t>phòng Cô Hà</t>
  </si>
  <si>
    <t>Loa blutetooth</t>
  </si>
  <si>
    <t>Wifi</t>
  </si>
  <si>
    <t>Wifi NetGear</t>
  </si>
  <si>
    <t>Mekong</t>
  </si>
  <si>
    <t>Wifi Unify AC Pro</t>
  </si>
  <si>
    <t>Dự kiến ráp tại VP 14 Nguyễn Văn Thủ</t>
  </si>
  <si>
    <t>Wifi Unfy AP AC LR</t>
  </si>
  <si>
    <t>Wifi AC Lite</t>
  </si>
  <si>
    <t>Máy lạnh Mishubishi</t>
  </si>
  <si>
    <t>LCD + keyboard_mouse wireless</t>
  </si>
  <si>
    <t>Bộ điều khiển bàn phím + toucpad</t>
  </si>
  <si>
    <t>HDD portable</t>
  </si>
  <si>
    <t>5TB</t>
  </si>
  <si>
    <t>2TB</t>
  </si>
  <si>
    <t>Box HDD</t>
  </si>
  <si>
    <t>Draytek2925</t>
  </si>
  <si>
    <t>Router</t>
  </si>
  <si>
    <t>Dayteck 300B</t>
  </si>
  <si>
    <t>Máy đánh nhãn</t>
  </si>
  <si>
    <t>Tủ rack</t>
  </si>
  <si>
    <t>Fw Sophos</t>
  </si>
  <si>
    <t>Swicht Netgear</t>
  </si>
  <si>
    <t>x</t>
  </si>
  <si>
    <t>Bộ lưu điện</t>
  </si>
  <si>
    <t>Cái</t>
  </si>
  <si>
    <t>Kim Liên</t>
  </si>
  <si>
    <t>Tủ Rack 27U</t>
  </si>
  <si>
    <t>Router Draytek 2927</t>
  </si>
  <si>
    <t>Switch HP 1820-24</t>
  </si>
  <si>
    <t>Unifi Cloudkey Controller</t>
  </si>
  <si>
    <t xml:space="preserve">Unifi UAP-AC-Lite </t>
  </si>
  <si>
    <t>NAS Buffalo LS-WXL</t>
  </si>
  <si>
    <t>NVR - DS-7104NI-Q1</t>
  </si>
  <si>
    <t>Camera HIK Vision</t>
  </si>
  <si>
    <t>Access Control</t>
  </si>
  <si>
    <t>Bình lưu điện</t>
  </si>
  <si>
    <t xml:space="preserve">Tivi </t>
  </si>
  <si>
    <t>Webcam 4K</t>
  </si>
  <si>
    <t xml:space="preserve">STT </t>
  </si>
  <si>
    <t>Dept</t>
  </si>
  <si>
    <t>Unit</t>
  </si>
  <si>
    <t>Pirce</t>
  </si>
  <si>
    <t>Công suất thẩm định</t>
  </si>
  <si>
    <t>Tình trạng</t>
  </si>
  <si>
    <t>Nhân viên đang sử dụng tài sản</t>
  </si>
  <si>
    <t>Mã hóa dữ liệu</t>
  </si>
  <si>
    <t>Office 365</t>
  </si>
  <si>
    <t>ORB (caseware)</t>
  </si>
  <si>
    <t>Xác nhận</t>
  </si>
  <si>
    <t>Nhân viên cũ</t>
  </si>
  <si>
    <t>AD1001</t>
  </si>
  <si>
    <t>Laptop</t>
  </si>
  <si>
    <t>HP Probook 440, Ram 8G SSD 240GB</t>
  </si>
  <si>
    <t>Lưu kho &amp; sẵn sàng cấp phát</t>
  </si>
  <si>
    <t>ITS --&gt; Kiều Anh 2B</t>
  </si>
  <si>
    <t>Nhã Vy,Minh Hồng, Minh Tài, Cao Phường,Trúc Uyên, Mai Anh HR</t>
  </si>
  <si>
    <t>AD1002</t>
  </si>
  <si>
    <t>ITS --&gt; Đăng Khoa 2B</t>
  </si>
  <si>
    <t>Vy Thảo,Phụng Hoàng,Đình Tiến, Huy Ngô, Thanh Thương,Mỹ Đoan (Intern), Khoa Intern 2B</t>
  </si>
  <si>
    <t>AD1023</t>
  </si>
  <si>
    <t>HP Probook 440 G2 ,SSD 240GB, Ram 4GB</t>
  </si>
  <si>
    <t xml:space="preserve">Đang sử dụng &amp; tạm chuyển </t>
  </si>
  <si>
    <t>ITS - Quế Phương AD7 mươn</t>
  </si>
  <si>
    <t>Nam Giang, Thuận Nhân</t>
  </si>
  <si>
    <t>AD1003</t>
  </si>
  <si>
    <t>ITS &gt; Ngô Đức Thiên TAX3 1.7</t>
  </si>
  <si>
    <t>Hoài Nam,Thế Luân, Gia Triết, Đức Minh,Thế Anh ( Intern), Bảo AD2B mượn</t>
  </si>
  <si>
    <t>AD1004</t>
  </si>
  <si>
    <t>HP Probook 440 G3, Ram 8GB,  SSD 240GB</t>
  </si>
  <si>
    <t>ITS -&gt; Trần Lê Thảo Vi Intern HR 6/7/2022</t>
  </si>
  <si>
    <t>Phương Tiến,Lê Công,Trương Dương, Nga Huỳnh, Lâm Kim Ngân</t>
  </si>
  <si>
    <t>AD1005</t>
  </si>
  <si>
    <t>Đang sử dụng</t>
  </si>
  <si>
    <t>Thúy Hạnh</t>
  </si>
  <si>
    <t>Quốc Cường, Mỹ Trinh, Thanh Thương</t>
  </si>
  <si>
    <t>AD1012</t>
  </si>
  <si>
    <t>Trúc Uyên</t>
  </si>
  <si>
    <t>Trung Thành, Đan Thanh, Ngọc Yến</t>
  </si>
  <si>
    <t>AD1006</t>
  </si>
  <si>
    <t>Mượn từ phòng ban khác</t>
  </si>
  <si>
    <t>ITS --&gt; Hoài Thi 3C mượn</t>
  </si>
  <si>
    <t>Đặng Xô, Huân Võ, Tường Minh, Lang Trinh</t>
  </si>
  <si>
    <t>AD1007</t>
  </si>
  <si>
    <t>Dell</t>
  </si>
  <si>
    <t>Dell Vostro 3468, SSD 256, Ram 8GB</t>
  </si>
  <si>
    <t>ITS --&gt; Lê Đình Khang 1/7</t>
  </si>
  <si>
    <t>Như Hiền, Kim Dung, Minh Tài, Cao Phường,Thanh Thương,Thế Anh</t>
  </si>
  <si>
    <t>AD1008</t>
  </si>
  <si>
    <t>Lưu kho &amp; chuẩn bị cấp phát</t>
  </si>
  <si>
    <t>Tường Vy vô 1/7/2022</t>
  </si>
  <si>
    <t>Tiến Phát, Huy Ngô, Mỹ Hoa</t>
  </si>
  <si>
    <t>AD1010</t>
  </si>
  <si>
    <t>Ngân vô 1/7/2022</t>
  </si>
  <si>
    <t>Kim Minh, Thuận Nhân, Minh Tú</t>
  </si>
  <si>
    <t>AD1009</t>
  </si>
  <si>
    <t>ITS --&gt; Bùi Thị Huệ 1/7</t>
  </si>
  <si>
    <t>Phạm Kiều,Minh Tú, Thế Anh</t>
  </si>
  <si>
    <t>AD1011</t>
  </si>
  <si>
    <t>ITS --&gt; Nguyễn Thị Thu Hương 1/7</t>
  </si>
  <si>
    <t>Đình Thanh, Bích Huyền, Thoại Phi</t>
  </si>
  <si>
    <t>AD1016</t>
  </si>
  <si>
    <t>ITS --&gt; Nguyễn Thanh Thuý 1/7</t>
  </si>
  <si>
    <t>Hồng Đào, Nam Giang, Gia Triết, Đức Minh, Tấn Đạt G3</t>
  </si>
  <si>
    <t>AD1013</t>
  </si>
  <si>
    <t>HP Probook 440 G5, Ram 8GB, SSD m2 2280+ SSD 256 Sata</t>
  </si>
  <si>
    <t>Thế Anh</t>
  </si>
  <si>
    <t>Chị Vy</t>
  </si>
  <si>
    <t>AD1014</t>
  </si>
  <si>
    <t xml:space="preserve">Bích Huyền </t>
  </si>
  <si>
    <t>Huy Thế, Đình Tiến, Nam Giang, Đan Thanh, Tường Minh</t>
  </si>
  <si>
    <t>AD1015</t>
  </si>
  <si>
    <t>Đình Huy</t>
  </si>
  <si>
    <t>Hoài Nam, Mỹ Trinh</t>
  </si>
  <si>
    <t>AD1017</t>
  </si>
  <si>
    <t>HP Probook 440 G6, Ram 8GB, SSD m2 2280+ SSD 500 Sata</t>
  </si>
  <si>
    <t>Thanh Thương</t>
  </si>
  <si>
    <t>Hoài Nam, Nam Giang, Đan Thanh</t>
  </si>
  <si>
    <t>AD1018</t>
  </si>
  <si>
    <t>Minh Tú</t>
  </si>
  <si>
    <t>Huy Thế, Phạm Kiều, Mỹ Trinh</t>
  </si>
  <si>
    <t>AD1019</t>
  </si>
  <si>
    <t>Mỹ Hoa</t>
  </si>
  <si>
    <t>Trương Dương,Kim Dung</t>
  </si>
  <si>
    <t>AD1020</t>
  </si>
  <si>
    <t>Lenovo</t>
  </si>
  <si>
    <t>Lenovo Thinkpad T14 Gen1, Ram 16GB, SSD M2 2280 512GB</t>
  </si>
  <si>
    <t>Đình Thanh</t>
  </si>
  <si>
    <t>AD1021</t>
  </si>
  <si>
    <t>Hoài Nam</t>
  </si>
  <si>
    <t>AD1022</t>
  </si>
  <si>
    <t>Nam Giang</t>
  </si>
  <si>
    <t>Phạm Kiều</t>
  </si>
  <si>
    <t>AD1024</t>
  </si>
  <si>
    <t>Quốc Cường</t>
  </si>
  <si>
    <t>AD1025</t>
  </si>
  <si>
    <t>Lenovo ThinkPad T14 Gen2, Ram 16GB, core i5, SSD M2 2280 512 GB</t>
  </si>
  <si>
    <t>Kim Dung</t>
  </si>
  <si>
    <t>AD1026</t>
  </si>
  <si>
    <t>Mỹ Trinh</t>
  </si>
  <si>
    <t>AD1P01</t>
  </si>
  <si>
    <t>Printer</t>
  </si>
  <si>
    <t>2055DN</t>
  </si>
  <si>
    <t>AD1P02</t>
  </si>
  <si>
    <t>M401DN</t>
  </si>
  <si>
    <t>AD1P03</t>
  </si>
  <si>
    <t>M404N</t>
  </si>
  <si>
    <t>AD2A001</t>
  </si>
  <si>
    <t>HP Pro 440 (G3), Ram 8GB, SSD 500GB</t>
  </si>
  <si>
    <t>ITS</t>
  </si>
  <si>
    <t>Quang Huy, Trọng Tín, Ngọc Phúc,Ái Linh - Intern, Kiểu Anh Intern 2A</t>
  </si>
  <si>
    <t>AD2A002</t>
  </si>
  <si>
    <t>Chiêm Đỗ Thúy Vinh 1.7</t>
  </si>
  <si>
    <t>Bích Liễu, Xuân Công</t>
  </si>
  <si>
    <t>AD2A003</t>
  </si>
  <si>
    <t>Thành Hứa</t>
  </si>
  <si>
    <t>Trúc Phương, Thanh Tùng</t>
  </si>
  <si>
    <t>AD2A004</t>
  </si>
  <si>
    <t>ITS --&gt; Nguyễn Xuân Hải 1.7</t>
  </si>
  <si>
    <t>Bảo Minh, Minh Tú, Xuân Công,Khánh Như</t>
  </si>
  <si>
    <t>AD2A005</t>
  </si>
  <si>
    <t>Thúy Ngọc</t>
  </si>
  <si>
    <t>Vũ Ngọc Bích</t>
  </si>
  <si>
    <t>AD2A006</t>
  </si>
  <si>
    <t>HP Probook 440 G5, Ram 8GB, SSD m2 2280</t>
  </si>
  <si>
    <t>Hoàng Dung</t>
  </si>
  <si>
    <t>Quỳnh Anh</t>
  </si>
  <si>
    <t>AD2A007</t>
  </si>
  <si>
    <t xml:space="preserve">HP Probook 440 G5,SSD 256, Ram 8GB, </t>
  </si>
  <si>
    <t>Minh Ái</t>
  </si>
  <si>
    <t>Hữu Hùng, Kiều Loan</t>
  </si>
  <si>
    <t>AD2A008</t>
  </si>
  <si>
    <t>ITS --&gt; Trần Thanh Ngân 1.7</t>
  </si>
  <si>
    <t>Đào Linh, Hằng Nga</t>
  </si>
  <si>
    <t>AD2A009</t>
  </si>
  <si>
    <t>Khánh Như</t>
  </si>
  <si>
    <t>Quang Huy, Danh Quân</t>
  </si>
  <si>
    <t>AD2A010</t>
  </si>
  <si>
    <t xml:space="preserve">Trần Tố Thanh 1.7 </t>
  </si>
  <si>
    <t>Tài Phát, Danh Quân,Thanh Tùng</t>
  </si>
  <si>
    <t>AD2A011</t>
  </si>
  <si>
    <t>Thu Ngọc</t>
  </si>
  <si>
    <t>Vân Anh</t>
  </si>
  <si>
    <t>AD2A012</t>
  </si>
  <si>
    <t>Ngọc Phúc</t>
  </si>
  <si>
    <t>Huyền Linh</t>
  </si>
  <si>
    <t>AD2A013</t>
  </si>
  <si>
    <t xml:space="preserve">Minh Tú </t>
  </si>
  <si>
    <t>AD2A014</t>
  </si>
  <si>
    <t>Lenovo ThinkPad T14 Gen1, Ram 16GB, core i5, SSD M2 2280 512 GB (Wranty 3Y)</t>
  </si>
  <si>
    <t>Bích Liễu</t>
  </si>
  <si>
    <t>AD2A015</t>
  </si>
  <si>
    <t>Hằng Nga</t>
  </si>
  <si>
    <t>AD2AP01</t>
  </si>
  <si>
    <t>Máy in HP M401DN</t>
  </si>
  <si>
    <t>ITS - 10/12/2021</t>
  </si>
  <si>
    <t>AD2AP02</t>
  </si>
  <si>
    <t>Máy in HP M402DN</t>
  </si>
  <si>
    <t>AD2B001</t>
  </si>
  <si>
    <t>HP Probook 440 (G2), Ram 8GB, SSD 500GB</t>
  </si>
  <si>
    <t>Khánh Linh</t>
  </si>
  <si>
    <t>Thùy Linh, Cẩm Tú, Minh Khánh,  Mạnh Hùng</t>
  </si>
  <si>
    <t>AD2B002</t>
  </si>
  <si>
    <t>Bích Lên</t>
  </si>
  <si>
    <t>Vân Anh, Lạc Thư</t>
  </si>
  <si>
    <t>AD2B003</t>
  </si>
  <si>
    <t>Minh Trung</t>
  </si>
  <si>
    <t>Thúy Phượng, Ngân Hà, Hồng Thũy</t>
  </si>
  <si>
    <t>AD2B004</t>
  </si>
  <si>
    <t>Hoàng Sang</t>
  </si>
  <si>
    <t>Đại Nghĩa, Bảo Nghi</t>
  </si>
  <si>
    <t>AD2B005</t>
  </si>
  <si>
    <t>Minh Khánh</t>
  </si>
  <si>
    <t>Đại Nghĩa</t>
  </si>
  <si>
    <t>AD2B009</t>
  </si>
  <si>
    <t xml:space="preserve">Mạnh Hùng </t>
  </si>
  <si>
    <t>Bích Ngân</t>
  </si>
  <si>
    <t>AD2B006</t>
  </si>
  <si>
    <t>Thùy Linh</t>
  </si>
  <si>
    <t>AD2B007</t>
  </si>
  <si>
    <t>Lạc Thư</t>
  </si>
  <si>
    <t>AD2B008</t>
  </si>
  <si>
    <t>Ngân Hà</t>
  </si>
  <si>
    <t>AD2B010</t>
  </si>
  <si>
    <t>Hồng Thũy</t>
  </si>
  <si>
    <t>AD2B011</t>
  </si>
  <si>
    <t>Tuyết Nhung</t>
  </si>
  <si>
    <t>AD2B012</t>
  </si>
  <si>
    <t>Cẩm Thi</t>
  </si>
  <si>
    <t>AD2BP001</t>
  </si>
  <si>
    <t>Máy in HP M428FDN</t>
  </si>
  <si>
    <t>AD4001</t>
  </si>
  <si>
    <t>HP probook 440 (G2), Ram 8GB, SSD 500</t>
  </si>
  <si>
    <t>ITS --&gt; Lý Hoàng Quỳnh Trâm 1.7</t>
  </si>
  <si>
    <t>Thanh Thanh, Cảnh Hoài, Tuấn Đức, Thiên An,Minh Quyết</t>
  </si>
  <si>
    <t>AD4002</t>
  </si>
  <si>
    <t>HP probook 440 (G3),Ram 8GB, SSD 240 GB</t>
  </si>
  <si>
    <t>Ái Linh</t>
  </si>
  <si>
    <t>Hoàng Anh, Hà Thanh, Tường Vy</t>
  </si>
  <si>
    <t>AD4003</t>
  </si>
  <si>
    <t>HP probook 440 (G3),Ram 8GB - SSD 240GB</t>
  </si>
  <si>
    <t>ITS --&gt; Mai Khanh 3C mượn</t>
  </si>
  <si>
    <t>Dang Quan, Minh Thư, Hồng Vân, Việt Hoàng</t>
  </si>
  <si>
    <t>AD4004</t>
  </si>
  <si>
    <t>HP probook 440 (G3),Ram 8GB, SSD 500GB</t>
  </si>
  <si>
    <t>Minh Quyết</t>
  </si>
  <si>
    <t>Mai Huy, Kim Oanh, Trúc Quyền,Thu Hằng, Trung Tín</t>
  </si>
  <si>
    <t>AD4005</t>
  </si>
  <si>
    <t>Thu Hằng</t>
  </si>
  <si>
    <t>Tùng Lâm, Kim Oanh, Trúc Quyền</t>
  </si>
  <si>
    <t>AD4006</t>
  </si>
  <si>
    <t>Tuấn Đức</t>
  </si>
  <si>
    <t>Diễm Hương, Hoàng Anh</t>
  </si>
  <si>
    <t>AD4007</t>
  </si>
  <si>
    <t>Thanh Thanh</t>
  </si>
  <si>
    <t>AD4008</t>
  </si>
  <si>
    <t>Mỹ Linh</t>
  </si>
  <si>
    <t>AD4009</t>
  </si>
  <si>
    <t>Nhật Minh</t>
  </si>
  <si>
    <t>AD4010</t>
  </si>
  <si>
    <t>Thiên An</t>
  </si>
  <si>
    <t>Cảnh Hoài</t>
  </si>
  <si>
    <t>AD4011</t>
  </si>
  <si>
    <t>Hồng Vân</t>
  </si>
  <si>
    <t>Hoàng Anh</t>
  </si>
  <si>
    <t>AD4012</t>
  </si>
  <si>
    <t>Tường Vy</t>
  </si>
  <si>
    <t>AD4013</t>
  </si>
  <si>
    <t>Việt Hoàng</t>
  </si>
  <si>
    <t>AD4014</t>
  </si>
  <si>
    <t>Trung Tín</t>
  </si>
  <si>
    <t>AD4P01</t>
  </si>
  <si>
    <t>Máy in HP P2055DN</t>
  </si>
  <si>
    <t>Lưu kho &amp; hư hỏng</t>
  </si>
  <si>
    <t>Máy in</t>
  </si>
  <si>
    <t>AD4P02</t>
  </si>
  <si>
    <t>Máy in HP M404N</t>
  </si>
  <si>
    <t>AD5001</t>
  </si>
  <si>
    <t>HP Probook 440 G3, Ram 8GB, SSD 240GB</t>
  </si>
  <si>
    <t>ITS --&gt; LE THI PHUONG 1.7</t>
  </si>
  <si>
    <t>Hải Yến, Ngọc Tuyền, Hoàng Phi, Hữu Sơn, Minh Phụng</t>
  </si>
  <si>
    <t>AD5002</t>
  </si>
  <si>
    <t>Nguyễn Thị Thanh Thuý  ÀD6A 1.7</t>
  </si>
  <si>
    <t>Vĩnh Thụy, Diễm Hoa, Ly Na</t>
  </si>
  <si>
    <t>AD5003</t>
  </si>
  <si>
    <t>Dell Vostro 3468, SSD 500GB, Ram 8GB</t>
  </si>
  <si>
    <t>ITS --&gt; Nguyen Thi Thương 1.7</t>
  </si>
  <si>
    <t>Bích Thảo, Nhật Thành</t>
  </si>
  <si>
    <t>AD5004</t>
  </si>
  <si>
    <t>Ly Na</t>
  </si>
  <si>
    <t>Thùy Trang, Bích Phượng</t>
  </si>
  <si>
    <t>AD5005</t>
  </si>
  <si>
    <t>Ngọc Mai</t>
  </si>
  <si>
    <t>Thanh Vương, Võ Hằng, Huyền Linh</t>
  </si>
  <si>
    <t>AD5006</t>
  </si>
  <si>
    <t>ITS-Hương AD7 đang mượn</t>
  </si>
  <si>
    <t>Hòa Hiệp, Hoàng Phi</t>
  </si>
  <si>
    <t>AD5007</t>
  </si>
  <si>
    <t>Bích Thảo</t>
  </si>
  <si>
    <t>Võ Hằng</t>
  </si>
  <si>
    <t>AD5008</t>
  </si>
  <si>
    <t>Minh Phụng</t>
  </si>
  <si>
    <t>Thành Đạt</t>
  </si>
  <si>
    <t>AD5009</t>
  </si>
  <si>
    <t>Diễm Hoa</t>
  </si>
  <si>
    <t>Ngọc Tuyền</t>
  </si>
  <si>
    <t>AD5010</t>
  </si>
  <si>
    <t>Thành Đat</t>
  </si>
  <si>
    <t>AD5011</t>
  </si>
  <si>
    <t>Bích Phượng</t>
  </si>
  <si>
    <t>Hoàng Phi</t>
  </si>
  <si>
    <t>AD5012</t>
  </si>
  <si>
    <t>Nhật Thành</t>
  </si>
  <si>
    <t>AD5P01</t>
  </si>
  <si>
    <t>HP M401DN</t>
  </si>
  <si>
    <t>AD5P02</t>
  </si>
  <si>
    <t>HP M404N</t>
  </si>
  <si>
    <t>AD6A001</t>
  </si>
  <si>
    <t>HP Probook 440, Ram 8GB - SSD 250GB</t>
  </si>
  <si>
    <t>ITS (màn hình chập chờn)</t>
  </si>
  <si>
    <t>Chị Loan, Quang Vinh,Lê Thi,Lương Anh, Tuyết Trinh</t>
  </si>
  <si>
    <t>AD6A002</t>
  </si>
  <si>
    <t>HP Probook 440 (G2),Ram 8GB,SSD 500</t>
  </si>
  <si>
    <t>Khánh Du 1.7</t>
  </si>
  <si>
    <t>Chị Hạnh,Nguyễn Thắm,Vũ Trung,Hữu Nhân, Thế Vinh</t>
  </si>
  <si>
    <t>HP Probook 440 (G3),Ram 8GB-HDD 500GB</t>
  </si>
  <si>
    <t>IT-Bể màn hình</t>
  </si>
  <si>
    <t>Quang Vinh,Trân Trân, Lan Hương</t>
  </si>
  <si>
    <t>AD6A003</t>
  </si>
  <si>
    <t>HP Probook 440 (G3),Ram 8GB, SSD 500</t>
  </si>
  <si>
    <t>Huỳnh Thanh Quang 1.7</t>
  </si>
  <si>
    <t>Xuân Kiều, Chí Dũng,Văn Thiên</t>
  </si>
  <si>
    <t>AD6A004</t>
  </si>
  <si>
    <t>HP Probook 440 (G3),Ram 8GB-SSD 256GB</t>
  </si>
  <si>
    <t>Thu Hà</t>
  </si>
  <si>
    <t>Ngọc Trang, Anh Quốc</t>
  </si>
  <si>
    <t>AD6A005</t>
  </si>
  <si>
    <t>HP Probook 440 (G3),Ram 8GB-SSD 240GB</t>
  </si>
  <si>
    <t>Hà Vy</t>
  </si>
  <si>
    <t>Nguyễn Hà, Lan Hương</t>
  </si>
  <si>
    <t>AD6A006</t>
  </si>
  <si>
    <t>Cẩm Nhung</t>
  </si>
  <si>
    <t>Mỹ Hà, Vũ Trung,Thu Thảo ( Intern),Hồng Nhật</t>
  </si>
  <si>
    <t>AD6A007</t>
  </si>
  <si>
    <t>Nguyệt Vy</t>
  </si>
  <si>
    <t>Kiều Oanh, Tiểu Ân</t>
  </si>
  <si>
    <t>AD6A008</t>
  </si>
  <si>
    <t>Linh Chi (máy lỗi nguòn, đang lưu kho, chờ sửa) cấp tạm máy TAXG1003</t>
  </si>
  <si>
    <t>Thanh Hùng, An Bình, Thanh Đạt (Intern),Uyên My, Như Kim</t>
  </si>
  <si>
    <t>AD6A009</t>
  </si>
  <si>
    <t>Thế  Vinh</t>
  </si>
  <si>
    <t>Lê Thi, Bích Hạnh, Lương Anh</t>
  </si>
  <si>
    <t>AD6A010</t>
  </si>
  <si>
    <t>HP Probook 440 G6, Ram 8GB, SSD 500</t>
  </si>
  <si>
    <t>Hữu Nhân</t>
  </si>
  <si>
    <t>Xuân Kiều, Tuyết Trinh, Hữu Trung</t>
  </si>
  <si>
    <t>AD6A011</t>
  </si>
  <si>
    <t xml:space="preserve">HP Probook 440 G6, Ram 8GB, SSD 500 </t>
  </si>
  <si>
    <t>Ngọc Trang, Tiểu Ân</t>
  </si>
  <si>
    <t>AD6A012</t>
  </si>
  <si>
    <t>Lenovo ThinkPad T14 Gen1, Ram 16GB, core i5, SSD M2 2280 512 GB</t>
  </si>
  <si>
    <t>Nguyễn Hà</t>
  </si>
  <si>
    <t>AD6A013</t>
  </si>
  <si>
    <t>Xuân Kiều</t>
  </si>
  <si>
    <t>AD6A014</t>
  </si>
  <si>
    <t>Mỹ Hà</t>
  </si>
  <si>
    <t>AD6A015</t>
  </si>
  <si>
    <t>Ngọc Trang</t>
  </si>
  <si>
    <t>AD6A016</t>
  </si>
  <si>
    <t>Văn Thiên</t>
  </si>
  <si>
    <t>Vũ Trung</t>
  </si>
  <si>
    <t>AD6AP01</t>
  </si>
  <si>
    <t>AD6AP02</t>
  </si>
  <si>
    <t>Máy in HP M402N</t>
  </si>
  <si>
    <t>0Đ</t>
  </si>
  <si>
    <t>AD6B001</t>
  </si>
  <si>
    <t>HP Probook 440 (G2),Ram 8GB-SSD 256GB</t>
  </si>
  <si>
    <t>Anh Quốc</t>
  </si>
  <si>
    <t>Hồng Phúc,Hà Duy, Cao Thị Thủy, Bích Liễu Intern, Hồng Nhung Intern</t>
  </si>
  <si>
    <t>AD6B002</t>
  </si>
  <si>
    <t>HP Probook 440 (G2),Ram 8GB-HDD 500GB</t>
  </si>
  <si>
    <t>ITS --&gt; Đỗ Uyên Vy 1.7</t>
  </si>
  <si>
    <t>Thanh Thảo ,Ngọc Diệp, Hoàn Hiếu</t>
  </si>
  <si>
    <t>AD6B003</t>
  </si>
  <si>
    <t>HP Probook 440 (G3),Ram 8GB-SSD 500GB</t>
  </si>
  <si>
    <t>Thùy Anh (nghỉ việc 14/07/2022)</t>
  </si>
  <si>
    <t>Hoàng Long, Nhât Minh, Lam Anh Intern</t>
  </si>
  <si>
    <t>AD6B004</t>
  </si>
  <si>
    <t>Nam Đông,Trung Thành, Ngọc Diệp</t>
  </si>
  <si>
    <t>AD6B007</t>
  </si>
  <si>
    <t>Thảo My</t>
  </si>
  <si>
    <t>Mạc Lệ, Thanh Nguyên</t>
  </si>
  <si>
    <t>AD6B005</t>
  </si>
  <si>
    <t>Phi Yến (nghỉ việc 14/07/2022)</t>
  </si>
  <si>
    <t>Thanh Thu, Hằng Nguyễn,Thùy Trang, Gia Hân</t>
  </si>
  <si>
    <t>AD6B006</t>
  </si>
  <si>
    <t>Bảo Phương</t>
  </si>
  <si>
    <t>Diễm Hằng, Trí Tín</t>
  </si>
  <si>
    <t xml:space="preserve">Quang Vinh </t>
  </si>
  <si>
    <t>Thanh Thảo, Trương Búp</t>
  </si>
  <si>
    <t>AD6B008</t>
  </si>
  <si>
    <t>Thanh Nguyên</t>
  </si>
  <si>
    <t>Mặc Lệ</t>
  </si>
  <si>
    <t>AD6B009</t>
  </si>
  <si>
    <t>Kim Ngân</t>
  </si>
  <si>
    <t>Trung Thành</t>
  </si>
  <si>
    <t>AD6B010</t>
  </si>
  <si>
    <t>Quỳnh Anh (nghỉ việc 5/7/2022)</t>
  </si>
  <si>
    <t>Hà Duy,Ngọc Diệp</t>
  </si>
  <si>
    <t>AD6B011</t>
  </si>
  <si>
    <t>Ngọc ý</t>
  </si>
  <si>
    <t>AD6B012</t>
  </si>
  <si>
    <t>Mr.Trung Thành</t>
  </si>
  <si>
    <t>AD6BP01</t>
  </si>
  <si>
    <t>AD6BP02</t>
  </si>
  <si>
    <t>AD7</t>
  </si>
  <si>
    <t>Sony</t>
  </si>
  <si>
    <t>Sony VaiO ram 8GB - HDD 500GB</t>
  </si>
  <si>
    <t>Lưu kho &amp; chờ thanh lý</t>
  </si>
  <si>
    <t>Việt Hà,Trịnh Thơm, Thu Hương, Quế Phương ( intern )</t>
  </si>
  <si>
    <t>Dell 3460, SSD 256, Ram 8GB</t>
  </si>
  <si>
    <t>Anh Bảo,Hòa Hiệp,Thùy Duyên, Minh Trí, Trọng Nghĩa</t>
  </si>
  <si>
    <t>AD7001</t>
  </si>
  <si>
    <t>HP Probook 440 (G3),Ram 8GB, SSD 500GB</t>
  </si>
  <si>
    <t>Ngọc Diệp</t>
  </si>
  <si>
    <t>Phương Thảo, Hữu Thọ</t>
  </si>
  <si>
    <t>AD7002</t>
  </si>
  <si>
    <t>Ngọc Trân</t>
  </si>
  <si>
    <t>Phương Nam,Thanh Nguyệt, Ngọc Thẵm, Ngọc Hân</t>
  </si>
  <si>
    <t>AD7003</t>
  </si>
  <si>
    <t>Linh Trang</t>
  </si>
  <si>
    <t>Việt Hà, Phương Nguyên</t>
  </si>
  <si>
    <t>AD7004</t>
  </si>
  <si>
    <t>Minh Trí</t>
  </si>
  <si>
    <t>Việt Hà</t>
  </si>
  <si>
    <t>AD7005</t>
  </si>
  <si>
    <t xml:space="preserve">Thu Hương </t>
  </si>
  <si>
    <t>Ngọc Phượng</t>
  </si>
  <si>
    <t>AD7006</t>
  </si>
  <si>
    <t>AD7007</t>
  </si>
  <si>
    <t>Hữu Thọ</t>
  </si>
  <si>
    <t>AD7008</t>
  </si>
  <si>
    <t>AD7009</t>
  </si>
  <si>
    <t>Ngọc Thẵm</t>
  </si>
  <si>
    <t>AD7010</t>
  </si>
  <si>
    <t>Trọng Nghĩa</t>
  </si>
  <si>
    <t>AD7011</t>
  </si>
  <si>
    <t>Ngọc Hân</t>
  </si>
  <si>
    <t>Quế Phương</t>
  </si>
  <si>
    <t>Đang xài máy HP 440G2 mượn NV1</t>
  </si>
  <si>
    <t>AD7P01</t>
  </si>
  <si>
    <t>TAXG1019</t>
  </si>
  <si>
    <t>HP Probook 440s, Ram 4GB, SSD 240GB</t>
  </si>
  <si>
    <t>ITS --&gt; Đỗ Đức Lê Thịnh</t>
  </si>
  <si>
    <t>Hồng Hoa, Thu Lý, Thúy An, Trà My</t>
  </si>
  <si>
    <t>TAXG1020</t>
  </si>
  <si>
    <t>ITS ( k tìm thấy trong kho )</t>
  </si>
  <si>
    <t>Nguyễn Ba, Ngoc Hà, Bảo Ngân 3C</t>
  </si>
  <si>
    <t>TAXG1002</t>
  </si>
  <si>
    <t>HP Probook 440 G3, Ram 8GB, SSD 256</t>
  </si>
  <si>
    <t>ITS --&gt; Thùy Dung 3C mượn</t>
  </si>
  <si>
    <t>Bích Hồng, Thị Thư, Diệu Hằng, Nguyễn Thị Loan,Hồng Ngọc</t>
  </si>
  <si>
    <t>TAXG1001</t>
  </si>
  <si>
    <t>Dell Vostro 3468, SSD 256, Ram 8G</t>
  </si>
  <si>
    <t>Trà My</t>
  </si>
  <si>
    <t>Minh Châu</t>
  </si>
  <si>
    <t>TAXG1003</t>
  </si>
  <si>
    <t>Linh Chi 6A đang mượn</t>
  </si>
  <si>
    <t>Bích Trâm</t>
  </si>
  <si>
    <t>TAXG1004</t>
  </si>
  <si>
    <t>Bích Hồng</t>
  </si>
  <si>
    <t>TAXG1005</t>
  </si>
  <si>
    <t>Thiên Phương</t>
  </si>
  <si>
    <t>Mai Thi</t>
  </si>
  <si>
    <t>TAXG1006</t>
  </si>
  <si>
    <t>Phương Thanh</t>
  </si>
  <si>
    <t>TAXG1007</t>
  </si>
  <si>
    <t>Lê Dung</t>
  </si>
  <si>
    <t>TAXG1008</t>
  </si>
  <si>
    <t>Lê Thị Thư</t>
  </si>
  <si>
    <t>TAXG1009</t>
  </si>
  <si>
    <t>Ý Nhi</t>
  </si>
  <si>
    <t>TAXG1010</t>
  </si>
  <si>
    <t>Ba Ba</t>
  </si>
  <si>
    <t>TAXG1011</t>
  </si>
  <si>
    <t>Thu Lý</t>
  </si>
  <si>
    <t>TAXG1012</t>
  </si>
  <si>
    <t>Ngọc Hà</t>
  </si>
  <si>
    <t>TAXG1013</t>
  </si>
  <si>
    <t>Diệu Hằng</t>
  </si>
  <si>
    <t>TAXG1014</t>
  </si>
  <si>
    <t>Thúy An</t>
  </si>
  <si>
    <t>TAXG1015</t>
  </si>
  <si>
    <t>TAXG1016</t>
  </si>
  <si>
    <t>TAXG1017</t>
  </si>
  <si>
    <t xml:space="preserve">Phương Thảo G8 mượn </t>
  </si>
  <si>
    <t>Hồng Ngọc</t>
  </si>
  <si>
    <t>TAXG1018</t>
  </si>
  <si>
    <t>Ms.Trâm Đặng</t>
  </si>
  <si>
    <t>TAXG1P01</t>
  </si>
  <si>
    <t>HP M402DN</t>
  </si>
  <si>
    <t>TAXG1P02</t>
  </si>
  <si>
    <t>Máy in HP 2055 DN</t>
  </si>
  <si>
    <t>TAXG1P03</t>
  </si>
  <si>
    <t>Máy in HP 428FDN</t>
  </si>
  <si>
    <t>TAXG1M01</t>
  </si>
  <si>
    <t>Màn hình Dell P2319H</t>
  </si>
  <si>
    <t>Chị Trâm</t>
  </si>
  <si>
    <t>TAXG1M02</t>
  </si>
  <si>
    <t>Lê Thư</t>
  </si>
  <si>
    <t>TAXG1M03</t>
  </si>
  <si>
    <t>TAXG1M04</t>
  </si>
  <si>
    <t>Ba Nguyễn</t>
  </si>
  <si>
    <t>TAXG1M05</t>
  </si>
  <si>
    <t>Sử dụng chung</t>
  </si>
  <si>
    <t>TAXG2001</t>
  </si>
  <si>
    <t>HP Probook 440( G3), Ram 8GB SSD 500GB</t>
  </si>
  <si>
    <t>Trung Kiên</t>
  </si>
  <si>
    <t>Minh Hiếu, Yến Nhi</t>
  </si>
  <si>
    <t>TAXG2002</t>
  </si>
  <si>
    <t>ITS --&gt; Lâm Thiện Toàn 1.7</t>
  </si>
  <si>
    <t>Phước Thành, Quỳnh Thư, Thuỳ Dung TAX3, Vân Anh</t>
  </si>
  <si>
    <t>TAXG2003</t>
  </si>
  <si>
    <t>Phương Quỳnh</t>
  </si>
  <si>
    <t>Bùi Tuyết</t>
  </si>
  <si>
    <t>TAXG2004</t>
  </si>
  <si>
    <t>ITS -&gt; Trần Đăng Khoa 11/07/2022</t>
  </si>
  <si>
    <t>Quỳnh Anh, Thúy Loan</t>
  </si>
  <si>
    <t>TAXG2005</t>
  </si>
  <si>
    <t>Vĩnh Phát</t>
  </si>
  <si>
    <t>Bích Liên, Tùng Phương</t>
  </si>
  <si>
    <t>TAXG2006</t>
  </si>
  <si>
    <t>Quế Đạt</t>
  </si>
  <si>
    <t>Yến Phương, Bảo Vy, Bảo Ngọc</t>
  </si>
  <si>
    <t>TAXG2007</t>
  </si>
  <si>
    <t>Khánh Long</t>
  </si>
  <si>
    <t>Giáng Hương, Trâm Anh, Thành Nhơn, Thảo Vy, Thế Hoan</t>
  </si>
  <si>
    <t>TAXG2008</t>
  </si>
  <si>
    <t>Thu Hiền</t>
  </si>
  <si>
    <t>Trúc Anh</t>
  </si>
  <si>
    <t>TAXG2009</t>
  </si>
  <si>
    <t>Hương Quỳnh</t>
  </si>
  <si>
    <t>Hữu Điền</t>
  </si>
  <si>
    <t>TAXG2010</t>
  </si>
  <si>
    <t>TAXG2011</t>
  </si>
  <si>
    <t>Ngọc Nhung</t>
  </si>
  <si>
    <t>Thu Hoài</t>
  </si>
  <si>
    <t>TAXG2012</t>
  </si>
  <si>
    <t>Hải Yến</t>
  </si>
  <si>
    <t>Ngọc Nguyễn,Tùng Phương</t>
  </si>
  <si>
    <t>TAXG2013</t>
  </si>
  <si>
    <t>ITS-Hư không sửa được</t>
  </si>
  <si>
    <t>Hưng Khương</t>
  </si>
  <si>
    <t>TAXG2014</t>
  </si>
  <si>
    <t>Thảo Vy</t>
  </si>
  <si>
    <t>Ngọc Vương</t>
  </si>
  <si>
    <t>TAXG2015</t>
  </si>
  <si>
    <t>Tùng Phương</t>
  </si>
  <si>
    <t>Giáng Hương</t>
  </si>
  <si>
    <t>TAXG2016</t>
  </si>
  <si>
    <t>Mai Châu</t>
  </si>
  <si>
    <t>TAXG2017</t>
  </si>
  <si>
    <t>Thành Nhơn</t>
  </si>
  <si>
    <t>TAXG2018</t>
  </si>
  <si>
    <t>Ngọc Nguyễn</t>
  </si>
  <si>
    <t>TAXG2019</t>
  </si>
  <si>
    <t>Vĩnh Châu</t>
  </si>
  <si>
    <t>TAXG2020</t>
  </si>
  <si>
    <t>Phước Thành</t>
  </si>
  <si>
    <t>TAXG2021</t>
  </si>
  <si>
    <t>TAXG2022</t>
  </si>
  <si>
    <t>Thành Chung</t>
  </si>
  <si>
    <t>TAXG2023</t>
  </si>
  <si>
    <t>TAXG2024</t>
  </si>
  <si>
    <t>Minh Hiếu</t>
  </si>
  <si>
    <t>TAXG2025</t>
  </si>
  <si>
    <t>28/02/2022</t>
  </si>
  <si>
    <t>Diễm Thu</t>
  </si>
  <si>
    <t>TAXG2026</t>
  </si>
  <si>
    <t>TAXG2027</t>
  </si>
  <si>
    <t>TAXG2028</t>
  </si>
  <si>
    <t>TAXG2029</t>
  </si>
  <si>
    <t>Bảo Ngọc</t>
  </si>
  <si>
    <t>TAXG2030</t>
  </si>
  <si>
    <t>Thúy Loan</t>
  </si>
  <si>
    <t>TAXG2P01</t>
  </si>
  <si>
    <t>HP M400</t>
  </si>
  <si>
    <t>TAXG2P02</t>
  </si>
  <si>
    <t>Máy in HP 402DN</t>
  </si>
  <si>
    <t>TAXG2P03</t>
  </si>
  <si>
    <t>HP 428FDN</t>
  </si>
  <si>
    <t>TAXG2M01</t>
  </si>
  <si>
    <t>TAXG2M02</t>
  </si>
  <si>
    <t>TAXG2M03</t>
  </si>
  <si>
    <t>TAXG2M04</t>
  </si>
  <si>
    <t>TAXG2M05</t>
  </si>
  <si>
    <t>TAXG3001</t>
  </si>
  <si>
    <t>HP Probook 440s, Ram 8GB</t>
  </si>
  <si>
    <t>ITS (bị nứt vỏ) --&gt; Trần Minh Thông 1.7</t>
  </si>
  <si>
    <t>Thùy Dung</t>
  </si>
  <si>
    <t>TAXG3002</t>
  </si>
  <si>
    <t>HP Probook 440s, Ram 8GB, SSD500</t>
  </si>
  <si>
    <t>Huỳnh Thị Thanh Phương</t>
  </si>
  <si>
    <t>TAXG3003</t>
  </si>
  <si>
    <t>HP Probook 440s, Ram 8GB SSD 256GB</t>
  </si>
  <si>
    <t>Minh Thư</t>
  </si>
  <si>
    <t>Vũ Bích, Phương Vinh, Quynh Anh</t>
  </si>
  <si>
    <t>TAXG3004</t>
  </si>
  <si>
    <t>HP Probook 440s, Ram 8GB, SSD 240GB</t>
  </si>
  <si>
    <t>ITS (bi llỗi nguồn)</t>
  </si>
  <si>
    <t>Đoàn Ngân, Xuân Thịnh, Ngọc Mai, Quang An, Hoài Thi</t>
  </si>
  <si>
    <t>TAXG3005</t>
  </si>
  <si>
    <t>HP Probook 440s, Ram 8GB, SSD 500GB</t>
  </si>
  <si>
    <t>ITS (bị lỗi nguồn)</t>
  </si>
  <si>
    <t>Vĩnh San,Quỳnh Thương,Ngọc Huyền, Ngọc Như Quỳnh, Mỹ Na</t>
  </si>
  <si>
    <t>TAXG3006</t>
  </si>
  <si>
    <t>HP Probook 440s (G2) 8GB, SSD 500GB</t>
  </si>
  <si>
    <t xml:space="preserve"> ITS</t>
  </si>
  <si>
    <t xml:space="preserve">Tuấn Anh,Cẩm Hằng, Thu Hậu, Yến Nhi,Tấn Đạt </t>
  </si>
  <si>
    <t>TAXG3007</t>
  </si>
  <si>
    <t>HP Probook 440s (G3), Ram 8GB,SSD 250GB</t>
  </si>
  <si>
    <t>ITS --&gt; Trần Ái Vi 1.7</t>
  </si>
  <si>
    <t>Xuân Mão, Thanh Vy, Trúc Phương, Hồ Thái An</t>
  </si>
  <si>
    <t>TAXG3008</t>
  </si>
  <si>
    <t>HP Probook 440s (G2), Ram 8GB, SSD 500GB</t>
  </si>
  <si>
    <t>MInh Trang</t>
  </si>
  <si>
    <t>Liên Hương, Hồng Nhung, Nhật Tâm</t>
  </si>
  <si>
    <t>TAXG3009</t>
  </si>
  <si>
    <t>Thục Quyên</t>
  </si>
  <si>
    <t>Mạnh Quang,Lê Minh</t>
  </si>
  <si>
    <t>TAXG3010</t>
  </si>
  <si>
    <t>HP Probook 440( G3), Ram 8GB, SSD 500</t>
  </si>
  <si>
    <t>Ngọc Như Quỳnh</t>
  </si>
  <si>
    <t>Khánh Giang,Gia Hòa, Thu Hương, Đài Trang, Như Bình, Anh Khoa</t>
  </si>
  <si>
    <t>HP Probook 440( G3), Ram 8GB - SSD 500GB</t>
  </si>
  <si>
    <t>ITS: bể góc</t>
  </si>
  <si>
    <t>Anh Thùy, Cẩm Nhung, Nguyễn Minh Thư</t>
  </si>
  <si>
    <t>TAXG3011</t>
  </si>
  <si>
    <t>Thế Kiên, Thanh Tâm</t>
  </si>
  <si>
    <t>TAXG3012</t>
  </si>
  <si>
    <t>Phương Nguyên</t>
  </si>
  <si>
    <t>Mỹ Phương,Hưng Khương, Thế Kiên, Mỹ Lệ</t>
  </si>
  <si>
    <t>TAXG3013</t>
  </si>
  <si>
    <t>Diễm Quỳnh</t>
  </si>
  <si>
    <t>TAXG3014</t>
  </si>
  <si>
    <t>Hồng Diễm</t>
  </si>
  <si>
    <t>Mỹ Mỹ, Hải Lý</t>
  </si>
  <si>
    <t>TAXG3015</t>
  </si>
  <si>
    <t>HP Probook 440 G5, Ram 16GB, SSD m2 2280+ SSD 500 Sata</t>
  </si>
  <si>
    <t xml:space="preserve">Yến Nhi </t>
  </si>
  <si>
    <t>Quỳnh Trâm</t>
  </si>
  <si>
    <t>TAXG3016</t>
  </si>
  <si>
    <t>Phụng Lê</t>
  </si>
  <si>
    <t>Liên Hương, Hà My</t>
  </si>
  <si>
    <t>TAXG3017</t>
  </si>
  <si>
    <t>HP Probook 440 G5, Ram 8GB, SSD m2 2280+ SSD 500 Sata</t>
  </si>
  <si>
    <t>Tú Linh</t>
  </si>
  <si>
    <t>Đoàn Ngân</t>
  </si>
  <si>
    <t>TAXG3018</t>
  </si>
  <si>
    <t>Mỹ Na</t>
  </si>
  <si>
    <t>Quang An</t>
  </si>
  <si>
    <t>TAXG3019</t>
  </si>
  <si>
    <t>Bảo Trung</t>
  </si>
  <si>
    <t>TAXG3020</t>
  </si>
  <si>
    <t>Thu Hương</t>
  </si>
  <si>
    <t>Phương Vinh</t>
  </si>
  <si>
    <t>TAXG3021</t>
  </si>
  <si>
    <t>Thanh Tâm</t>
  </si>
  <si>
    <t>TAXG3022</t>
  </si>
  <si>
    <t>Xuân Thịnh</t>
  </si>
  <si>
    <t>TAXG3023</t>
  </si>
  <si>
    <t>HP Probook 440 G6 i7, Ram 16GB, SSD m2 2280+ SSD 500 Sata</t>
  </si>
  <si>
    <t>Mỹ Mỹ</t>
  </si>
  <si>
    <t>Hồng Nhung, Thế Kiên</t>
  </si>
  <si>
    <t>TAXG3024</t>
  </si>
  <si>
    <t>Nhật Tâm</t>
  </si>
  <si>
    <t>TAXG3025</t>
  </si>
  <si>
    <t>Đài Trang</t>
  </si>
  <si>
    <t>TAXG3026</t>
  </si>
  <si>
    <t>Mỹ Lệ</t>
  </si>
  <si>
    <t>TAXG3027</t>
  </si>
  <si>
    <t>Trường Minh</t>
  </si>
  <si>
    <t>TAXG3028</t>
  </si>
  <si>
    <t>TAXG3029</t>
  </si>
  <si>
    <t>Tấn Đạt</t>
  </si>
  <si>
    <t>Thanh Bình</t>
  </si>
  <si>
    <t>TAXG3030</t>
  </si>
  <si>
    <t>Hà My</t>
  </si>
  <si>
    <t>TAXG3031</t>
  </si>
  <si>
    <t>TAXG3032</t>
  </si>
  <si>
    <t>Thế Kiên</t>
  </si>
  <si>
    <t>TAXG3033</t>
  </si>
  <si>
    <t>TAXG3034</t>
  </si>
  <si>
    <t>TAXG3035</t>
  </si>
  <si>
    <t>Hải Lý</t>
  </si>
  <si>
    <t>TAXG3036</t>
  </si>
  <si>
    <t xml:space="preserve">Trúc Phương </t>
  </si>
  <si>
    <t>TAXG3S001</t>
  </si>
  <si>
    <t>Scan Portable</t>
  </si>
  <si>
    <t>Scan canon P215</t>
  </si>
  <si>
    <t>TAXG3P01</t>
  </si>
  <si>
    <t>TAXG3P04</t>
  </si>
  <si>
    <t>TAXG3P02</t>
  </si>
  <si>
    <t>TAXG3P03</t>
  </si>
  <si>
    <t>TAXG3P05</t>
  </si>
  <si>
    <t>TAXG3P06</t>
  </si>
  <si>
    <t>TAXG3M01</t>
  </si>
  <si>
    <t>TAXG4019</t>
  </si>
  <si>
    <t>HP Probook 440G1, Ram 8GB, SSD 256GB</t>
  </si>
  <si>
    <t>ITS (lấy bàn phím đổi qua TAXG4020)</t>
  </si>
  <si>
    <t>Mai Châu, Tiểu My, Đỗ Thị Thanh Thảo,Hồng Hân,Thu Thảo, Phương Nguyên G3,Vân Anh G2</t>
  </si>
  <si>
    <t>TAXG4020</t>
  </si>
  <si>
    <t>HP Probook 440s, Ram 8GB, SSD 256</t>
  </si>
  <si>
    <t>Thu Thủy,Thanh Huyền, Thanh Hiền ( G6), Trà Mi, Thùy Dung Intern (G3), Thảo Trúc, Thu Hiền G2</t>
  </si>
  <si>
    <t>TAXG4015</t>
  </si>
  <si>
    <t>HP Probook 440( G3), Ram 8GB, SSD 256 (ổ cứng máy TAXG2013)</t>
  </si>
  <si>
    <t>ITS --&gt; Cao Vũ Mỹ Duyên 1.7</t>
  </si>
  <si>
    <t>Xuân Diệu, Quỳnh Anh, Nhiễu Đan, Tùng Phương G2</t>
  </si>
  <si>
    <t>TAXG4002</t>
  </si>
  <si>
    <t>Dell Vostro 3468, SSD 500GB, Ram 8G</t>
  </si>
  <si>
    <t>ITS ---&gt; Nguyễn Thị Thuỳ Linh AD4 1.7</t>
  </si>
  <si>
    <t>Mai Châu, Ngọc Vương ( G2), Anh Trâm, Phan Thị Huyền, Diệu Hương, Kim Hoa</t>
  </si>
  <si>
    <t>TAXG4003</t>
  </si>
  <si>
    <t>Dell Vostro 3468, SSD 500, Ram 8G</t>
  </si>
  <si>
    <t>Thảo Trúc</t>
  </si>
  <si>
    <t>Tú Anh,Lan Hương</t>
  </si>
  <si>
    <t>TAXG4004</t>
  </si>
  <si>
    <t>Kim Hoa</t>
  </si>
  <si>
    <t xml:space="preserve">Thu Hường </t>
  </si>
  <si>
    <t>TAXG4005</t>
  </si>
  <si>
    <t>Ái Vy</t>
  </si>
  <si>
    <t>Tuyết Ngà</t>
  </si>
  <si>
    <t>TAXG4006</t>
  </si>
  <si>
    <t>Hương Trà</t>
  </si>
  <si>
    <t>TAXG4007</t>
  </si>
  <si>
    <t>Trâm Anh</t>
  </si>
  <si>
    <t>Hồng Hoa</t>
  </si>
  <si>
    <t>TAXG4008</t>
  </si>
  <si>
    <t>Thu Thảo</t>
  </si>
  <si>
    <t>`</t>
  </si>
  <si>
    <t>TAXG4009</t>
  </si>
  <si>
    <t>Nhiễu Đan</t>
  </si>
  <si>
    <t>Hoài Thương</t>
  </si>
  <si>
    <t>TAXG4010</t>
  </si>
  <si>
    <t>Khánh Huyền</t>
  </si>
  <si>
    <t>Thị Thảo</t>
  </si>
  <si>
    <t>TAXG4011</t>
  </si>
  <si>
    <t>Phương Ly</t>
  </si>
  <si>
    <t>TAXG4012</t>
  </si>
  <si>
    <t>TAXG4013</t>
  </si>
  <si>
    <t>Hồng Hân</t>
  </si>
  <si>
    <t>TAXG4014</t>
  </si>
  <si>
    <t>Trà Mi</t>
  </si>
  <si>
    <t>TAXG4001</t>
  </si>
  <si>
    <t>Lan Hương</t>
  </si>
  <si>
    <t>Xuân Diệu</t>
  </si>
  <si>
    <t>TAXG4016</t>
  </si>
  <si>
    <t>Phan Hường</t>
  </si>
  <si>
    <t>TAXG4017</t>
  </si>
  <si>
    <t>TAXG4018</t>
  </si>
  <si>
    <t>TAXG9006</t>
  </si>
  <si>
    <t>Quỳnh Như</t>
  </si>
  <si>
    <t>Thanh Vy, Mai Vy</t>
  </si>
  <si>
    <t>TAXG4P01</t>
  </si>
  <si>
    <t>TAXG4P02</t>
  </si>
  <si>
    <t>HP 227FDN</t>
  </si>
  <si>
    <t>TAXG5002</t>
  </si>
  <si>
    <t>HP Probook 440s (G2), Ram 8GB, SSD 256</t>
  </si>
  <si>
    <t>ITS --&gt; Nguyễn Minh Hiếu 1.7</t>
  </si>
  <si>
    <t xml:space="preserve">Thu Hường, Hoài Thương, Anh Trâm </t>
  </si>
  <si>
    <t>TAXG5003</t>
  </si>
  <si>
    <t>HP Probook 440( G3), Ram 8GB, SSD m2 512</t>
  </si>
  <si>
    <t>Mai Thy ( thực tập tuyển chính thức ngày 15/06/2022)</t>
  </si>
  <si>
    <t>Bích Ngọc, Minh Mẫn, Hoài Thanh</t>
  </si>
  <si>
    <t>TAXG5012</t>
  </si>
  <si>
    <t>HP Probook 440( G3), Ram 8GB, SSD 256</t>
  </si>
  <si>
    <t>Văn Minh</t>
  </si>
  <si>
    <t>Vân Anh, Hoài Thanh, Quỳnh Giang, Phương Trâm</t>
  </si>
  <si>
    <t>TAXG5004</t>
  </si>
  <si>
    <t>HP Probook 440 G5, Ram 16GB, SSD m2 2280</t>
  </si>
  <si>
    <t>Thanh Thủy</t>
  </si>
  <si>
    <t>Mạnh Quang, Minh Mẫn</t>
  </si>
  <si>
    <t>TAXG5005</t>
  </si>
  <si>
    <t>ITS --&gt; Nguyễn Thị Yến Nhi 1.7</t>
  </si>
  <si>
    <t>Đỗ Thảo</t>
  </si>
  <si>
    <t>TAXG5006</t>
  </si>
  <si>
    <t>Hoài Thanh</t>
  </si>
  <si>
    <t>Lê Minh, Diễm Hằng</t>
  </si>
  <si>
    <t>TAXG5007</t>
  </si>
  <si>
    <t>TAXG5008</t>
  </si>
  <si>
    <t>HP Probook 440 G6, Ram 16GB, SSD m2 2280+ SSD 500 Sata</t>
  </si>
  <si>
    <t>Nguyễn Nguyện</t>
  </si>
  <si>
    <t>Vân Anh, Xuân Mão</t>
  </si>
  <si>
    <t>TAXG5009</t>
  </si>
  <si>
    <t>Hoàng Yến</t>
  </si>
  <si>
    <t>Mão Lê</t>
  </si>
  <si>
    <t>TAXG5010</t>
  </si>
  <si>
    <t>Phương Trâm</t>
  </si>
  <si>
    <t>Mạnh Quang</t>
  </si>
  <si>
    <t>TAXG5011</t>
  </si>
  <si>
    <t>Lê Minh</t>
  </si>
  <si>
    <t>TAXG5013</t>
  </si>
  <si>
    <t>Ngọc Huyền</t>
  </si>
  <si>
    <t>TAXG5014</t>
  </si>
  <si>
    <t>TAXG5015</t>
  </si>
  <si>
    <t>Diểm Hằng</t>
  </si>
  <si>
    <t>TAXG5016</t>
  </si>
  <si>
    <t>Mr.Mão Lê</t>
  </si>
  <si>
    <t>TAXG5017</t>
  </si>
  <si>
    <t>Mr.Quang Hoàng</t>
  </si>
  <si>
    <t>TAXG5P01</t>
  </si>
  <si>
    <t>HP M225DN</t>
  </si>
  <si>
    <t>TAXG5S001</t>
  </si>
  <si>
    <t>Canon</t>
  </si>
  <si>
    <t>CANON 6230DN</t>
  </si>
  <si>
    <t>Dell Vostro 3460 i3, Ram 4GB</t>
  </si>
  <si>
    <t>Đã thu hồi về phòng IT ngày 30/06/2022</t>
  </si>
  <si>
    <t>Webcam Logitech C920E</t>
  </si>
  <si>
    <t>TAXG5M12</t>
  </si>
  <si>
    <t>Màn hình Dell S2421H Full HD 23.8</t>
  </si>
  <si>
    <t>TAXG5M01</t>
  </si>
  <si>
    <t>TAXG5M02</t>
  </si>
  <si>
    <t>TAXG5M03</t>
  </si>
  <si>
    <t>TAXG5M04</t>
  </si>
  <si>
    <t>TAXG5M05</t>
  </si>
  <si>
    <t>TAXG5M06</t>
  </si>
  <si>
    <t>TAXG5M07</t>
  </si>
  <si>
    <t>TAXG5M08</t>
  </si>
  <si>
    <t>TAXG5M09</t>
  </si>
  <si>
    <t>Thủy Tiên</t>
  </si>
  <si>
    <t>TAXG5M10</t>
  </si>
  <si>
    <t>Diễm Hằng</t>
  </si>
  <si>
    <t>TAXG5M11</t>
  </si>
  <si>
    <t>Mai Thy - Intern</t>
  </si>
  <si>
    <t>TAXG6017</t>
  </si>
  <si>
    <t>HP Probook 440s, Ram 8GB, SSD 500 GB</t>
  </si>
  <si>
    <t>ITS -&gt; Nguyễn Hồ Nhật Tiến 1.7</t>
  </si>
  <si>
    <t>Kiều Dương,Thùy Ly, Lưu Trang, Cẩm Tú, Hương Quỳnh TAX2</t>
  </si>
  <si>
    <t>TAXG6018</t>
  </si>
  <si>
    <t>HP Probook 440s, 8GB, SSD 240GB</t>
  </si>
  <si>
    <t>ITS --&gt; Huỳnh Quốc Duy 1.7</t>
  </si>
  <si>
    <t>Mỹ Trang, Xuân Thịnh,
Nguyễn Nhung, Phương Uyên, Bảo Hân, Khánh Linh TAX2</t>
  </si>
  <si>
    <t>TAXG6003</t>
  </si>
  <si>
    <t>Đông Nghi, Hoàng Nguyên, Kỳ Doanh, Khánh Long G2</t>
  </si>
  <si>
    <t>TAXG6004</t>
  </si>
  <si>
    <t>HP Probook 440 G3 Ram 8GB,SSD 240 + 500GB M2</t>
  </si>
  <si>
    <t>Quốc Tuấn</t>
  </si>
  <si>
    <t>Trúc Phương</t>
  </si>
  <si>
    <t>TAXG6005</t>
  </si>
  <si>
    <t>ITS --&gt; Thái Hoàng Hải Thy 1.7 AD6B</t>
  </si>
  <si>
    <t>Mỹ Trinh, Minh Trí, Ngọc Trang, Bảo Châu HR, Bích Trâm L&amp;D</t>
  </si>
  <si>
    <t>TAXG6013</t>
  </si>
  <si>
    <t>MBS đang mượn làm laptop meeting</t>
  </si>
  <si>
    <t>Đình Thanh, Thanh Hiền, Thanh Thảo</t>
  </si>
  <si>
    <t>TAXG6014</t>
  </si>
  <si>
    <t>Nguyễn Nhung, Minh Hiếu, Phương Thảo</t>
  </si>
  <si>
    <t>TAXG6002</t>
  </si>
  <si>
    <t>ITS - vào nước - Hư</t>
  </si>
  <si>
    <t>Thùy Ly, Cẩm Tú, Đức Anh,Thanh Thảo</t>
  </si>
  <si>
    <t>TAXG6006</t>
  </si>
  <si>
    <t>Thu Thủy, Minh Chiến, Trung Hiếu</t>
  </si>
  <si>
    <t>TAXG6007</t>
  </si>
  <si>
    <t>Kỳ Doanh</t>
  </si>
  <si>
    <t>Phương Uyên</t>
  </si>
  <si>
    <t>TAXG6001</t>
  </si>
  <si>
    <t>Hoàng Nguyên</t>
  </si>
  <si>
    <t>Văn Đẩu, Đức Anh</t>
  </si>
  <si>
    <t>TAXG6008</t>
  </si>
  <si>
    <t>Hoàng Mai</t>
  </si>
  <si>
    <t>Lưu Trang</t>
  </si>
  <si>
    <t>TAXG6009</t>
  </si>
  <si>
    <t>TAXG6010</t>
  </si>
  <si>
    <t>Thu Thủy</t>
  </si>
  <si>
    <t>TAXG6011</t>
  </si>
  <si>
    <t>TAXG6012</t>
  </si>
  <si>
    <t>Thanh Hiền</t>
  </si>
  <si>
    <t>TAXG6015</t>
  </si>
  <si>
    <t>Trung Hiếu</t>
  </si>
  <si>
    <t>TAXG6016</t>
  </si>
  <si>
    <t>Phương Thảo</t>
  </si>
  <si>
    <t>TAXG6P01</t>
  </si>
  <si>
    <t>Maý in HP MFP M428fdn</t>
  </si>
  <si>
    <t>TAXG6P02</t>
  </si>
  <si>
    <t>Máy ín HP 130FDN</t>
  </si>
  <si>
    <t>TAXG6M01</t>
  </si>
  <si>
    <t>Chị Trúc Phương</t>
  </si>
  <si>
    <t>TAXG6M02</t>
  </si>
  <si>
    <t>TAXG8012</t>
  </si>
  <si>
    <t>HP Probook 440s, Ram 8GB - HDD 500GB</t>
  </si>
  <si>
    <t>Kim Liên -&gt; máy lỗi ngày 08/07/2022</t>
  </si>
  <si>
    <t>Thu Trang</t>
  </si>
  <si>
    <t>TAXG8A002</t>
  </si>
  <si>
    <t>Phi Long</t>
  </si>
  <si>
    <t>Bích Thủy, Vũ Hoàn, Thị Mai,Đặng Thị Hoa, Thanh Phương</t>
  </si>
  <si>
    <t>TAXG8A003</t>
  </si>
  <si>
    <t>Lê Lan Quỳnh (Intern 04/05/2022)</t>
  </si>
  <si>
    <t>Minh Phương, Gia Vy, Hoài Thu, Khánh Huyền</t>
  </si>
  <si>
    <t>TAXG8A004</t>
  </si>
  <si>
    <t>Minh Mẫn,Thu Thảo,Cát Phượng,Khánh Linh, Ngô Hường</t>
  </si>
  <si>
    <t>TAXG8A005</t>
  </si>
  <si>
    <t>Hồng Phát</t>
  </si>
  <si>
    <t>Hoàng Trang, Tuyết Nhung, Thanh Trang</t>
  </si>
  <si>
    <t>TAXG8A006</t>
  </si>
  <si>
    <t>Thông Trần nvien mới 20/06/2022 (lắp tạm bàn phím máy TAXG4006 trong lúc bàn phím gửi Nam Á bảo hành) --&gt; Nam Á trả bảo hành bàn phím ngày 29/06/2022</t>
  </si>
  <si>
    <t>Minh Phương, Gia Vy, Minh Tâm, Thị Mai,Hoàng Ngân</t>
  </si>
  <si>
    <t>TAXG8A007</t>
  </si>
  <si>
    <t>Thị Hoa</t>
  </si>
  <si>
    <t>Bích Thủy, Trang Hoàng, Gia Vy</t>
  </si>
  <si>
    <t>TAXG8A008</t>
  </si>
  <si>
    <t>Phương Trinh</t>
  </si>
  <si>
    <t>Phương Thảo, Vũ Hoàn</t>
  </si>
  <si>
    <t>TAXG8A009</t>
  </si>
  <si>
    <t>Phương Thảo (lỗi nguồn giữ gửi ICT sửa )</t>
  </si>
  <si>
    <t>TAXG8A010</t>
  </si>
  <si>
    <t>ITS -&gt; Kim Liên Apple mượn</t>
  </si>
  <si>
    <t>Hoài Thu</t>
  </si>
  <si>
    <t>TAXG8A011</t>
  </si>
  <si>
    <t>Trang Hoàng</t>
  </si>
  <si>
    <t>TAXG8013</t>
  </si>
  <si>
    <t>TAXG8014</t>
  </si>
  <si>
    <t>Gia Vy</t>
  </si>
  <si>
    <t>TAXG8015</t>
  </si>
  <si>
    <t>Thị Mai</t>
  </si>
  <si>
    <t>TAXG9001</t>
  </si>
  <si>
    <t>Thu Trang, Thanh Vy, Quỳnh Nga,Vân Anh -Intern, Như Quỳnh</t>
  </si>
  <si>
    <t>TAXG9008</t>
  </si>
  <si>
    <t xml:space="preserve">Ý Nhi, Mai Vy, Quỳnh Như </t>
  </si>
  <si>
    <t>TAXG9002</t>
  </si>
  <si>
    <t>Thanh Kiều</t>
  </si>
  <si>
    <t>TAXG9003</t>
  </si>
  <si>
    <t>Mai Châu, Anh Duy, Khánh Ly, Quỳnh Như</t>
  </si>
  <si>
    <t>TAXG9004</t>
  </si>
  <si>
    <t>Tiểu My</t>
  </si>
  <si>
    <t>TAXG9005</t>
  </si>
  <si>
    <t>Cẩm Hằng</t>
  </si>
  <si>
    <t>TAXG9009</t>
  </si>
  <si>
    <t>TAXG9010</t>
  </si>
  <si>
    <t>Như Quỳnh</t>
  </si>
  <si>
    <t>Kim Phượng</t>
  </si>
  <si>
    <t>TAXG8P01</t>
  </si>
  <si>
    <t>TAXG8S01</t>
  </si>
  <si>
    <t>Canon P215</t>
  </si>
  <si>
    <t>TAXG8M01</t>
  </si>
  <si>
    <t>TAXG8M02</t>
  </si>
  <si>
    <t>TAXG8M03</t>
  </si>
  <si>
    <t>TAXG8M04</t>
  </si>
  <si>
    <t>ITS &gt; Nguyễn Hoàng Long 1.7</t>
  </si>
  <si>
    <t>ITS &gt; Phạm Thị Thu Cẩm AD7 1.7</t>
  </si>
  <si>
    <t>ITS -&gt; Trân Diễm Trân 1.7 (TAX3C)</t>
  </si>
  <si>
    <t>TAXG9S010</t>
  </si>
  <si>
    <t>TAXG9P01</t>
  </si>
  <si>
    <t>TAXG9P02</t>
  </si>
  <si>
    <t>TAXG9P03</t>
  </si>
  <si>
    <t>TAXG9P04</t>
  </si>
  <si>
    <t>TAXG9P05</t>
  </si>
  <si>
    <t>Mai Vy</t>
  </si>
  <si>
    <t>TAXG9P06</t>
  </si>
  <si>
    <t>Thanh Vy</t>
  </si>
  <si>
    <t>TAXG9P07</t>
  </si>
  <si>
    <t>Khánh Ly</t>
  </si>
  <si>
    <t>ACC001</t>
  </si>
  <si>
    <t>HP Probook 440 G5
CPU: i5, Ram 8GB, SSD m2 2280 256</t>
  </si>
  <si>
    <t>Chị Thi</t>
  </si>
  <si>
    <t>Trần Duyên</t>
  </si>
  <si>
    <t>ACC002</t>
  </si>
  <si>
    <t>HP Probook 440 G3
CPU: i5, Ram 8GB, SSD 256</t>
  </si>
  <si>
    <t>ACC003</t>
  </si>
  <si>
    <t>Dell Inpirion 3000 SSD 256, Ram 8GB, i5</t>
  </si>
  <si>
    <t>Kim Viên</t>
  </si>
  <si>
    <t>Tường Vy MBS chuyển qua</t>
  </si>
  <si>
    <t>ACC004</t>
  </si>
  <si>
    <t>Lenovo Thinkpad T480s, ram 8GB, SSD m2280</t>
  </si>
  <si>
    <t>Tiểu Phụng</t>
  </si>
  <si>
    <t>ACC005</t>
  </si>
  <si>
    <t>Máy in HP 2055DN</t>
  </si>
  <si>
    <t>ACC006</t>
  </si>
  <si>
    <t>Màn hình ThinkVision S22E-19</t>
  </si>
  <si>
    <t>ACC007</t>
  </si>
  <si>
    <t>Hữu Cường ITS</t>
  </si>
  <si>
    <t>ACC008</t>
  </si>
  <si>
    <t>ACC009</t>
  </si>
  <si>
    <t xml:space="preserve">Màn hình ThinkVision S22E-19 </t>
  </si>
  <si>
    <t>PC</t>
  </si>
  <si>
    <t xml:space="preserve">Máy  PC HP AIO
</t>
  </si>
  <si>
    <t>Dương Thanh (SM)</t>
  </si>
  <si>
    <t>UPS lưu điện</t>
  </si>
  <si>
    <t>HR001</t>
  </si>
  <si>
    <t>HR002</t>
  </si>
  <si>
    <t>Lenovo E480, CPU i5, Ram 8Gb, SSD 500GB</t>
  </si>
  <si>
    <t>Ngọc Thảo</t>
  </si>
  <si>
    <t>Nữ Vương, Như Ngọc</t>
  </si>
  <si>
    <t>HR003</t>
  </si>
  <si>
    <t>ITS_Vô nước không sửa được</t>
  </si>
  <si>
    <t>HR004</t>
  </si>
  <si>
    <t>HP Probook 440 G6, Ram 8GB, SSD m2 2280 256GB</t>
  </si>
  <si>
    <t>Mai Anh</t>
  </si>
  <si>
    <t>Trúc Phương, Mỹ Đinh</t>
  </si>
  <si>
    <t>HR005</t>
  </si>
  <si>
    <t>Thiên Trang</t>
  </si>
  <si>
    <t>Thu Trang ( AD)</t>
  </si>
  <si>
    <t>HR008</t>
  </si>
  <si>
    <t>Lenovo E14, Ram 8GB, SSD m2 256GB, i5</t>
  </si>
  <si>
    <t>HR007</t>
  </si>
  <si>
    <t>Lenovo Thinkpad E14, ram 16GB, SSD m2280 512GB, i5</t>
  </si>
  <si>
    <t xml:space="preserve">Thu Trang </t>
  </si>
  <si>
    <t>HR006</t>
  </si>
  <si>
    <t>Lenovo Thinkpad T430, ram 16GB, SSD 500GB, core i5</t>
  </si>
  <si>
    <t>Tú Trân</t>
  </si>
  <si>
    <t>HR009</t>
  </si>
  <si>
    <t>Intel</t>
  </si>
  <si>
    <t>Gigabyte H410MH V3 ( Pen G6504, Ram 8GB, SSD sata 500GB)</t>
  </si>
  <si>
    <t>HR010</t>
  </si>
  <si>
    <t>Bích Trâm L&amp;D</t>
  </si>
  <si>
    <t>HRP001</t>
  </si>
  <si>
    <t>HRP002</t>
  </si>
  <si>
    <t>HRM006</t>
  </si>
  <si>
    <t>Scan di động P215</t>
  </si>
  <si>
    <t>HRM001</t>
  </si>
  <si>
    <t>HRM002</t>
  </si>
  <si>
    <t>HRM003</t>
  </si>
  <si>
    <t>Mỹ Đinh</t>
  </si>
  <si>
    <t>HRM004</t>
  </si>
  <si>
    <t>HRM005</t>
  </si>
  <si>
    <t>Chị Trang</t>
  </si>
  <si>
    <t xml:space="preserve"> ADMIN007</t>
  </si>
  <si>
    <t>Asus</t>
  </si>
  <si>
    <t>Laptop Asus X451M
Ram 8GB,SDD 500GB</t>
  </si>
  <si>
    <t>Chị Lan</t>
  </si>
  <si>
    <t xml:space="preserve"> ADMIN001</t>
  </si>
  <si>
    <t>PC_LCD
Keyboad+ Mouse Wireless</t>
  </si>
  <si>
    <t>Ngọc Mỹ</t>
  </si>
  <si>
    <t xml:space="preserve"> ADMIN002</t>
  </si>
  <si>
    <t>UPS APC 650VA ( 3 year)</t>
  </si>
  <si>
    <t xml:space="preserve"> ADMIN003</t>
  </si>
  <si>
    <t>PC_LCD_i3 3210_SSD 500</t>
  </si>
  <si>
    <t xml:space="preserve"> ADMIN004</t>
  </si>
  <si>
    <t>Lenovo Thinpad E14 ( I5, SSD M2 256GB, Ram 8GB)</t>
  </si>
  <si>
    <t xml:space="preserve"> ADMIN005</t>
  </si>
  <si>
    <t>Thanh Trúc</t>
  </si>
  <si>
    <t xml:space="preserve"> ADMIN006</t>
  </si>
  <si>
    <t>CAT001</t>
  </si>
  <si>
    <t>CAT</t>
  </si>
  <si>
    <t>Lenovo Thinkpad E14, ram 8GB, SSD M2 256GB</t>
  </si>
  <si>
    <t>Hoàng Trúc</t>
  </si>
  <si>
    <t>CAT002</t>
  </si>
  <si>
    <t>Hiền Linh</t>
  </si>
  <si>
    <t>CAT003</t>
  </si>
  <si>
    <t>TAXTK</t>
  </si>
  <si>
    <t>Dell Vostro 3460 i5, Ram 8GB</t>
  </si>
  <si>
    <t>Nguyễn Nguyên Ngọc Thảo AD6B 1.7</t>
  </si>
  <si>
    <t>Ổ cứng gắn qua máy TAXTK001</t>
  </si>
  <si>
    <t>Thanh Dung,Xuân Thịnh, Ngọc Quý</t>
  </si>
  <si>
    <t>HP Probook 440( G2), Ram 8GB, SSD 250 GB</t>
  </si>
  <si>
    <t>TAXTK001</t>
  </si>
  <si>
    <t>Lenovo T430, Ram 16GB, SSD 240GB, Core I5</t>
  </si>
  <si>
    <t>Ngọc Quý</t>
  </si>
  <si>
    <t>TAXTK002</t>
  </si>
  <si>
    <t>Lenovo E14 GEN 2,I5-1135G7, 16GB, 512GB SSD</t>
  </si>
  <si>
    <t>MBS002</t>
  </si>
  <si>
    <t>MBS</t>
  </si>
  <si>
    <t>Laptop HP Prbook 440 G7, Ram 8Gb, SSD 256GB</t>
  </si>
  <si>
    <t>05/03/2020</t>
  </si>
  <si>
    <t>Phương Thảo, Thanh Thùy</t>
  </si>
  <si>
    <t>DELL 7490 SSD 500GB, Ram 16GB,i7</t>
  </si>
  <si>
    <t>21/05/2019</t>
  </si>
  <si>
    <t>MBS003</t>
  </si>
  <si>
    <t>HP 440 G7, SSD M2, HDD 1TB, i7, Ram 16GB</t>
  </si>
  <si>
    <t>Anh Minh</t>
  </si>
  <si>
    <t>MBS004</t>
  </si>
  <si>
    <t>Kim Huyền</t>
  </si>
  <si>
    <t>Khánh Vy</t>
  </si>
  <si>
    <t>MBS005</t>
  </si>
  <si>
    <t>Lenovo Thinkpad E14, ram 16GB, SSD M2 256GB</t>
  </si>
  <si>
    <t>25/03/2022</t>
  </si>
  <si>
    <t>Đan Thy</t>
  </si>
  <si>
    <t xml:space="preserve">Mua mới </t>
  </si>
  <si>
    <t>MBS006</t>
  </si>
  <si>
    <t>LENOVO THINKPAD P14S
GEN 3, I7-1260P/ 16GB/ 512GB SSD/ QUADRO T550
4GB/ 14INCH WUXGA IPS/ 4C 52.5WH/ AX+BT/ FP/
NO OS/MOUSE/ ĐEN (BLACK)_(21ALS06C00)* - 01
Y</t>
  </si>
  <si>
    <t>MBS007</t>
  </si>
  <si>
    <t>LENOVO THINKPAD T14
GEN 3, I7-1265U, 16GB/ 512GB SSD/ INTEL IRIS XE
GRAPHICS/ 14INCH WUXGA IPS MT/ 3C 39.3WH/
AX+BT/ FP/ USB-C TO RJ45 ADPT/MOUSE/ NO OS_
(21AHS01H00)* - 01Y</t>
  </si>
  <si>
    <t>Viết chiếu Logitech</t>
  </si>
  <si>
    <t>Tablet</t>
  </si>
  <si>
    <t>Apple</t>
  </si>
  <si>
    <t>IPad Pro 2017</t>
  </si>
  <si>
    <t>HDD rời WD 1TB</t>
  </si>
  <si>
    <t>ViewSonic</t>
  </si>
  <si>
    <t>Màn hình ViewSonic 2K 29 inch</t>
  </si>
  <si>
    <t>Tivi VX2476- SMHD IPS ( bảo hành 3 năm)</t>
  </si>
  <si>
    <t>IPad Pro 11 2022 ( IMEI:
F1WXQG30Y7)</t>
  </si>
  <si>
    <t>Hữu Lương</t>
  </si>
  <si>
    <t xml:space="preserve"> </t>
  </si>
  <si>
    <t>DAN001</t>
  </si>
  <si>
    <t>DAN</t>
  </si>
  <si>
    <t>Lenovo Thinkpad T14 Gen1, Ram 16GB, SSD M2 2280 250GB</t>
  </si>
  <si>
    <t>Chị Gia Lai</t>
  </si>
  <si>
    <t>DAN002</t>
  </si>
  <si>
    <t>Lenovo Thinkpad E14 Gen2, Ram 8GB, SSD M2 2280 250GB</t>
  </si>
  <si>
    <t>Mỹ Hạnh (nv mơi 1.7)</t>
  </si>
  <si>
    <t>Hoàng Quân</t>
  </si>
  <si>
    <t>DAN003</t>
  </si>
  <si>
    <t>Hữu Tuấn</t>
  </si>
  <si>
    <t>s</t>
  </si>
  <si>
    <t>BD001</t>
  </si>
  <si>
    <t>BD</t>
  </si>
  <si>
    <t>Lenovo Thinkpad E14, ram 8GB, SSD m2280 512GB, i5</t>
  </si>
  <si>
    <t>22,500,000 đ</t>
  </si>
  <si>
    <t>Trang Anh</t>
  </si>
  <si>
    <t>AP1001</t>
  </si>
  <si>
    <t>APP</t>
  </si>
  <si>
    <t>AP1002</t>
  </si>
  <si>
    <t>AP1003</t>
  </si>
  <si>
    <t>AP1004</t>
  </si>
  <si>
    <t>Máy in HP 527</t>
  </si>
  <si>
    <t>AP1005</t>
  </si>
  <si>
    <t>AP1006</t>
  </si>
  <si>
    <t>Máy in HP M426</t>
  </si>
  <si>
    <t>BOD001</t>
  </si>
  <si>
    <t>Dell Latitude 7490, i7, Ram 16GB, SSD 500</t>
  </si>
  <si>
    <t>Anh Cảnh</t>
  </si>
  <si>
    <t>BOD002</t>
  </si>
  <si>
    <t>Pen</t>
  </si>
  <si>
    <t>Viết chiếu</t>
  </si>
  <si>
    <t>BOD003</t>
  </si>
  <si>
    <t>Macbook Pro 2016
CPU: i5, Ram 8Gb, SSD m2 512</t>
  </si>
  <si>
    <t>Anh Lâm</t>
  </si>
  <si>
    <t>BOD004</t>
  </si>
  <si>
    <t xml:space="preserve">Viết chiếu </t>
  </si>
  <si>
    <t>BOD005</t>
  </si>
  <si>
    <t>BOD006</t>
  </si>
  <si>
    <t>Chị Vân</t>
  </si>
  <si>
    <t>BOD007</t>
  </si>
  <si>
    <t>Chị Loan</t>
  </si>
  <si>
    <t>BOD008</t>
  </si>
  <si>
    <t>Chị Ngân</t>
  </si>
  <si>
    <t>BOD009</t>
  </si>
  <si>
    <t>Máy in Canon LBP6230DN</t>
  </si>
  <si>
    <t>BOD010</t>
  </si>
  <si>
    <t>BOD011</t>
  </si>
  <si>
    <t>Chị Hương</t>
  </si>
  <si>
    <t>BOD012</t>
  </si>
  <si>
    <t>BOD013</t>
  </si>
  <si>
    <t>Loa</t>
  </si>
  <si>
    <t>Jabra</t>
  </si>
  <si>
    <t>Loa Jabra 510MS ( Model PHS002W )</t>
  </si>
  <si>
    <t>Công suất theo khấu hao</t>
  </si>
  <si>
    <t>Đã bao gồm VAT</t>
  </si>
  <si>
    <t>AD6A</t>
  </si>
  <si>
    <t>HP Probook 440 (G2),Ram 4GB-HDD</t>
  </si>
  <si>
    <t>Dell 3460, SSD 256, Ram 8GB,i5</t>
  </si>
  <si>
    <t>AD2</t>
  </si>
  <si>
    <t>HP C510</t>
  </si>
  <si>
    <t>Lệ Cẩm, Scan NV2</t>
  </si>
  <si>
    <t>AD5</t>
  </si>
  <si>
    <t>TAX</t>
  </si>
  <si>
    <t>Thanh Nguyệt</t>
  </si>
  <si>
    <t>CCDC0304</t>
  </si>
  <si>
    <t>HP G42, Ram 4GB</t>
  </si>
  <si>
    <t>Lê Văn</t>
  </si>
  <si>
    <t>CCDC0305</t>
  </si>
  <si>
    <t>HP 430, Ram 4GB</t>
  </si>
  <si>
    <t>Hoàng Vy</t>
  </si>
  <si>
    <t>HP G42, Ram 6GB, HDD 500GB</t>
  </si>
  <si>
    <t>Trúc Anh, Thư Lê</t>
  </si>
  <si>
    <t xml:space="preserve">HP 430 </t>
  </si>
  <si>
    <t>Vũ Hoàn</t>
  </si>
  <si>
    <t>CCDC0306</t>
  </si>
  <si>
    <t>Mỹ Phương,Duy Quang,Mai Thi</t>
  </si>
  <si>
    <t>HP 4430S</t>
  </si>
  <si>
    <t>Thanh Nghị HR, Scan 306</t>
  </si>
  <si>
    <t>HP430</t>
  </si>
  <si>
    <t>Scan Phòng IT</t>
  </si>
  <si>
    <t>HPG42</t>
  </si>
  <si>
    <t>Hương Trà, Thanh Trúc (HC)</t>
  </si>
  <si>
    <t>Dell Vostro 3460 i5, Ram 8GB,SSD 256GB</t>
  </si>
  <si>
    <t>Kim Ngân,Giáng Hương, Nguyễn Thảo</t>
  </si>
  <si>
    <t>Liên Hương,Mỹ Mỹ, Hà My,Văn Đẩu, Thu Hiếu</t>
  </si>
  <si>
    <t>Nguyễn Nhung, Bảo Trung</t>
  </si>
  <si>
    <t>Ngọc Trinh, Trọng Nghĩa,Hoàng Thi, Minh Trí</t>
  </si>
  <si>
    <t>NV3</t>
  </si>
  <si>
    <t>Dell Vostro 3460 i5, Ram 8GB, SSD 240GB</t>
  </si>
  <si>
    <t>N.T.Bích Ngọc,Thu Hoài, Thành Chung</t>
  </si>
  <si>
    <t>Tú Anh,Luu Trang,Trường Minh</t>
  </si>
  <si>
    <t>Bích Liên, Kiều Ngọc,Ngọc Nhung,Vân Anh, Mỹ Lệ</t>
  </si>
  <si>
    <t>Dell 3460 i3, Ram 6GB
SSD 256</t>
  </si>
  <si>
    <t>Hải Lý ,Phòng 3, Trúc Hành chính</t>
  </si>
  <si>
    <t>Dell 3460 i3, Ram 4GB
HDD 500GB</t>
  </si>
  <si>
    <t>Laptop scan Gruop 1- Thu lại ngày 24/02/2022</t>
  </si>
  <si>
    <t>NV1</t>
  </si>
  <si>
    <t>Vaio SSD 256, Ram 6GB, i5</t>
  </si>
  <si>
    <t>BOD</t>
  </si>
  <si>
    <t>Macbook Pro</t>
  </si>
  <si>
    <t>NV6A</t>
  </si>
  <si>
    <t>HP Evy 13, SSD 256</t>
  </si>
  <si>
    <t>Bích Hạnh, Vũ Trung</t>
  </si>
  <si>
    <t xml:space="preserve">Màn hình </t>
  </si>
  <si>
    <t>Audit</t>
  </si>
  <si>
    <t>Scan 5590</t>
  </si>
  <si>
    <t>Tax</t>
  </si>
  <si>
    <t>Scan Fujsu</t>
  </si>
  <si>
    <t>Máy Scan 5590</t>
  </si>
  <si>
    <t>Scan G3110</t>
  </si>
  <si>
    <t>Máy Scan HP 5590</t>
  </si>
  <si>
    <t>Thu lại từ Gruop 1 ngày 24/02/2022</t>
  </si>
  <si>
    <t>Dự phòng</t>
  </si>
  <si>
    <t>AD6</t>
  </si>
  <si>
    <t>HP 2035DN</t>
  </si>
  <si>
    <t>ACC</t>
  </si>
  <si>
    <t>Espon</t>
  </si>
  <si>
    <t>May in kim Espon LQ</t>
  </si>
  <si>
    <t>Stantak</t>
  </si>
  <si>
    <t xml:space="preserve">UPS Santack 1KV </t>
  </si>
  <si>
    <t>Chai Bình</t>
  </si>
  <si>
    <t>ADM</t>
  </si>
  <si>
    <t>IT001</t>
  </si>
  <si>
    <t>Tâm Long</t>
  </si>
  <si>
    <t>IT002</t>
  </si>
  <si>
    <t>Hữu Cường</t>
  </si>
  <si>
    <t>IT003</t>
  </si>
  <si>
    <t>Đức Nhơn</t>
  </si>
  <si>
    <t>IT004</t>
  </si>
  <si>
    <t>Đức Bình</t>
  </si>
  <si>
    <t>Phan loai</t>
  </si>
  <si>
    <t>Nhóm quản trị</t>
  </si>
  <si>
    <t>Đầu ghi hình</t>
  </si>
  <si>
    <t>HIK</t>
  </si>
  <si>
    <t>Santack</t>
  </si>
  <si>
    <t>Hitachi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</si>
</sst>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[$VND]\ #,##0"/>
    <numFmt numFmtId="166" formatCode="_([$VND]\ * #,##0_);_([$VND]\ * \(#,##0\);_([$VND]\ * &quot;-&quot;_);_(@_)"/>
    <numFmt numFmtId="167" formatCode="_([$VND]\ * #,##0.00_);_([$VND]\ * \(#,##0.00\);_([$VND]\ * &quot;-&quot;??_);_(@_)"/>
  </numFmts>
  <fonts count="63">
    <font>
      <sz val="11"/>
      <color rgb="FF000000"/>
      <name val="Calibri"/>
      <charset val="134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FF0000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0"/>
      <color rgb="FF000000"/>
      <name val="Times New Roman"/>
      <family val="1"/>
      <charset val="1"/>
    </font>
    <font>
      <sz val="1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0070C0"/>
      <name val="Arial"/>
      <family val="2"/>
      <charset val="1"/>
    </font>
    <font>
      <sz val="10"/>
      <color rgb="FFFF0000"/>
      <name val="Arial"/>
      <family val="2"/>
      <charset val="1"/>
    </font>
    <font>
      <sz val="12"/>
      <name val="Times New Roman"/>
      <family val="1"/>
      <charset val="1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rgb="FF00B0F0"/>
      <name val="Arial"/>
      <family val="2"/>
    </font>
    <font>
      <sz val="11"/>
      <name val="Arial"/>
      <family val="2"/>
    </font>
    <font>
      <sz val="12"/>
      <color rgb="FFFF0000"/>
      <name val="Times New Roman"/>
      <family val="1"/>
      <charset val="1"/>
    </font>
    <font>
      <b/>
      <sz val="12"/>
      <color rgb="FFFF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  <charset val="1"/>
    </font>
    <font>
      <b/>
      <sz val="12"/>
      <color theme="1"/>
      <name val="Arial"/>
      <family val="2"/>
      <charset val="1"/>
    </font>
    <font>
      <b/>
      <sz val="12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B0F0"/>
      <name val="Arial"/>
      <family val="2"/>
    </font>
    <font>
      <sz val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rgb="FF444444"/>
      <name val="Arial"/>
      <family val="2"/>
    </font>
    <font>
      <sz val="12"/>
      <color rgb="FF000000"/>
      <name val="Arial"/>
      <family val="2"/>
      <charset val="163"/>
    </font>
    <font>
      <b/>
      <sz val="12"/>
      <color rgb="FF000000"/>
      <name val="Arial"/>
      <family val="2"/>
      <charset val="163"/>
    </font>
    <font>
      <sz val="12"/>
      <name val="Arial"/>
      <family val="2"/>
      <charset val="163"/>
    </font>
    <font>
      <b/>
      <sz val="12"/>
      <name val="Arial"/>
      <family val="2"/>
      <charset val="163"/>
    </font>
    <font>
      <b/>
      <sz val="12"/>
      <color rgb="FF70AD47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2"/>
      <color rgb="FF000000"/>
      <name val="Arial"/>
    </font>
    <font>
      <sz val="12"/>
      <name val="VNI-Times"/>
    </font>
    <font>
      <u/>
      <sz val="12"/>
      <color indexed="12"/>
      <name val="VNI-Times"/>
    </font>
    <font>
      <sz val="10"/>
      <name val="Helv"/>
      <family val="2"/>
    </font>
    <font>
      <sz val="10"/>
      <name val="MS Sans Serif"/>
      <family val="2"/>
    </font>
    <font>
      <sz val="8"/>
      <name val="Calibri"/>
      <charset val="134"/>
    </font>
    <font>
      <sz val="11"/>
      <color rgb="FFFF0000"/>
      <name val="Calibri"/>
      <charset val="134"/>
    </font>
    <font>
      <sz val="12"/>
      <name val="Times New Roman"/>
      <family val="1"/>
      <charset val="163"/>
    </font>
    <font>
      <sz val="11"/>
      <name val="Calibri"/>
      <family val="2"/>
    </font>
    <font>
      <u/>
      <sz val="11"/>
      <color theme="10"/>
      <name val="Calibri"/>
      <charset val="134"/>
    </font>
    <font>
      <sz val="12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7">
    <xf numFmtId="0" fontId="0" fillId="0" borderId="0"/>
    <xf numFmtId="9" fontId="33" fillId="0" borderId="0" applyFont="0" applyFill="0" applyBorder="0" applyAlignment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56" fillId="0" borderId="0"/>
    <xf numFmtId="0" fontId="55" fillId="0" borderId="0"/>
    <xf numFmtId="0" fontId="61" fillId="0" borderId="0" applyNumberFormat="0" applyFill="0" applyBorder="0" applyAlignment="0" applyProtection="0"/>
  </cellStyleXfs>
  <cellXfs count="726">
    <xf numFmtId="0" fontId="0" fillId="0" borderId="0" xfId="0"/>
    <xf numFmtId="0" fontId="1" fillId="0" borderId="0" xfId="0" applyFont="1"/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4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14" fontId="5" fillId="0" borderId="8" xfId="0" applyNumberFormat="1" applyFont="1" applyBorder="1" applyAlignment="1">
      <alignment horizontal="right" vertical="center" wrapText="1"/>
    </xf>
    <xf numFmtId="3" fontId="5" fillId="0" borderId="8" xfId="0" applyNumberFormat="1" applyFont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 wrapText="1"/>
    </xf>
    <xf numFmtId="14" fontId="5" fillId="2" borderId="8" xfId="0" applyNumberFormat="1" applyFont="1" applyFill="1" applyBorder="1" applyAlignment="1">
      <alignment horizontal="right" vertical="center" wrapText="1"/>
    </xf>
    <xf numFmtId="3" fontId="5" fillId="2" borderId="8" xfId="0" applyNumberFormat="1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3" fontId="7" fillId="0" borderId="8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14" fontId="2" fillId="0" borderId="8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right" vertical="center" wrapText="1"/>
    </xf>
    <xf numFmtId="0" fontId="9" fillId="0" borderId="8" xfId="0" applyFont="1" applyBorder="1" applyAlignment="1">
      <alignment horizontal="right" vertical="center" wrapText="1"/>
    </xf>
    <xf numFmtId="0" fontId="10" fillId="0" borderId="8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14" fontId="2" fillId="0" borderId="9" xfId="0" applyNumberFormat="1" applyFont="1" applyBorder="1" applyAlignment="1">
      <alignment horizontal="right" vertical="center" wrapText="1"/>
    </xf>
    <xf numFmtId="3" fontId="2" fillId="0" borderId="9" xfId="0" applyNumberFormat="1" applyFont="1" applyBorder="1" applyAlignment="1">
      <alignment horizontal="right" vertical="center" wrapText="1"/>
    </xf>
    <xf numFmtId="0" fontId="9" fillId="0" borderId="9" xfId="0" applyFont="1" applyBorder="1" applyAlignment="1">
      <alignment wrapText="1"/>
    </xf>
    <xf numFmtId="14" fontId="2" fillId="0" borderId="8" xfId="0" applyNumberFormat="1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5" fillId="2" borderId="8" xfId="0" applyNumberFormat="1" applyFont="1" applyFill="1" applyBorder="1" applyAlignment="1">
      <alignment horizontal="left" vertical="center" wrapText="1"/>
    </xf>
    <xf numFmtId="0" fontId="2" fillId="0" borderId="8" xfId="0" applyFont="1" applyBorder="1"/>
    <xf numFmtId="0" fontId="9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4" fontId="5" fillId="0" borderId="8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vertical="center"/>
    </xf>
    <xf numFmtId="14" fontId="2" fillId="0" borderId="9" xfId="0" applyNumberFormat="1" applyFont="1" applyBorder="1" applyAlignment="1">
      <alignment horizontal="left" vertical="center" wrapText="1"/>
    </xf>
    <xf numFmtId="0" fontId="2" fillId="0" borderId="9" xfId="0" applyFont="1" applyBorder="1"/>
    <xf numFmtId="14" fontId="1" fillId="0" borderId="8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14" fontId="1" fillId="2" borderId="8" xfId="0" applyNumberFormat="1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9" fillId="2" borderId="8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/>
    </xf>
    <xf numFmtId="0" fontId="15" fillId="0" borderId="8" xfId="0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0" borderId="10" xfId="0" applyFont="1" applyBorder="1" applyAlignment="1">
      <alignment horizontal="left" vertical="center" wrapText="1"/>
    </xf>
    <xf numFmtId="0" fontId="15" fillId="2" borderId="8" xfId="0" applyFont="1" applyFill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1" fillId="0" borderId="13" xfId="0" applyFont="1" applyBorder="1" applyAlignment="1">
      <alignment vertical="center" wrapText="1"/>
    </xf>
    <xf numFmtId="14" fontId="1" fillId="0" borderId="13" xfId="0" applyNumberFormat="1" applyFont="1" applyBorder="1" applyAlignment="1">
      <alignment horizontal="right" vertical="center" wrapText="1"/>
    </xf>
    <xf numFmtId="3" fontId="1" fillId="0" borderId="13" xfId="0" applyNumberFormat="1" applyFont="1" applyBorder="1" applyAlignment="1">
      <alignment horizontal="right" vertical="center" wrapText="1"/>
    </xf>
    <xf numFmtId="3" fontId="1" fillId="0" borderId="13" xfId="0" applyNumberFormat="1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vertical="center" wrapText="1"/>
    </xf>
    <xf numFmtId="14" fontId="17" fillId="2" borderId="8" xfId="0" applyNumberFormat="1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vertical="center"/>
    </xf>
    <xf numFmtId="0" fontId="19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wrapText="1"/>
    </xf>
    <xf numFmtId="0" fontId="17" fillId="0" borderId="8" xfId="0" applyFont="1" applyBorder="1" applyAlignment="1">
      <alignment vertical="center" wrapText="1"/>
    </xf>
    <xf numFmtId="14" fontId="20" fillId="0" borderId="8" xfId="0" applyNumberFormat="1" applyFont="1" applyBorder="1" applyAlignment="1">
      <alignment horizontal="left" vertical="center" wrapText="1"/>
    </xf>
    <xf numFmtId="0" fontId="17" fillId="0" borderId="8" xfId="0" applyFont="1" applyBorder="1"/>
    <xf numFmtId="14" fontId="17" fillId="0" borderId="8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vertical="center" wrapText="1"/>
    </xf>
    <xf numFmtId="0" fontId="22" fillId="0" borderId="8" xfId="0" applyFont="1" applyBorder="1" applyAlignment="1">
      <alignment vertical="center"/>
    </xf>
    <xf numFmtId="0" fontId="23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 indent="3"/>
    </xf>
    <xf numFmtId="0" fontId="2" fillId="0" borderId="8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8" xfId="0" applyFont="1" applyBorder="1" applyAlignment="1">
      <alignment vertical="center" wrapText="1"/>
    </xf>
    <xf numFmtId="0" fontId="24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vertical="center"/>
    </xf>
    <xf numFmtId="14" fontId="21" fillId="0" borderId="8" xfId="0" applyNumberFormat="1" applyFont="1" applyBorder="1" applyAlignment="1">
      <alignment horizontal="right" vertical="center" wrapText="1"/>
    </xf>
    <xf numFmtId="0" fontId="10" fillId="0" borderId="3" xfId="0" applyFont="1" applyBorder="1" applyAlignment="1">
      <alignment horizontal="left" vertical="center" wrapText="1" indent="1"/>
    </xf>
    <xf numFmtId="0" fontId="21" fillId="0" borderId="3" xfId="0" applyFont="1" applyBorder="1" applyAlignment="1">
      <alignment horizontal="left" vertical="center" wrapText="1" indent="1"/>
    </xf>
    <xf numFmtId="0" fontId="10" fillId="0" borderId="5" xfId="0" applyFont="1" applyBorder="1" applyAlignment="1">
      <alignment horizontal="left" vertical="center" wrapText="1" indent="1"/>
    </xf>
    <xf numFmtId="0" fontId="25" fillId="0" borderId="8" xfId="0" applyFont="1" applyBorder="1" applyAlignment="1">
      <alignment vertical="center" wrapText="1"/>
    </xf>
    <xf numFmtId="0" fontId="17" fillId="2" borderId="8" xfId="0" applyFont="1" applyFill="1" applyBorder="1" applyAlignment="1">
      <alignment horizontal="left" vertical="center" wrapText="1"/>
    </xf>
    <xf numFmtId="0" fontId="18" fillId="0" borderId="8" xfId="0" applyFont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20" fillId="4" borderId="8" xfId="0" applyNumberFormat="1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left" vertical="center" wrapText="1"/>
    </xf>
    <xf numFmtId="0" fontId="17" fillId="2" borderId="8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left" vertical="center" wrapText="1"/>
    </xf>
    <xf numFmtId="14" fontId="18" fillId="0" borderId="8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/>
    </xf>
    <xf numFmtId="0" fontId="17" fillId="0" borderId="8" xfId="0" applyFont="1" applyBorder="1" applyAlignment="1">
      <alignment wrapText="1"/>
    </xf>
    <xf numFmtId="0" fontId="17" fillId="0" borderId="8" xfId="0" applyFont="1" applyBorder="1" applyAlignment="1">
      <alignment horizontal="left" wrapText="1"/>
    </xf>
    <xf numFmtId="14" fontId="23" fillId="0" borderId="8" xfId="0" applyNumberFormat="1" applyFont="1" applyBorder="1" applyAlignment="1">
      <alignment horizontal="left" vertical="center" wrapText="1"/>
    </xf>
    <xf numFmtId="0" fontId="23" fillId="2" borderId="8" xfId="0" applyFont="1" applyFill="1" applyBorder="1" applyAlignment="1">
      <alignment vertical="center" wrapText="1"/>
    </xf>
    <xf numFmtId="0" fontId="28" fillId="0" borderId="1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3" fontId="5" fillId="0" borderId="8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left" vertical="center" wrapText="1" indent="3"/>
    </xf>
    <xf numFmtId="0" fontId="27" fillId="0" borderId="8" xfId="0" applyFont="1" applyBorder="1" applyAlignment="1">
      <alignment vertical="center" wrapText="1"/>
    </xf>
    <xf numFmtId="0" fontId="23" fillId="6" borderId="3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14" fontId="7" fillId="2" borderId="8" xfId="0" applyNumberFormat="1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24" fillId="2" borderId="3" xfId="0" applyFont="1" applyFill="1" applyBorder="1" applyAlignment="1">
      <alignment horizontal="center" vertical="center" wrapText="1"/>
    </xf>
    <xf numFmtId="14" fontId="24" fillId="2" borderId="8" xfId="0" applyNumberFormat="1" applyFont="1" applyFill="1" applyBorder="1" applyAlignment="1">
      <alignment horizontal="left" vertical="center" wrapText="1"/>
    </xf>
    <xf numFmtId="0" fontId="24" fillId="0" borderId="8" xfId="0" applyFont="1" applyBorder="1" applyAlignment="1">
      <alignment vertical="center"/>
    </xf>
    <xf numFmtId="0" fontId="24" fillId="0" borderId="3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 indent="1"/>
    </xf>
    <xf numFmtId="0" fontId="2" fillId="2" borderId="8" xfId="0" applyFont="1" applyFill="1" applyBorder="1" applyAlignment="1">
      <alignment horizontal="left" vertical="center" wrapText="1" indent="3"/>
    </xf>
    <xf numFmtId="0" fontId="17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right" vertical="center" wrapText="1"/>
    </xf>
    <xf numFmtId="14" fontId="22" fillId="0" borderId="8" xfId="0" applyNumberFormat="1" applyFont="1" applyBorder="1" applyAlignment="1">
      <alignment horizontal="right" vertical="center"/>
    </xf>
    <xf numFmtId="14" fontId="24" fillId="2" borderId="8" xfId="0" applyNumberFormat="1" applyFont="1" applyFill="1" applyBorder="1" applyAlignment="1">
      <alignment horizontal="right" vertical="center" wrapText="1"/>
    </xf>
    <xf numFmtId="0" fontId="2" fillId="0" borderId="6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8" fillId="0" borderId="2" xfId="0" applyFont="1" applyBorder="1" applyAlignment="1">
      <alignment vertical="center" wrapText="1"/>
    </xf>
    <xf numFmtId="0" fontId="29" fillId="0" borderId="3" xfId="0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/>
    </xf>
    <xf numFmtId="0" fontId="29" fillId="0" borderId="8" xfId="0" applyFont="1" applyBorder="1" applyAlignment="1">
      <alignment horizontal="left" vertical="center" wrapText="1"/>
    </xf>
    <xf numFmtId="0" fontId="29" fillId="0" borderId="8" xfId="0" applyFont="1" applyBorder="1" applyAlignment="1">
      <alignment vertical="center" wrapText="1"/>
    </xf>
    <xf numFmtId="0" fontId="29" fillId="0" borderId="8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9" fillId="0" borderId="8" xfId="0" applyFont="1" applyBorder="1" applyAlignment="1">
      <alignment wrapText="1"/>
    </xf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6" xfId="0" applyBorder="1"/>
    <xf numFmtId="0" fontId="2" fillId="2" borderId="9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left" vertical="center" wrapText="1" indent="3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14" fontId="2" fillId="2" borderId="9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14" fontId="21" fillId="0" borderId="8" xfId="0" applyNumberFormat="1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8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vertical="center" wrapText="1"/>
    </xf>
    <xf numFmtId="0" fontId="28" fillId="0" borderId="23" xfId="0" applyFont="1" applyBorder="1" applyAlignment="1">
      <alignment horizontal="right" vertical="center" wrapText="1"/>
    </xf>
    <xf numFmtId="0" fontId="29" fillId="0" borderId="23" xfId="0" applyFont="1" applyBorder="1" applyAlignment="1">
      <alignment vertical="center"/>
    </xf>
    <xf numFmtId="0" fontId="32" fillId="0" borderId="8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164" fontId="5" fillId="0" borderId="8" xfId="0" applyNumberFormat="1" applyFont="1" applyBorder="1" applyAlignment="1">
      <alignment horizontal="right" vertical="center" wrapText="1"/>
    </xf>
    <xf numFmtId="10" fontId="5" fillId="0" borderId="8" xfId="0" applyNumberFormat="1" applyFont="1" applyBorder="1" applyAlignment="1">
      <alignment horizontal="right" vertical="center" wrapText="1"/>
    </xf>
    <xf numFmtId="9" fontId="5" fillId="0" borderId="8" xfId="1" applyFont="1" applyBorder="1" applyAlignment="1">
      <alignment horizontal="right" vertical="center" wrapText="1"/>
    </xf>
    <xf numFmtId="10" fontId="5" fillId="0" borderId="9" xfId="0" applyNumberFormat="1" applyFont="1" applyBorder="1" applyAlignment="1">
      <alignment horizontal="right" vertical="center" wrapText="1"/>
    </xf>
    <xf numFmtId="2" fontId="5" fillId="0" borderId="8" xfId="0" applyNumberFormat="1" applyFont="1" applyBorder="1" applyAlignment="1">
      <alignment horizontal="right" vertical="center" wrapText="1"/>
    </xf>
    <xf numFmtId="2" fontId="5" fillId="0" borderId="9" xfId="0" applyNumberFormat="1" applyFont="1" applyBorder="1" applyAlignment="1">
      <alignment horizontal="right" vertical="center" wrapText="1"/>
    </xf>
    <xf numFmtId="0" fontId="24" fillId="2" borderId="8" xfId="0" applyFont="1" applyFill="1" applyBorder="1" applyAlignment="1">
      <alignment vertical="center" wrapText="1"/>
    </xf>
    <xf numFmtId="0" fontId="5" fillId="0" borderId="8" xfId="0" applyFont="1" applyBorder="1"/>
    <xf numFmtId="0" fontId="2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2" fontId="2" fillId="0" borderId="8" xfId="0" applyNumberFormat="1" applyFont="1" applyBorder="1" applyAlignment="1">
      <alignment horizontal="center" vertical="center" wrapText="1"/>
    </xf>
    <xf numFmtId="10" fontId="2" fillId="0" borderId="8" xfId="0" applyNumberFormat="1" applyFont="1" applyBorder="1" applyAlignment="1">
      <alignment horizontal="center" vertical="center" wrapText="1"/>
    </xf>
    <xf numFmtId="10" fontId="2" fillId="0" borderId="9" xfId="0" applyNumberFormat="1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5" xfId="0" applyFont="1" applyBorder="1"/>
    <xf numFmtId="2" fontId="2" fillId="0" borderId="8" xfId="0" applyNumberFormat="1" applyFont="1" applyBorder="1" applyAlignment="1">
      <alignment horizontal="left" vertical="center" wrapText="1"/>
    </xf>
    <xf numFmtId="10" fontId="2" fillId="0" borderId="8" xfId="0" applyNumberFormat="1" applyFont="1" applyBorder="1" applyAlignment="1">
      <alignment horizontal="left" vertical="center" wrapText="1"/>
    </xf>
    <xf numFmtId="10" fontId="13" fillId="0" borderId="8" xfId="0" applyNumberFormat="1" applyFont="1" applyBorder="1" applyAlignment="1">
      <alignment vertical="center" wrapText="1"/>
    </xf>
    <xf numFmtId="10" fontId="28" fillId="0" borderId="7" xfId="0" applyNumberFormat="1" applyFont="1" applyBorder="1" applyAlignment="1">
      <alignment vertical="center" wrapText="1"/>
    </xf>
    <xf numFmtId="10" fontId="2" fillId="0" borderId="8" xfId="0" applyNumberFormat="1" applyFont="1" applyBorder="1" applyAlignment="1">
      <alignment horizontal="left" vertical="center" wrapText="1" indent="3"/>
    </xf>
    <xf numFmtId="10" fontId="0" fillId="0" borderId="0" xfId="0" applyNumberFormat="1"/>
    <xf numFmtId="0" fontId="28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10" fontId="2" fillId="0" borderId="9" xfId="0" applyNumberFormat="1" applyFont="1" applyBorder="1" applyAlignment="1">
      <alignment horizontal="left" vertical="center" wrapText="1" indent="3"/>
    </xf>
    <xf numFmtId="2" fontId="9" fillId="0" borderId="8" xfId="0" applyNumberFormat="1" applyFont="1" applyBorder="1" applyAlignment="1">
      <alignment horizontal="right" vertical="center" wrapText="1"/>
    </xf>
    <xf numFmtId="10" fontId="2" fillId="0" borderId="8" xfId="0" applyNumberFormat="1" applyFont="1" applyBorder="1" applyAlignment="1">
      <alignment vertical="center" wrapText="1"/>
    </xf>
    <xf numFmtId="10" fontId="2" fillId="0" borderId="9" xfId="0" applyNumberFormat="1" applyFont="1" applyBorder="1" applyAlignment="1">
      <alignment vertical="center" wrapText="1"/>
    </xf>
    <xf numFmtId="10" fontId="5" fillId="2" borderId="8" xfId="0" applyNumberFormat="1" applyFont="1" applyFill="1" applyBorder="1" applyAlignment="1">
      <alignment vertical="center" wrapText="1"/>
    </xf>
    <xf numFmtId="10" fontId="5" fillId="2" borderId="14" xfId="0" applyNumberFormat="1" applyFont="1" applyFill="1" applyBorder="1" applyAlignment="1">
      <alignment vertical="center" wrapText="1"/>
    </xf>
    <xf numFmtId="10" fontId="5" fillId="2" borderId="9" xfId="0" applyNumberFormat="1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34" fillId="0" borderId="0" xfId="0" applyFont="1"/>
    <xf numFmtId="0" fontId="22" fillId="0" borderId="3" xfId="0" applyFont="1" applyBorder="1" applyAlignment="1">
      <alignment horizontal="center" vertical="center" wrapText="1"/>
    </xf>
    <xf numFmtId="14" fontId="22" fillId="0" borderId="8" xfId="0" applyNumberFormat="1" applyFont="1" applyBorder="1" applyAlignment="1">
      <alignment horizontal="left" vertical="center" wrapText="1"/>
    </xf>
    <xf numFmtId="2" fontId="22" fillId="0" borderId="8" xfId="0" applyNumberFormat="1" applyFont="1" applyBorder="1" applyAlignment="1">
      <alignment horizontal="left" vertical="center" wrapText="1"/>
    </xf>
    <xf numFmtId="10" fontId="22" fillId="0" borderId="8" xfId="0" applyNumberFormat="1" applyFont="1" applyBorder="1" applyAlignment="1">
      <alignment vertical="center" wrapText="1"/>
    </xf>
    <xf numFmtId="0" fontId="36" fillId="0" borderId="8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8" xfId="0" applyFont="1" applyBorder="1" applyAlignment="1">
      <alignment horizontal="left" vertical="center" wrapText="1"/>
    </xf>
    <xf numFmtId="0" fontId="37" fillId="0" borderId="8" xfId="0" applyFont="1" applyBorder="1" applyAlignment="1">
      <alignment horizontal="right" vertical="center" wrapText="1"/>
    </xf>
    <xf numFmtId="0" fontId="34" fillId="0" borderId="8" xfId="0" applyFont="1" applyBorder="1"/>
    <xf numFmtId="0" fontId="36" fillId="0" borderId="4" xfId="0" applyFont="1" applyBorder="1" applyAlignment="1">
      <alignment vertical="center" wrapText="1"/>
    </xf>
    <xf numFmtId="0" fontId="38" fillId="0" borderId="4" xfId="0" applyFont="1" applyBorder="1" applyAlignment="1">
      <alignment vertical="center" wrapText="1"/>
    </xf>
    <xf numFmtId="0" fontId="37" fillId="2" borderId="8" xfId="0" applyFont="1" applyFill="1" applyBorder="1" applyAlignment="1">
      <alignment horizontal="right" vertical="center" wrapText="1"/>
    </xf>
    <xf numFmtId="0" fontId="22" fillId="0" borderId="3" xfId="0" applyFont="1" applyBorder="1" applyAlignment="1">
      <alignment vertical="center" wrapText="1"/>
    </xf>
    <xf numFmtId="0" fontId="22" fillId="0" borderId="3" xfId="0" applyFont="1" applyBorder="1" applyAlignment="1">
      <alignment horizontal="center" vertical="center"/>
    </xf>
    <xf numFmtId="14" fontId="22" fillId="0" borderId="8" xfId="0" applyNumberFormat="1" applyFont="1" applyBorder="1" applyAlignment="1">
      <alignment horizontal="left" vertical="center"/>
    </xf>
    <xf numFmtId="14" fontId="36" fillId="2" borderId="9" xfId="0" applyNumberFormat="1" applyFont="1" applyFill="1" applyBorder="1" applyAlignment="1">
      <alignment horizontal="left" vertical="center" wrapText="1"/>
    </xf>
    <xf numFmtId="0" fontId="36" fillId="0" borderId="9" xfId="0" applyFont="1" applyBorder="1" applyAlignment="1">
      <alignment vertical="center"/>
    </xf>
    <xf numFmtId="0" fontId="36" fillId="2" borderId="9" xfId="0" applyFont="1" applyFill="1" applyBorder="1" applyAlignment="1">
      <alignment horizontal="left" vertical="center" wrapText="1"/>
    </xf>
    <xf numFmtId="0" fontId="34" fillId="0" borderId="9" xfId="0" applyFont="1" applyBorder="1"/>
    <xf numFmtId="0" fontId="22" fillId="0" borderId="6" xfId="0" applyFont="1" applyBorder="1" applyAlignment="1">
      <alignment vertical="center" wrapText="1"/>
    </xf>
    <xf numFmtId="2" fontId="34" fillId="0" borderId="0" xfId="0" applyNumberFormat="1" applyFont="1"/>
    <xf numFmtId="0" fontId="34" fillId="0" borderId="4" xfId="0" applyFont="1" applyBorder="1"/>
    <xf numFmtId="0" fontId="36" fillId="2" borderId="5" xfId="0" applyFont="1" applyFill="1" applyBorder="1" applyAlignment="1">
      <alignment horizontal="center" vertical="center"/>
    </xf>
    <xf numFmtId="0" fontId="22" fillId="0" borderId="9" xfId="0" applyFont="1" applyBorder="1" applyAlignment="1">
      <alignment vertical="center" wrapText="1"/>
    </xf>
    <xf numFmtId="2" fontId="22" fillId="0" borderId="9" xfId="0" applyNumberFormat="1" applyFont="1" applyBorder="1" applyAlignment="1">
      <alignment horizontal="left" vertical="center" wrapText="1"/>
    </xf>
    <xf numFmtId="10" fontId="22" fillId="0" borderId="9" xfId="0" applyNumberFormat="1" applyFont="1" applyBorder="1" applyAlignment="1">
      <alignment vertical="center" wrapText="1"/>
    </xf>
    <xf numFmtId="10" fontId="5" fillId="0" borderId="8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10" fontId="5" fillId="0" borderId="9" xfId="0" applyNumberFormat="1" applyFont="1" applyBorder="1" applyAlignment="1">
      <alignment vertical="center" wrapText="1"/>
    </xf>
    <xf numFmtId="14" fontId="0" fillId="0" borderId="0" xfId="0" applyNumberFormat="1"/>
    <xf numFmtId="0" fontId="10" fillId="0" borderId="0" xfId="0" applyFont="1"/>
    <xf numFmtId="0" fontId="39" fillId="0" borderId="0" xfId="0" applyFont="1"/>
    <xf numFmtId="0" fontId="40" fillId="0" borderId="7" xfId="0" applyFont="1" applyBorder="1" applyAlignment="1">
      <alignment horizontal="left" vertical="center" wrapText="1"/>
    </xf>
    <xf numFmtId="0" fontId="40" fillId="0" borderId="7" xfId="0" applyFont="1" applyBorder="1" applyAlignment="1">
      <alignment vertical="center" wrapText="1"/>
    </xf>
    <xf numFmtId="0" fontId="40" fillId="0" borderId="7" xfId="0" applyFont="1" applyBorder="1" applyAlignment="1">
      <alignment vertical="center"/>
    </xf>
    <xf numFmtId="2" fontId="40" fillId="0" borderId="7" xfId="0" applyNumberFormat="1" applyFont="1" applyBorder="1" applyAlignment="1">
      <alignment vertical="center"/>
    </xf>
    <xf numFmtId="0" fontId="40" fillId="0" borderId="2" xfId="0" applyFont="1" applyBorder="1" applyAlignment="1">
      <alignment vertical="center" wrapText="1"/>
    </xf>
    <xf numFmtId="2" fontId="39" fillId="0" borderId="0" xfId="0" applyNumberFormat="1" applyFont="1"/>
    <xf numFmtId="0" fontId="39" fillId="0" borderId="0" xfId="0" applyFont="1" applyAlignment="1">
      <alignment horizontal="left"/>
    </xf>
    <xf numFmtId="0" fontId="2" fillId="2" borderId="6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right" vertical="center" wrapText="1"/>
    </xf>
    <xf numFmtId="3" fontId="1" fillId="0" borderId="9" xfId="0" applyNumberFormat="1" applyFont="1" applyBorder="1" applyAlignment="1">
      <alignment horizontal="right" vertical="center" wrapText="1"/>
    </xf>
    <xf numFmtId="3" fontId="1" fillId="0" borderId="9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3" fillId="0" borderId="0" xfId="0" applyFont="1"/>
    <xf numFmtId="0" fontId="27" fillId="0" borderId="3" xfId="0" applyFont="1" applyBorder="1" applyAlignment="1">
      <alignment horizontal="center" vertical="center" wrapText="1"/>
    </xf>
    <xf numFmtId="0" fontId="27" fillId="0" borderId="8" xfId="0" applyFont="1" applyBorder="1" applyAlignment="1">
      <alignment vertical="center"/>
    </xf>
    <xf numFmtId="14" fontId="27" fillId="0" borderId="8" xfId="0" applyNumberFormat="1" applyFont="1" applyBorder="1" applyAlignment="1">
      <alignment horizontal="right" vertical="center" wrapText="1"/>
    </xf>
    <xf numFmtId="4" fontId="10" fillId="0" borderId="8" xfId="0" applyNumberFormat="1" applyFont="1" applyBorder="1" applyAlignment="1">
      <alignment vertical="center"/>
    </xf>
    <xf numFmtId="10" fontId="24" fillId="0" borderId="8" xfId="1" applyNumberFormat="1" applyFont="1" applyBorder="1" applyAlignment="1">
      <alignment horizontal="left" vertical="center" wrapText="1"/>
    </xf>
    <xf numFmtId="0" fontId="27" fillId="0" borderId="4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14" fontId="10" fillId="0" borderId="8" xfId="0" applyNumberFormat="1" applyFont="1" applyBorder="1" applyAlignment="1">
      <alignment horizontal="right" vertical="center" wrapText="1"/>
    </xf>
    <xf numFmtId="0" fontId="10" fillId="0" borderId="4" xfId="0" applyFont="1" applyBorder="1" applyAlignment="1">
      <alignment vertical="center" wrapText="1"/>
    </xf>
    <xf numFmtId="14" fontId="24" fillId="0" borderId="8" xfId="0" applyNumberFormat="1" applyFont="1" applyBorder="1" applyAlignment="1">
      <alignment horizontal="right" vertical="center" wrapText="1"/>
    </xf>
    <xf numFmtId="3" fontId="10" fillId="0" borderId="8" xfId="0" applyNumberFormat="1" applyFont="1" applyBorder="1" applyAlignment="1">
      <alignment horizontal="right" vertical="center" wrapText="1"/>
    </xf>
    <xf numFmtId="3" fontId="24" fillId="2" borderId="8" xfId="0" applyNumberFormat="1" applyFont="1" applyFill="1" applyBorder="1" applyAlignment="1">
      <alignment horizontal="right" vertical="center" wrapText="1"/>
    </xf>
    <xf numFmtId="0" fontId="24" fillId="2" borderId="4" xfId="0" applyFont="1" applyFill="1" applyBorder="1" applyAlignment="1">
      <alignment vertical="center" wrapText="1"/>
    </xf>
    <xf numFmtId="3" fontId="24" fillId="0" borderId="8" xfId="0" applyNumberFormat="1" applyFont="1" applyBorder="1" applyAlignment="1">
      <alignment horizontal="right" vertical="center" wrapText="1"/>
    </xf>
    <xf numFmtId="0" fontId="10" fillId="0" borderId="8" xfId="0" applyFont="1" applyBorder="1"/>
    <xf numFmtId="0" fontId="22" fillId="0" borderId="8" xfId="0" applyFont="1" applyBorder="1"/>
    <xf numFmtId="0" fontId="22" fillId="0" borderId="4" xfId="0" applyFont="1" applyBorder="1" applyAlignment="1">
      <alignment wrapText="1"/>
    </xf>
    <xf numFmtId="14" fontId="10" fillId="2" borderId="8" xfId="0" applyNumberFormat="1" applyFont="1" applyFill="1" applyBorder="1" applyAlignment="1">
      <alignment horizontal="right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22" fillId="0" borderId="9" xfId="0" applyFont="1" applyBorder="1" applyAlignment="1">
      <alignment vertical="center"/>
    </xf>
    <xf numFmtId="0" fontId="44" fillId="0" borderId="9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14" fontId="15" fillId="0" borderId="8" xfId="0" applyNumberFormat="1" applyFont="1" applyBorder="1" applyAlignment="1">
      <alignment horizontal="right" vertical="center" wrapText="1"/>
    </xf>
    <xf numFmtId="3" fontId="15" fillId="0" borderId="8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45" fillId="0" borderId="3" xfId="0" applyFont="1" applyBorder="1" applyAlignment="1">
      <alignment horizontal="center" vertical="center" wrapText="1"/>
    </xf>
    <xf numFmtId="0" fontId="45" fillId="0" borderId="8" xfId="0" applyFont="1" applyBorder="1" applyAlignment="1">
      <alignment vertical="center" wrapText="1"/>
    </xf>
    <xf numFmtId="3" fontId="45" fillId="0" borderId="8" xfId="0" applyNumberFormat="1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0" fontId="47" fillId="0" borderId="8" xfId="0" applyFont="1" applyBorder="1" applyAlignment="1">
      <alignment vertical="center" wrapText="1"/>
    </xf>
    <xf numFmtId="0" fontId="47" fillId="0" borderId="8" xfId="0" applyFont="1" applyBorder="1" applyAlignment="1">
      <alignment horizontal="left" vertical="center" wrapText="1"/>
    </xf>
    <xf numFmtId="0" fontId="39" fillId="0" borderId="8" xfId="0" applyFont="1" applyBorder="1"/>
    <xf numFmtId="0" fontId="39" fillId="0" borderId="4" xfId="0" applyFont="1" applyBorder="1"/>
    <xf numFmtId="0" fontId="47" fillId="2" borderId="8" xfId="0" applyFont="1" applyFill="1" applyBorder="1" applyAlignment="1">
      <alignment vertical="center" wrapText="1"/>
    </xf>
    <xf numFmtId="0" fontId="48" fillId="2" borderId="8" xfId="0" applyFont="1" applyFill="1" applyBorder="1" applyAlignment="1">
      <alignment horizontal="right" vertical="center" wrapText="1"/>
    </xf>
    <xf numFmtId="3" fontId="45" fillId="0" borderId="8" xfId="0" applyNumberFormat="1" applyFont="1" applyBorder="1" applyAlignment="1">
      <alignment horizontal="center" vertical="center" wrapText="1"/>
    </xf>
    <xf numFmtId="0" fontId="45" fillId="0" borderId="8" xfId="0" applyFont="1" applyBorder="1" applyAlignment="1">
      <alignment horizontal="left" vertical="center" wrapText="1"/>
    </xf>
    <xf numFmtId="3" fontId="45" fillId="0" borderId="8" xfId="0" applyNumberFormat="1" applyFont="1" applyBorder="1" applyAlignment="1">
      <alignment horizontal="right" vertical="center" wrapText="1"/>
    </xf>
    <xf numFmtId="0" fontId="45" fillId="0" borderId="9" xfId="0" applyFont="1" applyBorder="1" applyAlignment="1">
      <alignment vertical="center" wrapText="1"/>
    </xf>
    <xf numFmtId="3" fontId="45" fillId="0" borderId="9" xfId="0" applyNumberFormat="1" applyFont="1" applyBorder="1" applyAlignment="1">
      <alignment horizontal="right" vertical="center" wrapText="1"/>
    </xf>
    <xf numFmtId="0" fontId="39" fillId="0" borderId="9" xfId="0" applyFont="1" applyBorder="1"/>
    <xf numFmtId="0" fontId="39" fillId="0" borderId="6" xfId="0" applyFont="1" applyBorder="1"/>
    <xf numFmtId="0" fontId="10" fillId="0" borderId="9" xfId="0" applyFont="1" applyBorder="1" applyAlignment="1">
      <alignment vertical="center"/>
    </xf>
    <xf numFmtId="14" fontId="40" fillId="0" borderId="7" xfId="0" applyNumberFormat="1" applyFont="1" applyBorder="1" applyAlignment="1">
      <alignment horizontal="right" vertical="center" wrapText="1"/>
    </xf>
    <xf numFmtId="14" fontId="39" fillId="0" borderId="0" xfId="0" applyNumberFormat="1" applyFont="1"/>
    <xf numFmtId="165" fontId="2" fillId="0" borderId="8" xfId="0" applyNumberFormat="1" applyFont="1" applyBorder="1" applyAlignment="1">
      <alignment vertical="center" wrapText="1"/>
    </xf>
    <xf numFmtId="165" fontId="5" fillId="0" borderId="8" xfId="0" applyNumberFormat="1" applyFont="1" applyBorder="1" applyAlignment="1">
      <alignment vertical="center" wrapText="1"/>
    </xf>
    <xf numFmtId="165" fontId="2" fillId="0" borderId="8" xfId="0" applyNumberFormat="1" applyFont="1" applyBorder="1" applyAlignment="1">
      <alignment horizontal="left" vertical="center" wrapText="1"/>
    </xf>
    <xf numFmtId="165" fontId="5" fillId="2" borderId="8" xfId="0" applyNumberFormat="1" applyFont="1" applyFill="1" applyBorder="1" applyAlignment="1">
      <alignment vertical="center" wrapText="1"/>
    </xf>
    <xf numFmtId="165" fontId="10" fillId="2" borderId="8" xfId="0" applyNumberFormat="1" applyFont="1" applyFill="1" applyBorder="1" applyAlignment="1">
      <alignment vertical="center" wrapText="1"/>
    </xf>
    <xf numFmtId="165" fontId="10" fillId="0" borderId="8" xfId="0" applyNumberFormat="1" applyFont="1" applyBorder="1" applyAlignment="1">
      <alignment vertical="center" wrapText="1"/>
    </xf>
    <xf numFmtId="165" fontId="24" fillId="0" borderId="8" xfId="0" applyNumberFormat="1" applyFont="1" applyBorder="1" applyAlignment="1">
      <alignment vertical="center" wrapText="1"/>
    </xf>
    <xf numFmtId="165" fontId="10" fillId="0" borderId="9" xfId="0" applyNumberFormat="1" applyFont="1" applyBorder="1" applyAlignment="1">
      <alignment vertical="center" wrapText="1"/>
    </xf>
    <xf numFmtId="14" fontId="0" fillId="0" borderId="0" xfId="0" applyNumberFormat="1" applyAlignment="1">
      <alignment horizontal="right"/>
    </xf>
    <xf numFmtId="0" fontId="39" fillId="0" borderId="8" xfId="0" applyFont="1" applyBorder="1" applyAlignment="1">
      <alignment vertical="center"/>
    </xf>
    <xf numFmtId="0" fontId="39" fillId="0" borderId="10" xfId="0" applyFont="1" applyBorder="1"/>
    <xf numFmtId="0" fontId="39" fillId="0" borderId="21" xfId="0" applyFont="1" applyBorder="1"/>
    <xf numFmtId="0" fontId="39" fillId="0" borderId="0" xfId="0" applyFont="1" applyAlignment="1">
      <alignment vertical="center"/>
    </xf>
    <xf numFmtId="10" fontId="39" fillId="0" borderId="0" xfId="0" applyNumberFormat="1" applyFont="1"/>
    <xf numFmtId="0" fontId="39" fillId="0" borderId="0" xfId="0" applyFont="1" applyAlignment="1">
      <alignment horizontal="left" vertical="top"/>
    </xf>
    <xf numFmtId="10" fontId="1" fillId="0" borderId="8" xfId="0" applyNumberFormat="1" applyFont="1" applyBorder="1" applyAlignment="1">
      <alignment wrapText="1"/>
    </xf>
    <xf numFmtId="165" fontId="1" fillId="0" borderId="8" xfId="0" applyNumberFormat="1" applyFont="1" applyBorder="1" applyAlignment="1">
      <alignment horizontal="right" vertical="center" wrapText="1"/>
    </xf>
    <xf numFmtId="165" fontId="5" fillId="0" borderId="8" xfId="0" applyNumberFormat="1" applyFont="1" applyBorder="1" applyAlignment="1">
      <alignment horizontal="right" vertical="center" wrapText="1"/>
    </xf>
    <xf numFmtId="165" fontId="1" fillId="0" borderId="8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1" fillId="0" borderId="8" xfId="0" applyNumberFormat="1" applyFont="1" applyBorder="1" applyAlignment="1">
      <alignment vertical="center" wrapText="1"/>
    </xf>
    <xf numFmtId="10" fontId="2" fillId="0" borderId="8" xfId="1" applyNumberFormat="1" applyFont="1" applyBorder="1" applyAlignment="1">
      <alignment vertical="center" wrapText="1"/>
    </xf>
    <xf numFmtId="0" fontId="40" fillId="0" borderId="28" xfId="0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10" fontId="40" fillId="0" borderId="7" xfId="1" applyNumberFormat="1" applyFont="1" applyBorder="1" applyAlignment="1">
      <alignment vertical="center" wrapText="1"/>
    </xf>
    <xf numFmtId="10" fontId="5" fillId="0" borderId="8" xfId="1" applyNumberFormat="1" applyFont="1" applyBorder="1" applyAlignment="1">
      <alignment horizontal="right" vertical="center" wrapText="1"/>
    </xf>
    <xf numFmtId="10" fontId="39" fillId="0" borderId="0" xfId="1" applyNumberFormat="1" applyFont="1"/>
    <xf numFmtId="0" fontId="25" fillId="0" borderId="0" xfId="0" applyFont="1"/>
    <xf numFmtId="0" fontId="40" fillId="0" borderId="8" xfId="0" applyFont="1" applyBorder="1" applyAlignment="1">
      <alignment horizontal="center" vertical="center"/>
    </xf>
    <xf numFmtId="1" fontId="24" fillId="0" borderId="8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0" fillId="0" borderId="8" xfId="0" applyFont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2" fontId="24" fillId="0" borderId="8" xfId="0" applyNumberFormat="1" applyFont="1" applyBorder="1" applyAlignment="1">
      <alignment horizontal="right" vertical="center" wrapText="1"/>
    </xf>
    <xf numFmtId="10" fontId="24" fillId="0" borderId="8" xfId="0" applyNumberFormat="1" applyFont="1" applyBorder="1" applyAlignment="1">
      <alignment horizontal="right" vertical="center" wrapText="1"/>
    </xf>
    <xf numFmtId="0" fontId="10" fillId="2" borderId="8" xfId="0" applyFont="1" applyFill="1" applyBorder="1" applyAlignment="1">
      <alignment vertical="center" wrapText="1"/>
    </xf>
    <xf numFmtId="3" fontId="10" fillId="2" borderId="8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vertical="center" wrapText="1"/>
    </xf>
    <xf numFmtId="0" fontId="49" fillId="0" borderId="8" xfId="0" applyFont="1" applyBorder="1" applyAlignment="1">
      <alignment horizontal="right" vertical="center" wrapText="1"/>
    </xf>
    <xf numFmtId="2" fontId="24" fillId="0" borderId="9" xfId="0" applyNumberFormat="1" applyFont="1" applyBorder="1" applyAlignment="1">
      <alignment horizontal="right" vertical="center" wrapText="1"/>
    </xf>
    <xf numFmtId="10" fontId="24" fillId="0" borderId="9" xfId="0" applyNumberFormat="1" applyFont="1" applyBorder="1" applyAlignment="1">
      <alignment horizontal="right" vertical="center" wrapText="1"/>
    </xf>
    <xf numFmtId="0" fontId="22" fillId="0" borderId="8" xfId="0" applyFont="1" applyBorder="1" applyAlignment="1">
      <alignment wrapText="1"/>
    </xf>
    <xf numFmtId="0" fontId="10" fillId="0" borderId="6" xfId="0" applyFont="1" applyBorder="1"/>
    <xf numFmtId="14" fontId="10" fillId="0" borderId="0" xfId="0" applyNumberFormat="1" applyFont="1"/>
    <xf numFmtId="0" fontId="0" fillId="0" borderId="0" xfId="0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right" vertical="center" wrapText="1"/>
    </xf>
    <xf numFmtId="2" fontId="7" fillId="0" borderId="8" xfId="0" applyNumberFormat="1" applyFont="1" applyBorder="1" applyAlignment="1">
      <alignment horizontal="left" vertical="center" wrapText="1"/>
    </xf>
    <xf numFmtId="10" fontId="7" fillId="0" borderId="8" xfId="0" applyNumberFormat="1" applyFont="1" applyBorder="1" applyAlignment="1">
      <alignment horizontal="left" vertical="center" wrapText="1"/>
    </xf>
    <xf numFmtId="10" fontId="31" fillId="0" borderId="8" xfId="0" applyNumberFormat="1" applyFont="1" applyBorder="1" applyAlignment="1">
      <alignment vertical="center" wrapText="1"/>
    </xf>
    <xf numFmtId="14" fontId="7" fillId="2" borderId="8" xfId="0" applyNumberFormat="1" applyFont="1" applyFill="1" applyBorder="1" applyAlignment="1">
      <alignment horizontal="right" vertical="center" wrapText="1"/>
    </xf>
    <xf numFmtId="0" fontId="51" fillId="0" borderId="8" xfId="0" applyFont="1" applyBorder="1" applyAlignment="1">
      <alignment vertical="center"/>
    </xf>
    <xf numFmtId="10" fontId="7" fillId="0" borderId="8" xfId="0" applyNumberFormat="1" applyFont="1" applyBorder="1" applyAlignment="1">
      <alignment horizontal="left" vertical="center" wrapText="1" indent="3"/>
    </xf>
    <xf numFmtId="0" fontId="7" fillId="0" borderId="8" xfId="0" applyFont="1" applyBorder="1" applyAlignment="1">
      <alignment horizontal="left" vertical="top" wrapText="1"/>
    </xf>
    <xf numFmtId="0" fontId="51" fillId="0" borderId="8" xfId="0" applyFont="1" applyBorder="1"/>
    <xf numFmtId="0" fontId="36" fillId="0" borderId="8" xfId="0" applyFont="1" applyBorder="1" applyAlignment="1">
      <alignment vertical="center"/>
    </xf>
    <xf numFmtId="2" fontId="32" fillId="0" borderId="8" xfId="0" applyNumberFormat="1" applyFont="1" applyBorder="1" applyAlignment="1">
      <alignment horizontal="right" vertical="center" wrapText="1"/>
    </xf>
    <xf numFmtId="0" fontId="32" fillId="0" borderId="4" xfId="0" applyFont="1" applyBorder="1" applyAlignment="1">
      <alignment vertical="center" wrapText="1"/>
    </xf>
    <xf numFmtId="2" fontId="8" fillId="0" borderId="8" xfId="0" applyNumberFormat="1" applyFont="1" applyBorder="1" applyAlignment="1">
      <alignment horizontal="right" vertical="center" wrapText="1"/>
    </xf>
    <xf numFmtId="10" fontId="7" fillId="0" borderId="8" xfId="0" applyNumberFormat="1" applyFont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right" vertical="center" wrapText="1"/>
    </xf>
    <xf numFmtId="10" fontId="7" fillId="2" borderId="8" xfId="0" applyNumberFormat="1" applyFont="1" applyFill="1" applyBorder="1" applyAlignment="1">
      <alignment vertical="center" wrapText="1"/>
    </xf>
    <xf numFmtId="165" fontId="40" fillId="0" borderId="7" xfId="0" applyNumberFormat="1" applyFont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165" fontId="2" fillId="0" borderId="9" xfId="0" applyNumberFormat="1" applyFont="1" applyBorder="1" applyAlignment="1">
      <alignment horizontal="right" vertical="center" wrapText="1"/>
    </xf>
    <xf numFmtId="165" fontId="39" fillId="0" borderId="0" xfId="0" applyNumberFormat="1" applyFont="1" applyAlignment="1">
      <alignment horizontal="right" vertical="center"/>
    </xf>
    <xf numFmtId="165" fontId="7" fillId="0" borderId="8" xfId="0" applyNumberFormat="1" applyFont="1" applyBorder="1" applyAlignment="1">
      <alignment vertical="center" wrapText="1"/>
    </xf>
    <xf numFmtId="166" fontId="0" fillId="0" borderId="0" xfId="0" applyNumberFormat="1" applyAlignment="1">
      <alignment horizontal="right"/>
    </xf>
    <xf numFmtId="0" fontId="17" fillId="0" borderId="0" xfId="0" applyFont="1" applyAlignment="1">
      <alignment horizontal="right" vertical="center"/>
    </xf>
    <xf numFmtId="165" fontId="7" fillId="0" borderId="8" xfId="0" applyNumberFormat="1" applyFont="1" applyBorder="1" applyAlignment="1">
      <alignment horizontal="right" vertical="center" wrapText="1"/>
    </xf>
    <xf numFmtId="165" fontId="7" fillId="2" borderId="8" xfId="0" applyNumberFormat="1" applyFont="1" applyFill="1" applyBorder="1" applyAlignment="1">
      <alignment horizontal="right" vertical="center" wrapText="1"/>
    </xf>
    <xf numFmtId="165" fontId="2" fillId="2" borderId="8" xfId="0" applyNumberFormat="1" applyFont="1" applyFill="1" applyBorder="1" applyAlignment="1">
      <alignment horizontal="right" vertical="center" wrapText="1"/>
    </xf>
    <xf numFmtId="0" fontId="39" fillId="0" borderId="0" xfId="0" applyFont="1" applyAlignment="1">
      <alignment horizontal="right"/>
    </xf>
    <xf numFmtId="14" fontId="2" fillId="0" borderId="8" xfId="0" applyNumberFormat="1" applyFont="1" applyBorder="1" applyAlignment="1">
      <alignment vertical="center" wrapText="1"/>
    </xf>
    <xf numFmtId="14" fontId="2" fillId="2" borderId="8" xfId="0" applyNumberFormat="1" applyFont="1" applyFill="1" applyBorder="1" applyAlignment="1">
      <alignment vertical="center" wrapText="1"/>
    </xf>
    <xf numFmtId="2" fontId="6" fillId="0" borderId="8" xfId="0" applyNumberFormat="1" applyFont="1" applyBorder="1" applyAlignment="1">
      <alignment horizontal="right" vertical="center" wrapText="1"/>
    </xf>
    <xf numFmtId="165" fontId="25" fillId="0" borderId="0" xfId="0" applyNumberFormat="1" applyFont="1" applyAlignment="1">
      <alignment vertical="center"/>
    </xf>
    <xf numFmtId="165" fontId="2" fillId="0" borderId="8" xfId="0" applyNumberFormat="1" applyFont="1" applyBorder="1" applyAlignment="1">
      <alignment horizontal="right" wrapText="1"/>
    </xf>
    <xf numFmtId="165" fontId="16" fillId="0" borderId="8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right" vertical="center" wrapText="1"/>
    </xf>
    <xf numFmtId="165" fontId="0" fillId="0" borderId="0" xfId="0" applyNumberFormat="1" applyAlignment="1">
      <alignment horizontal="right" vertical="center"/>
    </xf>
    <xf numFmtId="0" fontId="52" fillId="0" borderId="8" xfId="0" applyFont="1" applyBorder="1" applyAlignment="1">
      <alignment horizontal="left" vertical="center" wrapText="1"/>
    </xf>
    <xf numFmtId="165" fontId="1" fillId="0" borderId="8" xfId="0" applyNumberFormat="1" applyFont="1" applyBorder="1" applyAlignment="1">
      <alignment vertical="center" wrapText="1"/>
    </xf>
    <xf numFmtId="14" fontId="2" fillId="0" borderId="8" xfId="0" applyNumberFormat="1" applyFont="1" applyBorder="1" applyAlignment="1">
      <alignment horizontal="right" vertical="center" wrapText="1" indent="1"/>
    </xf>
    <xf numFmtId="0" fontId="0" fillId="0" borderId="0" xfId="0" applyAlignment="1">
      <alignment horizontal="right" indent="1"/>
    </xf>
    <xf numFmtId="14" fontId="39" fillId="0" borderId="0" xfId="0" applyNumberFormat="1" applyFont="1" applyAlignment="1">
      <alignment horizontal="right"/>
    </xf>
    <xf numFmtId="14" fontId="2" fillId="2" borderId="8" xfId="0" applyNumberFormat="1" applyFont="1" applyFill="1" applyBorder="1" applyAlignment="1">
      <alignment horizontal="right" vertical="center" wrapText="1"/>
    </xf>
    <xf numFmtId="14" fontId="7" fillId="2" borderId="8" xfId="0" applyNumberFormat="1" applyFont="1" applyFill="1" applyBorder="1" applyAlignment="1">
      <alignment vertical="center" wrapText="1"/>
    </xf>
    <xf numFmtId="14" fontId="5" fillId="0" borderId="8" xfId="0" applyNumberFormat="1" applyFont="1" applyBorder="1" applyAlignment="1">
      <alignment vertical="center" wrapText="1"/>
    </xf>
    <xf numFmtId="14" fontId="27" fillId="0" borderId="8" xfId="0" applyNumberFormat="1" applyFont="1" applyBorder="1" applyAlignment="1">
      <alignment vertical="center" wrapText="1"/>
    </xf>
    <xf numFmtId="14" fontId="2" fillId="0" borderId="9" xfId="0" applyNumberFormat="1" applyFont="1" applyBorder="1" applyAlignment="1">
      <alignment vertical="center" wrapText="1"/>
    </xf>
    <xf numFmtId="14" fontId="2" fillId="2" borderId="9" xfId="0" applyNumberFormat="1" applyFont="1" applyFill="1" applyBorder="1" applyAlignment="1">
      <alignment vertical="center" wrapText="1"/>
    </xf>
    <xf numFmtId="14" fontId="2" fillId="2" borderId="9" xfId="0" applyNumberFormat="1" applyFont="1" applyFill="1" applyBorder="1" applyAlignment="1">
      <alignment horizontal="right" vertical="center" wrapText="1"/>
    </xf>
    <xf numFmtId="14" fontId="22" fillId="0" borderId="8" xfId="0" applyNumberFormat="1" applyFont="1" applyBorder="1" applyAlignment="1">
      <alignment vertical="center" wrapText="1"/>
    </xf>
    <xf numFmtId="14" fontId="22" fillId="0" borderId="8" xfId="0" applyNumberFormat="1" applyFont="1" applyBorder="1" applyAlignment="1">
      <alignment vertical="center"/>
    </xf>
    <xf numFmtId="14" fontId="2" fillId="2" borderId="8" xfId="0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right" vertical="center"/>
    </xf>
    <xf numFmtId="14" fontId="21" fillId="0" borderId="8" xfId="0" applyNumberFormat="1" applyFont="1" applyBorder="1" applyAlignment="1">
      <alignment vertical="center" wrapText="1"/>
    </xf>
    <xf numFmtId="49" fontId="24" fillId="0" borderId="8" xfId="0" applyNumberFormat="1" applyFont="1" applyBorder="1" applyAlignment="1">
      <alignment horizontal="left" vertical="center" wrapText="1"/>
    </xf>
    <xf numFmtId="49" fontId="25" fillId="0" borderId="0" xfId="0" applyNumberFormat="1" applyFont="1"/>
    <xf numFmtId="0" fontId="10" fillId="0" borderId="0" xfId="0" applyFont="1" applyAlignment="1">
      <alignment vertical="center"/>
    </xf>
    <xf numFmtId="49" fontId="24" fillId="0" borderId="8" xfId="0" applyNumberFormat="1" applyFont="1" applyBorder="1" applyAlignment="1">
      <alignment horizontal="right" vertical="center" wrapText="1"/>
    </xf>
    <xf numFmtId="49" fontId="10" fillId="0" borderId="0" xfId="0" applyNumberFormat="1" applyFont="1"/>
    <xf numFmtId="49" fontId="2" fillId="0" borderId="8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4" fontId="1" fillId="2" borderId="7" xfId="0" applyNumberFormat="1" applyFont="1" applyFill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right" vertical="center" wrapText="1"/>
    </xf>
    <xf numFmtId="165" fontId="2" fillId="0" borderId="7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 wrapText="1"/>
    </xf>
    <xf numFmtId="14" fontId="1" fillId="2" borderId="9" xfId="0" applyNumberFormat="1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10" fontId="1" fillId="0" borderId="9" xfId="0" applyNumberFormat="1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33" fillId="0" borderId="8" xfId="0" applyFont="1" applyBorder="1"/>
    <xf numFmtId="165" fontId="2" fillId="0" borderId="9" xfId="0" applyNumberFormat="1" applyFont="1" applyBorder="1" applyAlignment="1">
      <alignment horizontal="right" wrapText="1"/>
    </xf>
    <xf numFmtId="0" fontId="5" fillId="2" borderId="9" xfId="0" applyFont="1" applyFill="1" applyBorder="1" applyAlignment="1">
      <alignment vertical="center" wrapText="1"/>
    </xf>
    <xf numFmtId="0" fontId="35" fillId="0" borderId="8" xfId="0" applyFont="1" applyBorder="1" applyAlignment="1">
      <alignment vertical="center" wrapText="1"/>
    </xf>
    <xf numFmtId="0" fontId="38" fillId="0" borderId="8" xfId="0" applyFont="1" applyBorder="1" applyAlignment="1">
      <alignment vertical="center" wrapText="1"/>
    </xf>
    <xf numFmtId="165" fontId="2" fillId="0" borderId="9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14" fontId="7" fillId="0" borderId="7" xfId="0" applyNumberFormat="1" applyFont="1" applyBorder="1" applyAlignment="1">
      <alignment horizontal="right" vertical="center" wrapText="1"/>
    </xf>
    <xf numFmtId="2" fontId="7" fillId="0" borderId="7" xfId="0" applyNumberFormat="1" applyFont="1" applyBorder="1" applyAlignment="1">
      <alignment horizontal="left" vertical="center" wrapText="1"/>
    </xf>
    <xf numFmtId="10" fontId="7" fillId="0" borderId="7" xfId="0" applyNumberFormat="1" applyFont="1" applyBorder="1" applyAlignment="1">
      <alignment horizontal="left" vertical="center" wrapText="1"/>
    </xf>
    <xf numFmtId="10" fontId="31" fillId="0" borderId="7" xfId="0" applyNumberFormat="1" applyFont="1" applyBorder="1" applyAlignment="1">
      <alignment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/>
    <xf numFmtId="0" fontId="50" fillId="0" borderId="7" xfId="0" applyFont="1" applyBorder="1"/>
    <xf numFmtId="0" fontId="7" fillId="0" borderId="2" xfId="0" applyFont="1" applyBorder="1" applyAlignment="1">
      <alignment vertical="center" wrapText="1"/>
    </xf>
    <xf numFmtId="2" fontId="2" fillId="0" borderId="9" xfId="0" applyNumberFormat="1" applyFont="1" applyBorder="1" applyAlignment="1">
      <alignment horizontal="left" vertical="center" wrapText="1"/>
    </xf>
    <xf numFmtId="10" fontId="2" fillId="0" borderId="9" xfId="0" applyNumberFormat="1" applyFont="1" applyBorder="1" applyAlignment="1">
      <alignment horizontal="left" vertical="center" wrapText="1"/>
    </xf>
    <xf numFmtId="10" fontId="13" fillId="0" borderId="9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left" vertical="center" wrapText="1"/>
    </xf>
    <xf numFmtId="165" fontId="5" fillId="2" borderId="7" xfId="0" applyNumberFormat="1" applyFont="1" applyFill="1" applyBorder="1" applyAlignment="1">
      <alignment horizontal="right" vertical="center" wrapText="1"/>
    </xf>
    <xf numFmtId="10" fontId="2" fillId="0" borderId="7" xfId="0" applyNumberFormat="1" applyFont="1" applyBorder="1" applyAlignment="1">
      <alignment vertical="center" wrapText="1"/>
    </xf>
    <xf numFmtId="10" fontId="2" fillId="0" borderId="7" xfId="1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3" fillId="0" borderId="8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10" fontId="2" fillId="0" borderId="9" xfId="1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 indent="1"/>
    </xf>
    <xf numFmtId="0" fontId="2" fillId="0" borderId="7" xfId="0" applyFont="1" applyBorder="1" applyAlignment="1">
      <alignment vertical="center"/>
    </xf>
    <xf numFmtId="3" fontId="1" fillId="0" borderId="7" xfId="0" applyNumberFormat="1" applyFont="1" applyBorder="1" applyAlignment="1">
      <alignment horizontal="right" vertical="center" wrapText="1"/>
    </xf>
    <xf numFmtId="165" fontId="5" fillId="0" borderId="7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/>
    <xf numFmtId="0" fontId="33" fillId="0" borderId="9" xfId="0" applyFont="1" applyBorder="1"/>
    <xf numFmtId="0" fontId="1" fillId="0" borderId="9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right" vertical="center"/>
    </xf>
    <xf numFmtId="165" fontId="1" fillId="0" borderId="9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 wrapText="1"/>
    </xf>
    <xf numFmtId="10" fontId="1" fillId="0" borderId="9" xfId="0" applyNumberFormat="1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vertical="center"/>
    </xf>
    <xf numFmtId="0" fontId="22" fillId="0" borderId="5" xfId="0" applyFont="1" applyBorder="1" applyAlignment="1">
      <alignment horizontal="left" vertical="center" wrapText="1" indent="1"/>
    </xf>
    <xf numFmtId="14" fontId="21" fillId="0" borderId="9" xfId="0" applyNumberFormat="1" applyFont="1" applyBorder="1" applyAlignment="1">
      <alignment horizontal="right" vertical="center" wrapText="1"/>
    </xf>
    <xf numFmtId="14" fontId="21" fillId="0" borderId="9" xfId="0" applyNumberFormat="1" applyFont="1" applyBorder="1" applyAlignment="1">
      <alignment horizontal="right" vertical="center" wrapText="1" inden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left" vertical="center"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0" fillId="2" borderId="5" xfId="0" applyFont="1" applyFill="1" applyBorder="1" applyAlignment="1">
      <alignment horizontal="center" vertical="center"/>
    </xf>
    <xf numFmtId="0" fontId="25" fillId="2" borderId="9" xfId="0" applyFont="1" applyFill="1" applyBorder="1" applyAlignment="1">
      <alignment vertical="center"/>
    </xf>
    <xf numFmtId="0" fontId="25" fillId="0" borderId="9" xfId="0" applyFont="1" applyBorder="1" applyAlignment="1">
      <alignment vertical="center"/>
    </xf>
    <xf numFmtId="14" fontId="25" fillId="2" borderId="9" xfId="0" applyNumberFormat="1" applyFont="1" applyFill="1" applyBorder="1" applyAlignment="1">
      <alignment horizontal="left" vertical="center"/>
    </xf>
    <xf numFmtId="0" fontId="25" fillId="2" borderId="9" xfId="0" applyFont="1" applyFill="1" applyBorder="1"/>
    <xf numFmtId="0" fontId="6" fillId="2" borderId="9" xfId="0" applyFont="1" applyFill="1" applyBorder="1" applyAlignment="1">
      <alignment horizontal="right" vertical="center" wrapText="1"/>
    </xf>
    <xf numFmtId="0" fontId="1" fillId="0" borderId="6" xfId="0" applyFont="1" applyBorder="1" applyAlignment="1">
      <alignment wrapText="1"/>
    </xf>
    <xf numFmtId="0" fontId="0" fillId="0" borderId="34" xfId="0" applyBorder="1"/>
    <xf numFmtId="0" fontId="0" fillId="0" borderId="35" xfId="0" applyBorder="1"/>
    <xf numFmtId="0" fontId="7" fillId="2" borderId="1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 wrapText="1"/>
    </xf>
    <xf numFmtId="0" fontId="33" fillId="0" borderId="3" xfId="0" applyFont="1" applyBorder="1"/>
    <xf numFmtId="0" fontId="33" fillId="0" borderId="5" xfId="0" applyFont="1" applyBorder="1"/>
    <xf numFmtId="0" fontId="2" fillId="2" borderId="6" xfId="0" applyFont="1" applyFill="1" applyBorder="1" applyAlignment="1">
      <alignment horizontal="left" vertical="center" wrapText="1"/>
    </xf>
    <xf numFmtId="14" fontId="5" fillId="0" borderId="7" xfId="0" applyNumberFormat="1" applyFont="1" applyBorder="1" applyAlignment="1">
      <alignment horizontal="right" vertical="center" wrapText="1"/>
    </xf>
    <xf numFmtId="10" fontId="5" fillId="0" borderId="7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0" fillId="0" borderId="36" xfId="0" applyBorder="1"/>
    <xf numFmtId="0" fontId="0" fillId="0" borderId="37" xfId="0" applyBorder="1"/>
    <xf numFmtId="0" fontId="10" fillId="0" borderId="1" xfId="0" applyFont="1" applyBorder="1" applyAlignment="1">
      <alignment horizontal="left" vertical="center" wrapText="1" indent="1"/>
    </xf>
    <xf numFmtId="0" fontId="33" fillId="0" borderId="7" xfId="0" applyFont="1" applyBorder="1"/>
    <xf numFmtId="0" fontId="9" fillId="0" borderId="7" xfId="0" applyFont="1" applyBorder="1" applyAlignment="1">
      <alignment horizontal="left" vertical="center" wrapText="1"/>
    </xf>
    <xf numFmtId="165" fontId="1" fillId="0" borderId="7" xfId="0" applyNumberFormat="1" applyFont="1" applyBorder="1" applyAlignment="1">
      <alignment horizontal="right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0" fillId="0" borderId="2" xfId="0" applyBorder="1"/>
    <xf numFmtId="0" fontId="5" fillId="0" borderId="4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165" fontId="1" fillId="0" borderId="9" xfId="0" applyNumberFormat="1" applyFont="1" applyBorder="1" applyAlignment="1">
      <alignment horizontal="right" vertical="center" wrapText="1"/>
    </xf>
    <xf numFmtId="0" fontId="17" fillId="2" borderId="7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3" fontId="2" fillId="0" borderId="7" xfId="0" applyNumberFormat="1" applyFont="1" applyBorder="1" applyAlignment="1">
      <alignment horizontal="left" vertical="center" wrapText="1"/>
    </xf>
    <xf numFmtId="0" fontId="1" fillId="0" borderId="7" xfId="0" applyFont="1" applyBorder="1"/>
    <xf numFmtId="0" fontId="32" fillId="0" borderId="7" xfId="0" applyFont="1" applyBorder="1" applyAlignment="1">
      <alignment vertical="center" wrapText="1"/>
    </xf>
    <xf numFmtId="14" fontId="1" fillId="0" borderId="9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3" fontId="1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center" wrapText="1"/>
    </xf>
    <xf numFmtId="167" fontId="40" fillId="0" borderId="7" xfId="0" applyNumberFormat="1" applyFont="1" applyBorder="1" applyAlignment="1">
      <alignment horizontal="right" vertical="center"/>
    </xf>
    <xf numFmtId="167" fontId="1" fillId="0" borderId="8" xfId="0" applyNumberFormat="1" applyFont="1" applyBorder="1" applyAlignment="1">
      <alignment vertical="center" wrapText="1"/>
    </xf>
    <xf numFmtId="167" fontId="15" fillId="0" borderId="8" xfId="0" applyNumberFormat="1" applyFont="1" applyBorder="1" applyAlignment="1">
      <alignment horizontal="left" vertical="center" wrapText="1"/>
    </xf>
    <xf numFmtId="167" fontId="1" fillId="0" borderId="8" xfId="0" applyNumberFormat="1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vertical="center" wrapText="1"/>
    </xf>
    <xf numFmtId="167" fontId="2" fillId="0" borderId="8" xfId="0" applyNumberFormat="1" applyFont="1" applyBorder="1" applyAlignment="1">
      <alignment vertical="center" wrapText="1"/>
    </xf>
    <xf numFmtId="167" fontId="5" fillId="0" borderId="8" xfId="0" applyNumberFormat="1" applyFont="1" applyBorder="1" applyAlignment="1">
      <alignment vertical="center" wrapText="1"/>
    </xf>
    <xf numFmtId="167" fontId="0" fillId="0" borderId="0" xfId="0" applyNumberFormat="1"/>
    <xf numFmtId="14" fontId="15" fillId="0" borderId="8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vertical="top" wrapText="1"/>
    </xf>
    <xf numFmtId="0" fontId="7" fillId="2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 wrapText="1"/>
    </xf>
    <xf numFmtId="0" fontId="36" fillId="0" borderId="8" xfId="0" applyFont="1" applyBorder="1" applyAlignment="1">
      <alignment horizontal="left" vertical="center" wrapText="1"/>
    </xf>
    <xf numFmtId="0" fontId="34" fillId="0" borderId="8" xfId="0" applyFont="1" applyBorder="1" applyAlignment="1">
      <alignment horizontal="left"/>
    </xf>
    <xf numFmtId="0" fontId="36" fillId="2" borderId="8" xfId="0" applyFont="1" applyFill="1" applyBorder="1" applyAlignment="1">
      <alignment horizontal="left" vertical="center" wrapText="1"/>
    </xf>
    <xf numFmtId="0" fontId="34" fillId="0" borderId="9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5" fillId="0" borderId="8" xfId="0" applyFont="1" applyBorder="1" applyAlignment="1">
      <alignment horizontal="right" vertical="center" wrapText="1"/>
    </xf>
    <xf numFmtId="0" fontId="16" fillId="0" borderId="8" xfId="0" applyFont="1" applyBorder="1" applyAlignment="1">
      <alignment horizontal="right" vertical="center" wrapText="1"/>
    </xf>
    <xf numFmtId="0" fontId="13" fillId="0" borderId="8" xfId="0" applyFont="1" applyBorder="1" applyAlignment="1">
      <alignment horizontal="right" wrapText="1"/>
    </xf>
    <xf numFmtId="0" fontId="16" fillId="0" borderId="8" xfId="0" applyFont="1" applyBorder="1" applyAlignment="1">
      <alignment horizontal="right" wrapText="1"/>
    </xf>
    <xf numFmtId="0" fontId="13" fillId="0" borderId="8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0" fillId="0" borderId="10" xfId="0" applyBorder="1"/>
    <xf numFmtId="0" fontId="5" fillId="0" borderId="9" xfId="0" applyFont="1" applyBorder="1" applyAlignment="1">
      <alignment horizontal="left" vertical="center" wrapText="1"/>
    </xf>
    <xf numFmtId="0" fontId="0" fillId="0" borderId="21" xfId="0" applyBorder="1"/>
    <xf numFmtId="0" fontId="7" fillId="0" borderId="8" xfId="0" applyFont="1" applyBorder="1"/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8" fillId="0" borderId="36" xfId="0" applyFont="1" applyBorder="1"/>
    <xf numFmtId="0" fontId="58" fillId="0" borderId="8" xfId="0" applyFont="1" applyBorder="1"/>
    <xf numFmtId="0" fontId="0" fillId="0" borderId="38" xfId="0" applyBorder="1"/>
    <xf numFmtId="10" fontId="40" fillId="0" borderId="7" xfId="0" applyNumberFormat="1" applyFont="1" applyBorder="1" applyAlignment="1">
      <alignment vertical="center" wrapText="1"/>
    </xf>
    <xf numFmtId="10" fontId="45" fillId="0" borderId="8" xfId="0" applyNumberFormat="1" applyFont="1" applyBorder="1" applyAlignment="1">
      <alignment vertical="center" wrapText="1"/>
    </xf>
    <xf numFmtId="2" fontId="40" fillId="0" borderId="1" xfId="0" applyNumberFormat="1" applyFont="1" applyBorder="1" applyAlignment="1">
      <alignment vertical="center" wrapText="1"/>
    </xf>
    <xf numFmtId="2" fontId="40" fillId="0" borderId="7" xfId="0" applyNumberFormat="1" applyFont="1" applyBorder="1" applyAlignment="1">
      <alignment horizontal="left" vertical="center" wrapText="1"/>
    </xf>
    <xf numFmtId="2" fontId="40" fillId="0" borderId="7" xfId="0" applyNumberFormat="1" applyFont="1" applyBorder="1" applyAlignment="1">
      <alignment vertical="center" wrapText="1"/>
    </xf>
    <xf numFmtId="2" fontId="40" fillId="0" borderId="7" xfId="0" applyNumberFormat="1" applyFont="1" applyBorder="1" applyAlignment="1">
      <alignment horizontal="right" vertical="center" wrapText="1"/>
    </xf>
    <xf numFmtId="2" fontId="40" fillId="0" borderId="7" xfId="0" applyNumberFormat="1" applyFont="1" applyBorder="1" applyAlignment="1">
      <alignment horizontal="right" vertical="center"/>
    </xf>
    <xf numFmtId="2" fontId="40" fillId="0" borderId="7" xfId="1" applyNumberFormat="1" applyFont="1" applyBorder="1" applyAlignment="1">
      <alignment vertical="center" wrapText="1"/>
    </xf>
    <xf numFmtId="2" fontId="40" fillId="0" borderId="2" xfId="0" applyNumberFormat="1" applyFont="1" applyBorder="1" applyAlignment="1">
      <alignment vertical="center" wrapText="1"/>
    </xf>
    <xf numFmtId="2" fontId="15" fillId="0" borderId="3" xfId="0" applyNumberFormat="1" applyFont="1" applyBorder="1" applyAlignment="1">
      <alignment vertical="center" wrapText="1"/>
    </xf>
    <xf numFmtId="2" fontId="11" fillId="0" borderId="8" xfId="0" applyNumberFormat="1" applyFont="1" applyBorder="1" applyAlignment="1">
      <alignment vertical="center" wrapText="1"/>
    </xf>
    <xf numFmtId="2" fontId="1" fillId="0" borderId="8" xfId="0" applyNumberFormat="1" applyFont="1" applyBorder="1" applyAlignment="1">
      <alignment vertical="center" wrapText="1"/>
    </xf>
    <xf numFmtId="2" fontId="5" fillId="0" borderId="8" xfId="0" applyNumberFormat="1" applyFont="1" applyBorder="1" applyAlignment="1">
      <alignment vertical="center" wrapText="1"/>
    </xf>
    <xf numFmtId="2" fontId="5" fillId="0" borderId="8" xfId="0" applyNumberFormat="1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vertical="center" wrapText="1"/>
    </xf>
    <xf numFmtId="2" fontId="12" fillId="0" borderId="8" xfId="0" applyNumberFormat="1" applyFont="1" applyBorder="1" applyAlignment="1">
      <alignment vertical="center" wrapText="1"/>
    </xf>
    <xf numFmtId="2" fontId="3" fillId="0" borderId="8" xfId="0" applyNumberFormat="1" applyFont="1" applyBorder="1" applyAlignment="1">
      <alignment horizontal="left" wrapText="1"/>
    </xf>
    <xf numFmtId="2" fontId="15" fillId="0" borderId="8" xfId="0" applyNumberFormat="1" applyFont="1" applyBorder="1" applyAlignment="1">
      <alignment vertical="center" wrapText="1"/>
    </xf>
    <xf numFmtId="2" fontId="5" fillId="2" borderId="8" xfId="0" applyNumberFormat="1" applyFont="1" applyFill="1" applyBorder="1" applyAlignment="1">
      <alignment vertical="center" wrapText="1"/>
    </xf>
    <xf numFmtId="2" fontId="6" fillId="2" borderId="8" xfId="0" applyNumberFormat="1" applyFont="1" applyFill="1" applyBorder="1" applyAlignment="1">
      <alignment horizontal="right" vertical="center" wrapText="1"/>
    </xf>
    <xf numFmtId="2" fontId="15" fillId="0" borderId="5" xfId="0" applyNumberFormat="1" applyFont="1" applyBorder="1" applyAlignment="1">
      <alignment vertical="center" wrapText="1"/>
    </xf>
    <xf numFmtId="2" fontId="11" fillId="0" borderId="9" xfId="0" applyNumberFormat="1" applyFont="1" applyBorder="1" applyAlignment="1">
      <alignment vertical="center" wrapText="1"/>
    </xf>
    <xf numFmtId="2" fontId="1" fillId="0" borderId="9" xfId="0" applyNumberFormat="1" applyFont="1" applyBorder="1" applyAlignment="1">
      <alignment vertical="center" wrapText="1"/>
    </xf>
    <xf numFmtId="2" fontId="12" fillId="0" borderId="9" xfId="0" applyNumberFormat="1" applyFont="1" applyBorder="1" applyAlignment="1">
      <alignment vertical="center" wrapText="1"/>
    </xf>
    <xf numFmtId="2" fontId="5" fillId="0" borderId="9" xfId="0" applyNumberFormat="1" applyFont="1" applyBorder="1" applyAlignment="1">
      <alignment vertical="center" wrapText="1"/>
    </xf>
    <xf numFmtId="2" fontId="3" fillId="0" borderId="9" xfId="0" applyNumberFormat="1" applyFont="1" applyBorder="1" applyAlignment="1">
      <alignment horizontal="left" wrapText="1"/>
    </xf>
    <xf numFmtId="2" fontId="15" fillId="0" borderId="9" xfId="0" applyNumberFormat="1" applyFont="1" applyBorder="1" applyAlignment="1">
      <alignment vertical="center" wrapText="1"/>
    </xf>
    <xf numFmtId="2" fontId="5" fillId="2" borderId="9" xfId="0" applyNumberFormat="1" applyFont="1" applyFill="1" applyBorder="1" applyAlignment="1">
      <alignment vertical="center" wrapText="1"/>
    </xf>
    <xf numFmtId="2" fontId="6" fillId="2" borderId="9" xfId="0" applyNumberFormat="1" applyFont="1" applyFill="1" applyBorder="1" applyAlignment="1">
      <alignment horizontal="right" vertical="center" wrapText="1"/>
    </xf>
    <xf numFmtId="2" fontId="0" fillId="0" borderId="6" xfId="0" applyNumberFormat="1" applyBorder="1"/>
    <xf numFmtId="0" fontId="5" fillId="0" borderId="17" xfId="0" applyFont="1" applyBorder="1" applyAlignment="1">
      <alignment vertical="center" wrapText="1"/>
    </xf>
    <xf numFmtId="44" fontId="40" fillId="0" borderId="7" xfId="0" applyNumberFormat="1" applyFont="1" applyBorder="1" applyAlignment="1">
      <alignment horizontal="right" vertical="center"/>
    </xf>
    <xf numFmtId="44" fontId="0" fillId="0" borderId="0" xfId="0" applyNumberFormat="1"/>
    <xf numFmtId="0" fontId="47" fillId="0" borderId="3" xfId="0" applyFont="1" applyBorder="1" applyAlignment="1">
      <alignment horizontal="center" vertical="center"/>
    </xf>
    <xf numFmtId="0" fontId="47" fillId="0" borderId="8" xfId="0" applyFont="1" applyBorder="1" applyAlignment="1">
      <alignment vertical="center"/>
    </xf>
    <xf numFmtId="14" fontId="47" fillId="0" borderId="8" xfId="0" applyNumberFormat="1" applyFont="1" applyBorder="1" applyAlignment="1">
      <alignment horizontal="right" vertical="center" wrapText="1"/>
    </xf>
    <xf numFmtId="165" fontId="47" fillId="0" borderId="8" xfId="0" applyNumberFormat="1" applyFont="1" applyBorder="1" applyAlignment="1">
      <alignment horizontal="right" vertical="center" wrapText="1"/>
    </xf>
    <xf numFmtId="2" fontId="47" fillId="0" borderId="8" xfId="0" applyNumberFormat="1" applyFont="1" applyBorder="1" applyAlignment="1">
      <alignment horizontal="left" vertical="center" wrapText="1"/>
    </xf>
    <xf numFmtId="10" fontId="47" fillId="0" borderId="8" xfId="0" applyNumberFormat="1" applyFont="1" applyBorder="1" applyAlignment="1">
      <alignment horizontal="left" vertical="center" wrapText="1"/>
    </xf>
    <xf numFmtId="10" fontId="59" fillId="0" borderId="8" xfId="0" applyNumberFormat="1" applyFont="1" applyBorder="1" applyAlignment="1">
      <alignment vertical="center" wrapText="1"/>
    </xf>
    <xf numFmtId="0" fontId="47" fillId="0" borderId="8" xfId="0" applyFont="1" applyBorder="1" applyAlignment="1">
      <alignment horizontal="right" vertical="center" wrapText="1"/>
    </xf>
    <xf numFmtId="0" fontId="60" fillId="0" borderId="8" xfId="0" applyFont="1" applyBorder="1"/>
    <xf numFmtId="0" fontId="47" fillId="0" borderId="4" xfId="0" applyFont="1" applyBorder="1" applyAlignment="1">
      <alignment vertical="center" wrapText="1"/>
    </xf>
    <xf numFmtId="0" fontId="60" fillId="0" borderId="0" xfId="0" applyFont="1"/>
    <xf numFmtId="0" fontId="17" fillId="0" borderId="3" xfId="0" applyFont="1" applyBorder="1" applyAlignment="1">
      <alignment horizontal="left" vertical="center" wrapText="1" indent="1"/>
    </xf>
    <xf numFmtId="14" fontId="17" fillId="0" borderId="8" xfId="0" applyNumberFormat="1" applyFont="1" applyBorder="1" applyAlignment="1">
      <alignment horizontal="right" vertical="center" wrapText="1"/>
    </xf>
    <xf numFmtId="0" fontId="0" fillId="0" borderId="3" xfId="0" applyBorder="1"/>
    <xf numFmtId="0" fontId="0" fillId="0" borderId="5" xfId="0" applyBorder="1"/>
    <xf numFmtId="14" fontId="28" fillId="0" borderId="7" xfId="0" applyNumberFormat="1" applyFont="1" applyBorder="1" applyAlignment="1">
      <alignment horizontal="right" vertical="center" wrapText="1"/>
    </xf>
    <xf numFmtId="14" fontId="29" fillId="0" borderId="8" xfId="0" applyNumberFormat="1" applyFont="1" applyBorder="1" applyAlignment="1">
      <alignment horizontal="right" vertical="center" wrapText="1"/>
    </xf>
    <xf numFmtId="14" fontId="17" fillId="0" borderId="8" xfId="0" applyNumberFormat="1" applyFont="1" applyBorder="1" applyAlignment="1">
      <alignment horizontal="left" vertical="center"/>
    </xf>
    <xf numFmtId="14" fontId="19" fillId="0" borderId="8" xfId="0" applyNumberFormat="1" applyFont="1" applyBorder="1" applyAlignment="1">
      <alignment horizontal="left" vertical="center" wrapText="1"/>
    </xf>
    <xf numFmtId="14" fontId="0" fillId="0" borderId="8" xfId="0" applyNumberFormat="1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14" fontId="61" fillId="4" borderId="8" xfId="6" applyNumberFormat="1" applyFill="1" applyBorder="1" applyAlignment="1">
      <alignment vertical="center" wrapText="1"/>
    </xf>
    <xf numFmtId="14" fontId="20" fillId="4" borderId="8" xfId="0" applyNumberFormat="1" applyFont="1" applyFill="1" applyBorder="1" applyAlignment="1">
      <alignment vertical="center" wrapText="1"/>
    </xf>
    <xf numFmtId="3" fontId="17" fillId="2" borderId="8" xfId="0" applyNumberFormat="1" applyFont="1" applyFill="1" applyBorder="1" applyAlignment="1">
      <alignment vertical="center" wrapText="1"/>
    </xf>
    <xf numFmtId="14" fontId="23" fillId="0" borderId="8" xfId="0" applyNumberFormat="1" applyFont="1" applyBorder="1" applyAlignment="1">
      <alignment vertical="center" wrapText="1"/>
    </xf>
    <xf numFmtId="14" fontId="17" fillId="0" borderId="8" xfId="0" applyNumberFormat="1" applyFont="1" applyBorder="1" applyAlignment="1">
      <alignment vertical="center" wrapText="1"/>
    </xf>
    <xf numFmtId="3" fontId="17" fillId="0" borderId="8" xfId="0" applyNumberFormat="1" applyFont="1" applyBorder="1" applyAlignment="1">
      <alignment vertical="center" wrapText="1"/>
    </xf>
    <xf numFmtId="0" fontId="15" fillId="2" borderId="8" xfId="0" applyFont="1" applyFill="1" applyBorder="1" applyAlignment="1">
      <alignment vertical="center" wrapText="1"/>
    </xf>
    <xf numFmtId="0" fontId="25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/>
    </xf>
    <xf numFmtId="0" fontId="62" fillId="0" borderId="0" xfId="0" applyFont="1"/>
    <xf numFmtId="0" fontId="7" fillId="0" borderId="8" xfId="0" applyFont="1" applyBorder="1" applyAlignment="1">
      <alignment wrapText="1"/>
    </xf>
    <xf numFmtId="14" fontId="7" fillId="0" borderId="8" xfId="0" applyNumberFormat="1" applyFont="1" applyBorder="1" applyAlignment="1">
      <alignment horizontal="left" vertical="center" wrapText="1"/>
    </xf>
    <xf numFmtId="14" fontId="12" fillId="0" borderId="9" xfId="0" applyNumberFormat="1" applyFont="1" applyBorder="1" applyAlignment="1">
      <alignment horizontal="left" wrapText="1"/>
    </xf>
    <xf numFmtId="0" fontId="1" fillId="0" borderId="4" xfId="0" applyFont="1" applyBorder="1" applyAlignment="1">
      <alignment vertical="center" wrapText="1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</cellXfs>
  <cellStyles count="7">
    <cellStyle name="Hyperlink" xfId="6" builtinId="8"/>
    <cellStyle name="Hyperlink 2" xfId="3" xr:uid="{E8A715E2-40BE-4FE2-BEE1-678082A177A6}"/>
    <cellStyle name="Normal" xfId="0" builtinId="0"/>
    <cellStyle name="Normal 2" xfId="2" xr:uid="{950EDE52-59C5-482D-9749-177E6539D6B5}"/>
    <cellStyle name="Percent" xfId="1" builtinId="5"/>
    <cellStyle name="Style 1" xfId="4" xr:uid="{84179099-607F-41D3-B582-5302D50D271E}"/>
    <cellStyle name="一般_Sheet1" xfId="5" xr:uid="{FB50DE80-DDAD-4353-BFDD-61EA79519DD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42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43" Type="http://schemas.openxmlformats.org/officeDocument/2006/relationships/customXml" Target="../customXml/item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5226-C7D0-4295-B805-015E54DA0ECD}">
  <sheetPr filterMode="1">
    <pageSetUpPr fitToPage="1"/>
  </sheetPr>
  <dimension ref="A1:V115"/>
  <sheetViews>
    <sheetView topLeftCell="A3" zoomScale="85" zoomScaleNormal="85" workbookViewId="0">
      <pane xSplit="7" topLeftCell="P3" activePane="topRight" state="frozen"/>
      <selection pane="topRight" activeCell="A3" sqref="A3"/>
      <selection activeCell="A3" sqref="A3"/>
    </sheetView>
  </sheetViews>
  <sheetFormatPr defaultRowHeight="15"/>
  <cols>
    <col min="1" max="1" width="15.75" customWidth="1"/>
    <col min="2" max="3" width="15.75" style="544" customWidth="1"/>
    <col min="4" max="22" width="15.75" customWidth="1"/>
  </cols>
  <sheetData>
    <row r="1" spans="1:22" ht="42.75">
      <c r="A1" s="382" t="s">
        <v>0</v>
      </c>
      <c r="B1" s="287" t="s">
        <v>1</v>
      </c>
      <c r="C1" s="286" t="s">
        <v>2</v>
      </c>
      <c r="D1" s="287" t="s">
        <v>3</v>
      </c>
      <c r="E1" s="287" t="s">
        <v>4</v>
      </c>
      <c r="F1" s="286" t="s">
        <v>5</v>
      </c>
      <c r="G1" s="353" t="s">
        <v>6</v>
      </c>
      <c r="H1" s="353" t="s">
        <v>7</v>
      </c>
      <c r="I1" s="602" t="s">
        <v>8</v>
      </c>
      <c r="J1" s="429" t="s">
        <v>9</v>
      </c>
      <c r="K1" s="286" t="s">
        <v>10</v>
      </c>
      <c r="L1" s="286" t="s">
        <v>11</v>
      </c>
      <c r="M1" s="429" t="s">
        <v>12</v>
      </c>
      <c r="N1" s="289" t="s">
        <v>13</v>
      </c>
      <c r="O1" s="287" t="s">
        <v>14</v>
      </c>
      <c r="P1" s="386" t="s">
        <v>15</v>
      </c>
      <c r="Q1" s="287" t="s">
        <v>16</v>
      </c>
      <c r="R1" s="601" t="s">
        <v>17</v>
      </c>
      <c r="S1" s="601" t="s">
        <v>18</v>
      </c>
      <c r="T1" s="287" t="s">
        <v>19</v>
      </c>
      <c r="U1" s="591" t="s">
        <v>20</v>
      </c>
      <c r="V1" t="s">
        <v>21</v>
      </c>
    </row>
    <row r="2" spans="1:22" hidden="1">
      <c r="A2" s="44">
        <v>1</v>
      </c>
      <c r="B2" s="331" t="s">
        <v>22</v>
      </c>
      <c r="C2" s="182" t="s">
        <v>23</v>
      </c>
      <c r="D2" s="2"/>
      <c r="E2" s="2"/>
      <c r="F2" s="31"/>
      <c r="G2" s="41">
        <v>41852</v>
      </c>
      <c r="H2" s="41"/>
      <c r="I2" s="603"/>
      <c r="J2" s="2"/>
      <c r="K2" s="31"/>
      <c r="L2" s="31"/>
      <c r="M2" s="603">
        <f>I2+L2</f>
        <v>0</v>
      </c>
      <c r="N2" s="42"/>
      <c r="O2" s="72"/>
      <c r="P2" s="2"/>
      <c r="Q2" s="160"/>
      <c r="R2" s="74" t="s">
        <v>24</v>
      </c>
      <c r="S2" s="74" t="s">
        <v>25</v>
      </c>
      <c r="T2" s="72"/>
      <c r="U2" s="592"/>
    </row>
    <row r="3" spans="1:22" hidden="1">
      <c r="A3" s="44">
        <v>2</v>
      </c>
      <c r="B3" s="331" t="s">
        <v>22</v>
      </c>
      <c r="C3" s="182" t="s">
        <v>26</v>
      </c>
      <c r="D3" s="2" t="s">
        <v>26</v>
      </c>
      <c r="E3" s="2" t="s">
        <v>27</v>
      </c>
      <c r="F3" s="182" t="s">
        <v>28</v>
      </c>
      <c r="G3" s="41"/>
      <c r="H3" s="41"/>
      <c r="I3" s="603"/>
      <c r="J3" s="2"/>
      <c r="K3" s="182"/>
      <c r="L3" s="182"/>
      <c r="M3" s="2"/>
      <c r="N3" s="42"/>
      <c r="O3" s="72"/>
      <c r="P3" s="2"/>
      <c r="Q3" s="160" t="s">
        <v>29</v>
      </c>
      <c r="R3" s="74" t="s">
        <v>24</v>
      </c>
      <c r="S3" s="74" t="s">
        <v>25</v>
      </c>
      <c r="T3" s="72" t="s">
        <v>30</v>
      </c>
      <c r="U3" s="592">
        <v>501</v>
      </c>
      <c r="V3" t="s">
        <v>31</v>
      </c>
    </row>
    <row r="4" spans="1:22" ht="24.75">
      <c r="A4" s="44">
        <v>3</v>
      </c>
      <c r="B4" s="331" t="s">
        <v>22</v>
      </c>
      <c r="C4" s="182" t="s">
        <v>26</v>
      </c>
      <c r="D4" s="2" t="s">
        <v>32</v>
      </c>
      <c r="E4" s="2" t="s">
        <v>27</v>
      </c>
      <c r="F4" s="182" t="s">
        <v>33</v>
      </c>
      <c r="G4" s="41"/>
      <c r="H4" s="41"/>
      <c r="I4" s="603"/>
      <c r="J4" s="2"/>
      <c r="K4" s="182"/>
      <c r="L4" s="182"/>
      <c r="M4" s="2"/>
      <c r="N4" s="42"/>
      <c r="O4" s="72"/>
      <c r="P4" s="2"/>
      <c r="Q4" s="160" t="s">
        <v>34</v>
      </c>
      <c r="R4" s="74" t="s">
        <v>24</v>
      </c>
      <c r="S4" s="74" t="s">
        <v>25</v>
      </c>
      <c r="T4" s="72" t="s">
        <v>35</v>
      </c>
      <c r="U4" s="592"/>
    </row>
    <row r="5" spans="1:22" ht="36">
      <c r="A5" s="44">
        <v>4</v>
      </c>
      <c r="B5" s="331" t="s">
        <v>22</v>
      </c>
      <c r="C5" s="182" t="s">
        <v>26</v>
      </c>
      <c r="D5" s="2" t="s">
        <v>36</v>
      </c>
      <c r="E5" s="2" t="s">
        <v>27</v>
      </c>
      <c r="F5" s="182" t="s">
        <v>37</v>
      </c>
      <c r="G5" s="41"/>
      <c r="H5" s="41"/>
      <c r="I5" s="603">
        <v>68750000</v>
      </c>
      <c r="J5" s="2"/>
      <c r="K5" s="182" t="s">
        <v>38</v>
      </c>
      <c r="L5" s="182"/>
      <c r="M5" s="2"/>
      <c r="N5" s="42"/>
      <c r="O5" s="72"/>
      <c r="P5" s="2"/>
      <c r="Q5" s="160" t="s">
        <v>39</v>
      </c>
      <c r="R5" s="74" t="s">
        <v>24</v>
      </c>
      <c r="S5" s="74" t="s">
        <v>25</v>
      </c>
      <c r="T5" s="72" t="s">
        <v>35</v>
      </c>
      <c r="U5" s="592"/>
    </row>
    <row r="6" spans="1:22" ht="47.25">
      <c r="A6" s="44">
        <v>5</v>
      </c>
      <c r="B6" s="331" t="s">
        <v>22</v>
      </c>
      <c r="C6" s="182" t="s">
        <v>40</v>
      </c>
      <c r="D6" s="2" t="s">
        <v>41</v>
      </c>
      <c r="E6" s="2"/>
      <c r="F6" s="182" t="s">
        <v>42</v>
      </c>
      <c r="G6" s="41"/>
      <c r="H6" s="41"/>
      <c r="I6" s="603"/>
      <c r="J6" s="2"/>
      <c r="K6" s="182"/>
      <c r="L6" s="182"/>
      <c r="M6" s="2"/>
      <c r="N6" s="42"/>
      <c r="O6" s="72"/>
      <c r="P6" s="2"/>
      <c r="Q6" s="160" t="s">
        <v>43</v>
      </c>
      <c r="R6" s="74" t="s">
        <v>24</v>
      </c>
      <c r="S6" s="74" t="s">
        <v>25</v>
      </c>
      <c r="T6" s="72" t="s">
        <v>35</v>
      </c>
      <c r="U6" s="592"/>
    </row>
    <row r="7" spans="1:22" ht="36">
      <c r="A7" s="44">
        <v>6</v>
      </c>
      <c r="B7" s="331" t="s">
        <v>22</v>
      </c>
      <c r="C7" s="182" t="s">
        <v>44</v>
      </c>
      <c r="D7" s="2" t="s">
        <v>45</v>
      </c>
      <c r="E7" s="2"/>
      <c r="F7" s="182" t="s">
        <v>46</v>
      </c>
      <c r="G7" s="41"/>
      <c r="H7" s="41"/>
      <c r="I7" s="603"/>
      <c r="J7" s="2"/>
      <c r="K7" s="182"/>
      <c r="L7" s="182"/>
      <c r="M7" s="2"/>
      <c r="N7" s="42"/>
      <c r="O7" s="72"/>
      <c r="P7" s="2"/>
      <c r="Q7" s="160" t="s">
        <v>47</v>
      </c>
      <c r="R7" s="74" t="s">
        <v>24</v>
      </c>
      <c r="S7" s="74" t="s">
        <v>25</v>
      </c>
      <c r="T7" s="72" t="s">
        <v>35</v>
      </c>
      <c r="U7" s="592"/>
    </row>
    <row r="8" spans="1:22" ht="24.75">
      <c r="A8" s="44">
        <v>7</v>
      </c>
      <c r="B8" s="331" t="s">
        <v>22</v>
      </c>
      <c r="C8" s="182" t="s">
        <v>48</v>
      </c>
      <c r="D8" s="2" t="s">
        <v>45</v>
      </c>
      <c r="E8" s="2"/>
      <c r="F8" s="182" t="s">
        <v>49</v>
      </c>
      <c r="G8" s="41"/>
      <c r="H8" s="41"/>
      <c r="I8" s="603"/>
      <c r="J8" s="2"/>
      <c r="K8" s="182"/>
      <c r="L8" s="182"/>
      <c r="M8" s="2"/>
      <c r="N8" s="42"/>
      <c r="O8" s="72"/>
      <c r="P8" s="2"/>
      <c r="Q8" s="160" t="s">
        <v>50</v>
      </c>
      <c r="R8" s="74" t="s">
        <v>24</v>
      </c>
      <c r="S8" s="74" t="s">
        <v>25</v>
      </c>
      <c r="T8" s="72" t="s">
        <v>35</v>
      </c>
      <c r="U8" s="592"/>
    </row>
    <row r="9" spans="1:22" ht="47.25">
      <c r="A9" s="44">
        <v>8</v>
      </c>
      <c r="B9" s="331" t="s">
        <v>22</v>
      </c>
      <c r="C9" s="182" t="s">
        <v>51</v>
      </c>
      <c r="D9" s="2" t="s">
        <v>52</v>
      </c>
      <c r="E9" s="2"/>
      <c r="F9" s="31" t="s">
        <v>53</v>
      </c>
      <c r="G9" s="41"/>
      <c r="H9" s="41"/>
      <c r="I9" s="603"/>
      <c r="J9" s="2"/>
      <c r="K9" s="31"/>
      <c r="L9" s="31"/>
      <c r="M9" s="2"/>
      <c r="N9" s="42"/>
      <c r="O9" s="72"/>
      <c r="P9" s="2"/>
      <c r="Q9" s="160" t="s">
        <v>54</v>
      </c>
      <c r="R9" s="74" t="s">
        <v>24</v>
      </c>
      <c r="S9" s="74" t="s">
        <v>25</v>
      </c>
      <c r="T9" s="72" t="s">
        <v>35</v>
      </c>
      <c r="U9" s="592"/>
    </row>
    <row r="10" spans="1:22" ht="24.75">
      <c r="A10" s="44"/>
      <c r="B10" s="331" t="s">
        <v>22</v>
      </c>
      <c r="C10" s="182" t="s">
        <v>40</v>
      </c>
      <c r="D10" s="2"/>
      <c r="E10" s="2"/>
      <c r="F10" s="182" t="s">
        <v>49</v>
      </c>
      <c r="G10" s="41"/>
      <c r="H10" s="41"/>
      <c r="I10" s="603"/>
      <c r="J10" s="2"/>
      <c r="K10" s="182"/>
      <c r="L10" s="182"/>
      <c r="M10" s="2"/>
      <c r="N10" s="42"/>
      <c r="O10" s="72"/>
      <c r="P10" s="2"/>
      <c r="Q10" s="160"/>
      <c r="R10" s="74" t="s">
        <v>24</v>
      </c>
      <c r="S10" s="74" t="s">
        <v>25</v>
      </c>
      <c r="T10" s="72" t="s">
        <v>35</v>
      </c>
      <c r="U10" s="592"/>
    </row>
    <row r="11" spans="1:22" ht="24.75">
      <c r="A11" s="44">
        <v>9</v>
      </c>
      <c r="B11" s="331" t="s">
        <v>22</v>
      </c>
      <c r="C11" s="182" t="s">
        <v>55</v>
      </c>
      <c r="D11" s="2" t="s">
        <v>55</v>
      </c>
      <c r="E11" s="2"/>
      <c r="F11" s="182" t="s">
        <v>56</v>
      </c>
      <c r="G11" s="41"/>
      <c r="H11" s="41"/>
      <c r="I11" s="603"/>
      <c r="J11" s="2"/>
      <c r="K11" s="182"/>
      <c r="L11" s="182"/>
      <c r="M11" s="2"/>
      <c r="N11" s="42"/>
      <c r="O11" s="72"/>
      <c r="P11" s="2"/>
      <c r="Q11" s="160" t="s">
        <v>57</v>
      </c>
      <c r="R11" s="74" t="s">
        <v>24</v>
      </c>
      <c r="S11" s="74" t="s">
        <v>25</v>
      </c>
      <c r="T11" s="72" t="s">
        <v>35</v>
      </c>
      <c r="U11" s="592"/>
    </row>
    <row r="12" spans="1:22" ht="24.75">
      <c r="A12" s="44">
        <v>9</v>
      </c>
      <c r="B12" s="331" t="s">
        <v>22</v>
      </c>
      <c r="C12" s="182" t="s">
        <v>55</v>
      </c>
      <c r="D12" s="2" t="s">
        <v>55</v>
      </c>
      <c r="E12" s="2"/>
      <c r="F12" s="182" t="s">
        <v>56</v>
      </c>
      <c r="G12" s="41"/>
      <c r="H12" s="41"/>
      <c r="I12" s="603"/>
      <c r="J12" s="2"/>
      <c r="K12" s="182"/>
      <c r="L12" s="182"/>
      <c r="M12" s="2"/>
      <c r="N12" s="42"/>
      <c r="O12" s="72"/>
      <c r="P12" s="2"/>
      <c r="Q12" s="160" t="s">
        <v>57</v>
      </c>
      <c r="R12" s="74" t="s">
        <v>24</v>
      </c>
      <c r="S12" s="74" t="s">
        <v>25</v>
      </c>
      <c r="T12" s="72" t="s">
        <v>35</v>
      </c>
      <c r="U12" s="592"/>
    </row>
    <row r="13" spans="1:22" ht="24.75">
      <c r="A13" s="44">
        <v>10</v>
      </c>
      <c r="B13" s="331" t="s">
        <v>22</v>
      </c>
      <c r="C13" s="182" t="s">
        <v>58</v>
      </c>
      <c r="D13" s="2" t="s">
        <v>59</v>
      </c>
      <c r="E13" s="2"/>
      <c r="F13" s="31"/>
      <c r="G13" s="41">
        <v>43532</v>
      </c>
      <c r="H13" s="41" t="s">
        <v>60</v>
      </c>
      <c r="I13" s="603">
        <v>73150000</v>
      </c>
      <c r="J13" s="2"/>
      <c r="K13" s="31"/>
      <c r="L13" s="31"/>
      <c r="M13" s="2"/>
      <c r="N13" s="42"/>
      <c r="O13" s="72"/>
      <c r="P13" s="2"/>
      <c r="Q13" s="160" t="s">
        <v>61</v>
      </c>
      <c r="R13" s="74" t="s">
        <v>24</v>
      </c>
      <c r="S13" s="74"/>
      <c r="T13" s="72" t="s">
        <v>35</v>
      </c>
      <c r="U13" s="592"/>
    </row>
    <row r="14" spans="1:22" hidden="1">
      <c r="A14" s="44">
        <v>11</v>
      </c>
      <c r="B14" s="331" t="s">
        <v>22</v>
      </c>
      <c r="C14" s="182" t="s">
        <v>58</v>
      </c>
      <c r="D14" s="2" t="s">
        <v>59</v>
      </c>
      <c r="E14" s="2"/>
      <c r="F14" s="31"/>
      <c r="G14" s="41">
        <v>43532</v>
      </c>
      <c r="H14" s="41" t="s">
        <v>60</v>
      </c>
      <c r="I14" s="603">
        <v>73150000</v>
      </c>
      <c r="J14" s="2"/>
      <c r="K14" s="31"/>
      <c r="L14" s="31"/>
      <c r="M14" s="2"/>
      <c r="N14" s="42"/>
      <c r="O14" s="72"/>
      <c r="P14" s="2"/>
      <c r="Q14" s="160"/>
      <c r="R14" s="74" t="s">
        <v>24</v>
      </c>
      <c r="S14" s="158"/>
      <c r="T14" s="72" t="s">
        <v>30</v>
      </c>
      <c r="U14" s="592"/>
    </row>
    <row r="15" spans="1:22" ht="24.75">
      <c r="A15" s="44">
        <v>12</v>
      </c>
      <c r="B15" s="331" t="s">
        <v>22</v>
      </c>
      <c r="C15" s="182" t="s">
        <v>62</v>
      </c>
      <c r="D15" s="2" t="s">
        <v>63</v>
      </c>
      <c r="E15" s="2"/>
      <c r="F15" s="31" t="s">
        <v>64</v>
      </c>
      <c r="G15" s="41">
        <v>43532</v>
      </c>
      <c r="H15" s="41"/>
      <c r="I15" s="603"/>
      <c r="J15" s="2"/>
      <c r="K15" s="31" t="s">
        <v>65</v>
      </c>
      <c r="L15" s="31"/>
      <c r="M15" s="2"/>
      <c r="N15" s="42"/>
      <c r="O15" s="72"/>
      <c r="P15" s="2"/>
      <c r="Q15" s="160" t="s">
        <v>66</v>
      </c>
      <c r="R15" s="74" t="s">
        <v>24</v>
      </c>
      <c r="S15" s="74"/>
      <c r="T15" s="72" t="s">
        <v>35</v>
      </c>
      <c r="U15" s="592"/>
    </row>
    <row r="16" spans="1:22" ht="24.75">
      <c r="A16" s="44">
        <v>12</v>
      </c>
      <c r="B16" s="331" t="s">
        <v>22</v>
      </c>
      <c r="C16" s="182" t="s">
        <v>62</v>
      </c>
      <c r="D16" s="2" t="s">
        <v>63</v>
      </c>
      <c r="E16" s="2"/>
      <c r="F16" s="31" t="s">
        <v>64</v>
      </c>
      <c r="G16" s="41">
        <v>43532</v>
      </c>
      <c r="H16" s="41"/>
      <c r="I16" s="603"/>
      <c r="J16" s="2"/>
      <c r="K16" s="31" t="s">
        <v>65</v>
      </c>
      <c r="L16" s="31"/>
      <c r="M16" s="2"/>
      <c r="N16" s="42"/>
      <c r="O16" s="72"/>
      <c r="P16" s="2"/>
      <c r="Q16" s="160" t="s">
        <v>66</v>
      </c>
      <c r="R16" s="74" t="s">
        <v>24</v>
      </c>
      <c r="S16" s="74"/>
      <c r="T16" s="72" t="s">
        <v>35</v>
      </c>
      <c r="U16" s="592"/>
    </row>
    <row r="17" spans="1:21" hidden="1">
      <c r="A17" s="44">
        <v>13</v>
      </c>
      <c r="B17" s="331" t="s">
        <v>22</v>
      </c>
      <c r="C17" s="182" t="s">
        <v>62</v>
      </c>
      <c r="D17" s="2" t="s">
        <v>67</v>
      </c>
      <c r="E17" s="2"/>
      <c r="F17" s="31" t="s">
        <v>68</v>
      </c>
      <c r="G17" s="41"/>
      <c r="H17" s="41" t="s">
        <v>60</v>
      </c>
      <c r="I17" s="603">
        <v>27750000</v>
      </c>
      <c r="J17" s="2"/>
      <c r="K17" s="31"/>
      <c r="L17" s="31"/>
      <c r="M17" s="2"/>
      <c r="N17" s="42"/>
      <c r="O17" s="72"/>
      <c r="P17" s="2"/>
      <c r="Q17" s="160"/>
      <c r="R17" s="74" t="s">
        <v>24</v>
      </c>
      <c r="S17" s="74"/>
      <c r="T17" s="72" t="s">
        <v>30</v>
      </c>
      <c r="U17" s="592"/>
    </row>
    <row r="18" spans="1:21">
      <c r="A18" s="44">
        <v>14</v>
      </c>
      <c r="B18" s="2" t="s">
        <v>69</v>
      </c>
      <c r="C18" s="182" t="s">
        <v>70</v>
      </c>
      <c r="D18" s="2" t="s">
        <v>71</v>
      </c>
      <c r="E18" s="2"/>
      <c r="F18" s="31"/>
      <c r="G18" s="41">
        <v>42901</v>
      </c>
      <c r="H18" s="41"/>
      <c r="I18" s="603"/>
      <c r="J18" s="2"/>
      <c r="K18" s="31"/>
      <c r="L18" s="31"/>
      <c r="M18" s="2"/>
      <c r="N18" s="42"/>
      <c r="O18" s="72"/>
      <c r="P18" s="2"/>
      <c r="Q18" s="160"/>
      <c r="R18" s="74" t="s">
        <v>24</v>
      </c>
      <c r="S18" s="74" t="s">
        <v>72</v>
      </c>
      <c r="T18" s="72" t="s">
        <v>35</v>
      </c>
      <c r="U18" s="592"/>
    </row>
    <row r="19" spans="1:21">
      <c r="A19" s="44">
        <v>14</v>
      </c>
      <c r="B19" s="2" t="s">
        <v>69</v>
      </c>
      <c r="C19" s="182" t="s">
        <v>70</v>
      </c>
      <c r="D19" s="2" t="s">
        <v>71</v>
      </c>
      <c r="E19" s="2"/>
      <c r="F19" s="31"/>
      <c r="G19" s="41">
        <v>42901</v>
      </c>
      <c r="H19" s="41"/>
      <c r="I19" s="603"/>
      <c r="J19" s="2"/>
      <c r="K19" s="31"/>
      <c r="L19" s="31"/>
      <c r="M19" s="2"/>
      <c r="N19" s="42"/>
      <c r="O19" s="72"/>
      <c r="P19" s="2"/>
      <c r="Q19" s="160"/>
      <c r="R19" s="74" t="s">
        <v>24</v>
      </c>
      <c r="S19" s="74" t="s">
        <v>72</v>
      </c>
      <c r="T19" s="72" t="s">
        <v>35</v>
      </c>
      <c r="U19" s="592"/>
    </row>
    <row r="20" spans="1:21" hidden="1">
      <c r="A20" s="44">
        <v>15</v>
      </c>
      <c r="B20" s="2" t="s">
        <v>69</v>
      </c>
      <c r="C20" s="182" t="s">
        <v>70</v>
      </c>
      <c r="D20" s="2" t="s">
        <v>73</v>
      </c>
      <c r="E20" s="2"/>
      <c r="F20" s="31"/>
      <c r="G20" s="41"/>
      <c r="H20" s="41"/>
      <c r="I20" s="603"/>
      <c r="J20" s="2"/>
      <c r="K20" s="31"/>
      <c r="L20" s="31"/>
      <c r="M20" s="2"/>
      <c r="N20" s="42"/>
      <c r="O20" s="72"/>
      <c r="P20" s="2"/>
      <c r="Q20" s="160"/>
      <c r="R20" s="74" t="s">
        <v>24</v>
      </c>
      <c r="S20" s="74"/>
      <c r="T20" s="72" t="s">
        <v>30</v>
      </c>
      <c r="U20" s="592"/>
    </row>
    <row r="21" spans="1:21">
      <c r="A21" s="44"/>
      <c r="B21" s="2" t="s">
        <v>69</v>
      </c>
      <c r="C21" s="182" t="s">
        <v>70</v>
      </c>
      <c r="D21" s="2" t="s">
        <v>73</v>
      </c>
      <c r="E21" s="2"/>
      <c r="F21" s="31"/>
      <c r="G21" s="41"/>
      <c r="H21" s="41"/>
      <c r="I21" s="603"/>
      <c r="J21" s="2"/>
      <c r="K21" s="31"/>
      <c r="L21" s="31"/>
      <c r="M21" s="2"/>
      <c r="N21" s="42"/>
      <c r="O21" s="72"/>
      <c r="P21" s="2"/>
      <c r="Q21" s="160"/>
      <c r="R21" s="74" t="s">
        <v>24</v>
      </c>
      <c r="S21" s="74"/>
      <c r="T21" s="72" t="s">
        <v>35</v>
      </c>
      <c r="U21" s="592"/>
    </row>
    <row r="22" spans="1:21" ht="24.75">
      <c r="A22" s="44">
        <v>16</v>
      </c>
      <c r="B22" s="2" t="s">
        <v>74</v>
      </c>
      <c r="C22" s="182" t="s">
        <v>75</v>
      </c>
      <c r="D22" s="2" t="s">
        <v>76</v>
      </c>
      <c r="E22" s="2"/>
      <c r="F22" s="31" t="s">
        <v>77</v>
      </c>
      <c r="G22" s="41"/>
      <c r="H22" s="41" t="s">
        <v>60</v>
      </c>
      <c r="I22" s="603">
        <v>49930000</v>
      </c>
      <c r="J22" s="2"/>
      <c r="K22" s="31"/>
      <c r="L22" s="31"/>
      <c r="M22" s="2"/>
      <c r="N22" s="42"/>
      <c r="O22" s="72"/>
      <c r="P22" s="2"/>
      <c r="Q22" s="160" t="s">
        <v>78</v>
      </c>
      <c r="R22" s="74" t="s">
        <v>24</v>
      </c>
      <c r="S22" s="158"/>
      <c r="T22" s="72" t="s">
        <v>35</v>
      </c>
      <c r="U22" s="592" t="s">
        <v>79</v>
      </c>
    </row>
    <row r="23" spans="1:21" ht="24.75">
      <c r="A23" s="44">
        <v>17</v>
      </c>
      <c r="B23" s="2" t="s">
        <v>74</v>
      </c>
      <c r="C23" s="182" t="s">
        <v>80</v>
      </c>
      <c r="D23" s="2" t="s">
        <v>81</v>
      </c>
      <c r="E23" s="2"/>
      <c r="F23" s="31" t="s">
        <v>77</v>
      </c>
      <c r="G23" s="41"/>
      <c r="H23" s="41" t="s">
        <v>60</v>
      </c>
      <c r="I23" s="603">
        <v>9050000</v>
      </c>
      <c r="J23" s="2"/>
      <c r="K23" s="31"/>
      <c r="L23" s="31"/>
      <c r="M23" s="2"/>
      <c r="N23" s="42"/>
      <c r="O23" s="72"/>
      <c r="P23" s="2"/>
      <c r="Q23" s="160" t="s">
        <v>82</v>
      </c>
      <c r="R23" s="74" t="s">
        <v>24</v>
      </c>
      <c r="S23" s="158"/>
      <c r="T23" s="72" t="s">
        <v>35</v>
      </c>
      <c r="U23" s="592" t="s">
        <v>79</v>
      </c>
    </row>
    <row r="24" spans="1:21" ht="24.75">
      <c r="A24" s="44">
        <v>18</v>
      </c>
      <c r="B24" s="2" t="s">
        <v>74</v>
      </c>
      <c r="C24" s="182" t="s">
        <v>83</v>
      </c>
      <c r="D24" s="2" t="s">
        <v>84</v>
      </c>
      <c r="E24" s="2"/>
      <c r="F24" s="31"/>
      <c r="G24" s="41"/>
      <c r="H24" s="41"/>
      <c r="I24" s="603"/>
      <c r="J24" s="2"/>
      <c r="K24" s="31"/>
      <c r="L24" s="31"/>
      <c r="M24" s="2"/>
      <c r="N24" s="42"/>
      <c r="O24" s="72"/>
      <c r="P24" s="2"/>
      <c r="Q24" s="160" t="s">
        <v>85</v>
      </c>
      <c r="R24" s="74" t="s">
        <v>24</v>
      </c>
      <c r="S24" s="158"/>
      <c r="T24" s="72" t="s">
        <v>35</v>
      </c>
      <c r="U24" s="592" t="s">
        <v>79</v>
      </c>
    </row>
    <row r="25" spans="1:21" ht="24.75">
      <c r="A25" s="44"/>
      <c r="B25" s="2" t="s">
        <v>74</v>
      </c>
      <c r="C25" s="182" t="s">
        <v>83</v>
      </c>
      <c r="D25" s="2" t="s">
        <v>84</v>
      </c>
      <c r="E25" s="2"/>
      <c r="F25" s="31"/>
      <c r="G25" s="41"/>
      <c r="H25" s="41"/>
      <c r="I25" s="603"/>
      <c r="J25" s="2"/>
      <c r="K25" s="31"/>
      <c r="L25" s="31"/>
      <c r="M25" s="2"/>
      <c r="N25" s="42"/>
      <c r="O25" s="72"/>
      <c r="P25" s="2"/>
      <c r="Q25" s="160" t="s">
        <v>86</v>
      </c>
      <c r="R25" s="74" t="s">
        <v>24</v>
      </c>
      <c r="S25" s="158"/>
      <c r="T25" s="72" t="s">
        <v>35</v>
      </c>
      <c r="U25" s="592" t="s">
        <v>79</v>
      </c>
    </row>
    <row r="26" spans="1:21" hidden="1">
      <c r="A26" s="44">
        <v>19</v>
      </c>
      <c r="B26" s="2" t="s">
        <v>74</v>
      </c>
      <c r="C26" s="182" t="s">
        <v>87</v>
      </c>
      <c r="D26" s="2" t="s">
        <v>88</v>
      </c>
      <c r="E26" s="2"/>
      <c r="F26" s="31">
        <v>42901</v>
      </c>
      <c r="G26" s="41">
        <v>42901</v>
      </c>
      <c r="H26" s="41"/>
      <c r="I26" s="603"/>
      <c r="J26" s="2"/>
      <c r="K26" s="31"/>
      <c r="L26" s="31"/>
      <c r="M26" s="2"/>
      <c r="N26" s="42"/>
      <c r="O26" s="72"/>
      <c r="P26" s="2"/>
      <c r="Q26" s="704" t="s">
        <v>89</v>
      </c>
      <c r="R26" s="74" t="s">
        <v>24</v>
      </c>
      <c r="S26" s="74"/>
      <c r="T26" s="72" t="s">
        <v>90</v>
      </c>
      <c r="U26" s="592"/>
    </row>
    <row r="27" spans="1:21" hidden="1">
      <c r="A27" s="44"/>
      <c r="B27" s="2" t="s">
        <v>74</v>
      </c>
      <c r="C27" s="182"/>
      <c r="D27" s="2"/>
      <c r="E27" s="2"/>
      <c r="F27" s="31"/>
      <c r="G27" s="41"/>
      <c r="H27" s="41"/>
      <c r="I27" s="603"/>
      <c r="J27" s="2"/>
      <c r="K27" s="31"/>
      <c r="L27" s="31"/>
      <c r="M27" s="2"/>
      <c r="N27" s="42"/>
      <c r="O27" s="72"/>
      <c r="P27" s="2"/>
      <c r="Q27" s="704"/>
      <c r="R27" s="74" t="s">
        <v>24</v>
      </c>
      <c r="S27" s="74"/>
      <c r="T27" s="72"/>
      <c r="U27" s="592"/>
    </row>
    <row r="28" spans="1:21" hidden="1">
      <c r="A28" s="44">
        <v>20</v>
      </c>
      <c r="B28" s="2" t="s">
        <v>74</v>
      </c>
      <c r="C28" s="182" t="s">
        <v>91</v>
      </c>
      <c r="D28" s="2" t="s">
        <v>92</v>
      </c>
      <c r="E28" s="2"/>
      <c r="F28" s="31"/>
      <c r="G28" s="41"/>
      <c r="H28" s="41"/>
      <c r="I28" s="603"/>
      <c r="J28" s="2"/>
      <c r="K28" s="31"/>
      <c r="L28" s="31"/>
      <c r="M28" s="2"/>
      <c r="N28" s="42"/>
      <c r="O28" s="72"/>
      <c r="P28" s="2"/>
      <c r="Q28" s="704"/>
      <c r="R28" s="74" t="s">
        <v>24</v>
      </c>
      <c r="S28" s="74"/>
      <c r="T28" s="72" t="s">
        <v>90</v>
      </c>
      <c r="U28" s="592"/>
    </row>
    <row r="29" spans="1:21" hidden="1">
      <c r="A29" s="44">
        <v>21</v>
      </c>
      <c r="B29" s="2" t="s">
        <v>74</v>
      </c>
      <c r="C29" s="182" t="s">
        <v>93</v>
      </c>
      <c r="D29" s="2" t="s">
        <v>94</v>
      </c>
      <c r="E29" s="2"/>
      <c r="F29" s="31"/>
      <c r="G29" s="41"/>
      <c r="H29" s="41"/>
      <c r="I29" s="603"/>
      <c r="J29" s="2"/>
      <c r="K29" s="31"/>
      <c r="L29" s="31"/>
      <c r="M29" s="2"/>
      <c r="N29" s="42"/>
      <c r="O29" s="72"/>
      <c r="P29" s="2"/>
      <c r="Q29" s="704"/>
      <c r="R29" s="74" t="s">
        <v>24</v>
      </c>
      <c r="S29" s="74"/>
      <c r="T29" s="72" t="s">
        <v>90</v>
      </c>
      <c r="U29" s="592"/>
    </row>
    <row r="30" spans="1:21" hidden="1">
      <c r="A30" s="44">
        <v>22</v>
      </c>
      <c r="B30" s="2" t="s">
        <v>74</v>
      </c>
      <c r="C30" s="182" t="s">
        <v>95</v>
      </c>
      <c r="D30" s="2" t="s">
        <v>96</v>
      </c>
      <c r="E30" s="2"/>
      <c r="F30" s="31"/>
      <c r="G30" s="41"/>
      <c r="H30" s="41"/>
      <c r="I30" s="603"/>
      <c r="J30" s="2"/>
      <c r="K30" s="31"/>
      <c r="L30" s="31"/>
      <c r="M30" s="2"/>
      <c r="N30" s="42"/>
      <c r="O30" s="72"/>
      <c r="P30" s="2"/>
      <c r="Q30" s="704"/>
      <c r="R30" s="74" t="s">
        <v>24</v>
      </c>
      <c r="S30" s="74"/>
      <c r="T30" s="72" t="s">
        <v>90</v>
      </c>
      <c r="U30" s="592"/>
    </row>
    <row r="31" spans="1:21" hidden="1">
      <c r="A31" s="44">
        <v>23</v>
      </c>
      <c r="B31" s="2" t="s">
        <v>74</v>
      </c>
      <c r="C31" s="182" t="s">
        <v>91</v>
      </c>
      <c r="D31" s="2" t="s">
        <v>92</v>
      </c>
      <c r="E31" s="2"/>
      <c r="F31" s="31"/>
      <c r="G31" s="41"/>
      <c r="H31" s="41"/>
      <c r="I31" s="603"/>
      <c r="J31" s="2"/>
      <c r="K31" s="31"/>
      <c r="L31" s="31"/>
      <c r="M31" s="2"/>
      <c r="N31" s="42"/>
      <c r="O31" s="72"/>
      <c r="P31" s="2"/>
      <c r="Q31" s="704"/>
      <c r="R31" s="74" t="s">
        <v>24</v>
      </c>
      <c r="S31" s="74"/>
      <c r="T31" s="72" t="s">
        <v>97</v>
      </c>
      <c r="U31" s="592"/>
    </row>
    <row r="32" spans="1:21" hidden="1">
      <c r="A32" s="44">
        <v>24</v>
      </c>
      <c r="B32" s="2" t="s">
        <v>74</v>
      </c>
      <c r="C32" s="182" t="s">
        <v>95</v>
      </c>
      <c r="D32" s="2"/>
      <c r="E32" s="2"/>
      <c r="F32" s="31"/>
      <c r="G32" s="41"/>
      <c r="H32" s="41"/>
      <c r="I32" s="603"/>
      <c r="J32" s="2"/>
      <c r="K32" s="31"/>
      <c r="L32" s="31"/>
      <c r="M32" s="2"/>
      <c r="N32" s="42"/>
      <c r="O32" s="72"/>
      <c r="P32" s="2"/>
      <c r="Q32" s="704"/>
      <c r="R32" s="74" t="s">
        <v>24</v>
      </c>
      <c r="S32" s="74"/>
      <c r="T32" s="72" t="s">
        <v>98</v>
      </c>
      <c r="U32" s="592"/>
    </row>
    <row r="33" spans="1:21" hidden="1">
      <c r="A33" s="44">
        <v>25</v>
      </c>
      <c r="B33" s="2" t="s">
        <v>74</v>
      </c>
      <c r="C33" s="182" t="s">
        <v>91</v>
      </c>
      <c r="D33" s="2" t="s">
        <v>99</v>
      </c>
      <c r="E33" s="2"/>
      <c r="F33" s="31"/>
      <c r="G33" s="41"/>
      <c r="H33" s="41"/>
      <c r="I33" s="603"/>
      <c r="J33" s="2"/>
      <c r="K33" s="31"/>
      <c r="L33" s="31"/>
      <c r="M33" s="2"/>
      <c r="N33" s="42"/>
      <c r="O33" s="72"/>
      <c r="P33" s="2"/>
      <c r="Q33" s="704"/>
      <c r="R33" s="74" t="s">
        <v>24</v>
      </c>
      <c r="S33" s="74"/>
      <c r="T33" s="72" t="s">
        <v>100</v>
      </c>
      <c r="U33" s="592"/>
    </row>
    <row r="34" spans="1:21" hidden="1">
      <c r="A34" s="44">
        <v>26</v>
      </c>
      <c r="B34" s="2" t="s">
        <v>74</v>
      </c>
      <c r="C34" s="182" t="s">
        <v>91</v>
      </c>
      <c r="D34" s="2" t="s">
        <v>99</v>
      </c>
      <c r="E34" s="2"/>
      <c r="F34" s="31"/>
      <c r="G34" s="41"/>
      <c r="H34" s="41"/>
      <c r="I34" s="603"/>
      <c r="J34" s="2"/>
      <c r="K34" s="31"/>
      <c r="L34" s="31"/>
      <c r="M34" s="2"/>
      <c r="N34" s="42"/>
      <c r="O34" s="72"/>
      <c r="P34" s="2"/>
      <c r="Q34" s="704"/>
      <c r="R34" s="74" t="s">
        <v>24</v>
      </c>
      <c r="S34" s="74"/>
      <c r="T34" s="72" t="s">
        <v>101</v>
      </c>
      <c r="U34" s="592"/>
    </row>
    <row r="35" spans="1:21" hidden="1">
      <c r="A35" s="44">
        <v>27</v>
      </c>
      <c r="B35" s="2" t="s">
        <v>74</v>
      </c>
      <c r="C35" s="182" t="s">
        <v>83</v>
      </c>
      <c r="D35" s="2" t="s">
        <v>102</v>
      </c>
      <c r="E35" s="2"/>
      <c r="F35" s="31"/>
      <c r="G35" s="41"/>
      <c r="H35" s="41"/>
      <c r="I35" s="603"/>
      <c r="J35" s="2"/>
      <c r="K35" s="31"/>
      <c r="L35" s="31"/>
      <c r="M35" s="2"/>
      <c r="N35" s="42"/>
      <c r="O35" s="72"/>
      <c r="P35" s="2"/>
      <c r="Q35" s="704"/>
      <c r="R35" s="74" t="s">
        <v>24</v>
      </c>
      <c r="S35" s="74"/>
      <c r="T35" s="72" t="s">
        <v>101</v>
      </c>
      <c r="U35" s="592"/>
    </row>
    <row r="36" spans="1:21" hidden="1">
      <c r="A36" s="44">
        <v>28</v>
      </c>
      <c r="B36" s="2" t="s">
        <v>74</v>
      </c>
      <c r="C36" s="182" t="s">
        <v>103</v>
      </c>
      <c r="D36" s="2" t="s">
        <v>88</v>
      </c>
      <c r="E36" s="2"/>
      <c r="F36" s="31"/>
      <c r="G36" s="41"/>
      <c r="H36" s="41"/>
      <c r="I36" s="603"/>
      <c r="J36" s="2"/>
      <c r="K36" s="31"/>
      <c r="L36" s="31"/>
      <c r="M36" s="2"/>
      <c r="N36" s="42"/>
      <c r="O36" s="72"/>
      <c r="P36" s="2"/>
      <c r="Q36" s="704"/>
      <c r="R36" s="74" t="s">
        <v>24</v>
      </c>
      <c r="S36" s="74"/>
      <c r="T36" s="72" t="s">
        <v>104</v>
      </c>
      <c r="U36" s="592"/>
    </row>
    <row r="37" spans="1:21" hidden="1">
      <c r="A37" s="44">
        <v>29</v>
      </c>
      <c r="B37" s="2" t="s">
        <v>74</v>
      </c>
      <c r="C37" s="182" t="s">
        <v>87</v>
      </c>
      <c r="D37" s="2" t="s">
        <v>105</v>
      </c>
      <c r="E37" s="2"/>
      <c r="F37" s="31"/>
      <c r="G37" s="41"/>
      <c r="H37" s="41"/>
      <c r="I37" s="603"/>
      <c r="J37" s="2"/>
      <c r="K37" s="31"/>
      <c r="L37" s="31"/>
      <c r="M37" s="2"/>
      <c r="N37" s="42"/>
      <c r="O37" s="72"/>
      <c r="P37" s="2"/>
      <c r="Q37" s="704"/>
      <c r="R37" s="74" t="s">
        <v>24</v>
      </c>
      <c r="S37" s="74"/>
      <c r="T37" s="72">
        <v>302</v>
      </c>
      <c r="U37" s="592"/>
    </row>
    <row r="38" spans="1:21" hidden="1">
      <c r="A38" s="44">
        <v>30</v>
      </c>
      <c r="B38" s="2" t="s">
        <v>74</v>
      </c>
      <c r="C38" s="182" t="s">
        <v>106</v>
      </c>
      <c r="D38" s="2" t="s">
        <v>107</v>
      </c>
      <c r="E38" s="2"/>
      <c r="F38" s="31"/>
      <c r="G38" s="41"/>
      <c r="H38" s="41"/>
      <c r="I38" s="603"/>
      <c r="J38" s="2"/>
      <c r="K38" s="31"/>
      <c r="L38" s="31"/>
      <c r="M38" s="2"/>
      <c r="N38" s="42"/>
      <c r="O38" s="72"/>
      <c r="P38" s="2"/>
      <c r="Q38" s="704"/>
      <c r="R38" s="74" t="s">
        <v>24</v>
      </c>
      <c r="S38" s="74"/>
      <c r="T38" s="72">
        <v>306</v>
      </c>
      <c r="U38" s="592"/>
    </row>
    <row r="39" spans="1:21" hidden="1">
      <c r="A39" s="44">
        <v>31</v>
      </c>
      <c r="B39" s="2" t="s">
        <v>74</v>
      </c>
      <c r="C39" s="182" t="s">
        <v>83</v>
      </c>
      <c r="D39" s="2" t="s">
        <v>94</v>
      </c>
      <c r="E39" s="2"/>
      <c r="F39" s="31"/>
      <c r="G39" s="41"/>
      <c r="H39" s="41"/>
      <c r="I39" s="603"/>
      <c r="J39" s="2"/>
      <c r="K39" s="31"/>
      <c r="L39" s="31"/>
      <c r="M39" s="2"/>
      <c r="N39" s="42"/>
      <c r="O39" s="72"/>
      <c r="P39" s="2"/>
      <c r="Q39" s="160" t="s">
        <v>108</v>
      </c>
      <c r="R39" s="74" t="s">
        <v>24</v>
      </c>
      <c r="S39" s="74"/>
      <c r="T39" s="72" t="s">
        <v>109</v>
      </c>
      <c r="U39" s="592"/>
    </row>
    <row r="40" spans="1:21" hidden="1">
      <c r="A40" s="44">
        <v>32</v>
      </c>
      <c r="B40" s="2"/>
      <c r="C40" s="182" t="s">
        <v>83</v>
      </c>
      <c r="D40" s="2" t="s">
        <v>84</v>
      </c>
      <c r="E40" s="2"/>
      <c r="F40" s="31"/>
      <c r="G40" s="41"/>
      <c r="H40" s="41"/>
      <c r="I40" s="603"/>
      <c r="J40" s="2"/>
      <c r="K40" s="31"/>
      <c r="L40" s="31"/>
      <c r="M40" s="2"/>
      <c r="N40" s="42"/>
      <c r="O40" s="72"/>
      <c r="P40" s="2"/>
      <c r="Q40" s="160" t="s">
        <v>110</v>
      </c>
      <c r="R40" s="74" t="s">
        <v>24</v>
      </c>
      <c r="S40" s="74"/>
      <c r="T40" s="72" t="s">
        <v>109</v>
      </c>
      <c r="U40" s="592"/>
    </row>
    <row r="41" spans="1:21" hidden="1">
      <c r="A41" s="44">
        <v>33</v>
      </c>
      <c r="B41" s="2" t="s">
        <v>111</v>
      </c>
      <c r="C41" s="182" t="s">
        <v>112</v>
      </c>
      <c r="D41" s="2" t="s">
        <v>113</v>
      </c>
      <c r="E41" s="2"/>
      <c r="F41" s="31"/>
      <c r="G41" s="41"/>
      <c r="H41" s="41"/>
      <c r="I41" s="603"/>
      <c r="J41" s="2"/>
      <c r="K41" s="31"/>
      <c r="L41" s="31"/>
      <c r="M41" s="2"/>
      <c r="N41" s="42"/>
      <c r="O41" s="72"/>
      <c r="P41" s="2"/>
      <c r="Q41" s="160"/>
      <c r="R41" s="74" t="s">
        <v>24</v>
      </c>
      <c r="S41" s="158"/>
      <c r="T41" s="72" t="s">
        <v>90</v>
      </c>
      <c r="U41" s="592"/>
    </row>
    <row r="42" spans="1:21" hidden="1">
      <c r="A42" s="44">
        <v>34</v>
      </c>
      <c r="B42" s="2" t="s">
        <v>111</v>
      </c>
      <c r="C42" s="182" t="s">
        <v>112</v>
      </c>
      <c r="D42" s="2" t="s">
        <v>114</v>
      </c>
      <c r="E42" s="2"/>
      <c r="F42" s="31"/>
      <c r="G42" s="41"/>
      <c r="H42" s="41"/>
      <c r="I42" s="603"/>
      <c r="J42" s="2"/>
      <c r="K42" s="31"/>
      <c r="L42" s="31"/>
      <c r="M42" s="2"/>
      <c r="N42" s="42"/>
      <c r="O42" s="72"/>
      <c r="P42" s="2"/>
      <c r="Q42" s="160"/>
      <c r="R42" s="74" t="s">
        <v>24</v>
      </c>
      <c r="S42" s="158"/>
      <c r="T42" s="72" t="s">
        <v>90</v>
      </c>
      <c r="U42" s="592"/>
    </row>
    <row r="43" spans="1:21" hidden="1">
      <c r="A43" s="44">
        <v>35</v>
      </c>
      <c r="B43" s="2">
        <v>3</v>
      </c>
      <c r="C43" s="182" t="s">
        <v>115</v>
      </c>
      <c r="D43" s="2" t="s">
        <v>116</v>
      </c>
      <c r="E43" s="2"/>
      <c r="F43" s="31"/>
      <c r="G43" s="41"/>
      <c r="H43" s="41"/>
      <c r="I43" s="603"/>
      <c r="J43" s="2"/>
      <c r="K43" s="31"/>
      <c r="L43" s="31"/>
      <c r="M43" s="2"/>
      <c r="N43" s="42"/>
      <c r="O43" s="72"/>
      <c r="P43" s="2"/>
      <c r="Q43" s="160"/>
      <c r="R43" s="74" t="s">
        <v>24</v>
      </c>
      <c r="S43" s="158"/>
      <c r="T43" s="72" t="s">
        <v>90</v>
      </c>
      <c r="U43" s="592"/>
    </row>
    <row r="44" spans="1:21" hidden="1">
      <c r="A44" s="44">
        <v>36</v>
      </c>
      <c r="B44" s="2">
        <v>3</v>
      </c>
      <c r="C44" s="182" t="s">
        <v>117</v>
      </c>
      <c r="D44" s="2" t="s">
        <v>118</v>
      </c>
      <c r="E44" s="2"/>
      <c r="F44" s="31"/>
      <c r="G44" s="41"/>
      <c r="H44" s="41"/>
      <c r="I44" s="603"/>
      <c r="J44" s="2"/>
      <c r="K44" s="31"/>
      <c r="L44" s="31"/>
      <c r="M44" s="2"/>
      <c r="N44" s="42"/>
      <c r="O44" s="72"/>
      <c r="P44" s="2"/>
      <c r="Q44" s="160" t="s">
        <v>119</v>
      </c>
      <c r="R44" s="74" t="s">
        <v>24</v>
      </c>
      <c r="S44" s="74"/>
      <c r="T44" s="72" t="s">
        <v>109</v>
      </c>
      <c r="U44" s="592"/>
    </row>
    <row r="45" spans="1:21" hidden="1">
      <c r="A45" s="44">
        <v>37</v>
      </c>
      <c r="B45" s="2"/>
      <c r="C45" s="182" t="s">
        <v>117</v>
      </c>
      <c r="D45" s="2" t="s">
        <v>120</v>
      </c>
      <c r="E45" s="2"/>
      <c r="F45" s="31"/>
      <c r="G45" s="41"/>
      <c r="H45" s="41"/>
      <c r="I45" s="603"/>
      <c r="J45" s="2"/>
      <c r="K45" s="31"/>
      <c r="L45" s="31"/>
      <c r="M45" s="2"/>
      <c r="N45" s="42"/>
      <c r="O45" s="72"/>
      <c r="P45" s="2"/>
      <c r="Q45" s="160" t="s">
        <v>121</v>
      </c>
      <c r="R45" s="74" t="s">
        <v>24</v>
      </c>
      <c r="S45" s="74"/>
      <c r="T45" s="72" t="s">
        <v>109</v>
      </c>
      <c r="U45" s="592"/>
    </row>
    <row r="46" spans="1:21" hidden="1">
      <c r="A46" s="44">
        <v>39</v>
      </c>
      <c r="B46" s="45" t="s">
        <v>122</v>
      </c>
      <c r="C46" s="182" t="s">
        <v>123</v>
      </c>
      <c r="D46" s="2" t="s">
        <v>124</v>
      </c>
      <c r="E46" s="2"/>
      <c r="F46" s="31"/>
      <c r="G46" s="41"/>
      <c r="H46" s="41"/>
      <c r="I46" s="603"/>
      <c r="J46" s="2"/>
      <c r="K46" s="31"/>
      <c r="L46" s="31"/>
      <c r="M46" s="2"/>
      <c r="N46" s="2"/>
      <c r="O46" s="182"/>
      <c r="P46" s="2"/>
      <c r="Q46" s="160"/>
      <c r="R46" s="74" t="s">
        <v>24</v>
      </c>
      <c r="S46" s="74"/>
      <c r="T46" s="182" t="s">
        <v>90</v>
      </c>
      <c r="U46" s="168"/>
    </row>
    <row r="47" spans="1:21" hidden="1">
      <c r="A47" s="44">
        <v>40</v>
      </c>
      <c r="B47" s="45"/>
      <c r="C47" s="182" t="s">
        <v>123</v>
      </c>
      <c r="D47" s="2" t="s">
        <v>125</v>
      </c>
      <c r="E47" s="2"/>
      <c r="F47" s="31"/>
      <c r="G47" s="41"/>
      <c r="H47" s="41"/>
      <c r="I47" s="603"/>
      <c r="J47" s="2"/>
      <c r="K47" s="31"/>
      <c r="L47" s="31"/>
      <c r="M47" s="2"/>
      <c r="N47" s="2"/>
      <c r="O47" s="182"/>
      <c r="P47" s="2"/>
      <c r="Q47" s="160"/>
      <c r="R47" s="74" t="s">
        <v>24</v>
      </c>
      <c r="S47" s="74"/>
      <c r="T47" s="182" t="s">
        <v>90</v>
      </c>
      <c r="U47" s="168"/>
    </row>
    <row r="48" spans="1:21" hidden="1">
      <c r="A48" s="44">
        <v>41</v>
      </c>
      <c r="B48" s="45"/>
      <c r="C48" s="182" t="s">
        <v>123</v>
      </c>
      <c r="D48" s="2" t="s">
        <v>125</v>
      </c>
      <c r="E48" s="2"/>
      <c r="F48" s="31"/>
      <c r="G48" s="41"/>
      <c r="H48" s="41"/>
      <c r="I48" s="603"/>
      <c r="J48" s="2"/>
      <c r="K48" s="31"/>
      <c r="L48" s="31"/>
      <c r="M48" s="2"/>
      <c r="N48" s="2"/>
      <c r="O48" s="182"/>
      <c r="P48" s="2"/>
      <c r="Q48" s="160"/>
      <c r="R48" s="74" t="s">
        <v>24</v>
      </c>
      <c r="S48" s="74"/>
      <c r="T48" s="182" t="s">
        <v>109</v>
      </c>
      <c r="U48" s="168"/>
    </row>
    <row r="49" spans="1:21" hidden="1">
      <c r="A49" s="44">
        <v>42</v>
      </c>
      <c r="B49" s="45"/>
      <c r="C49" s="182" t="s">
        <v>126</v>
      </c>
      <c r="D49" s="2"/>
      <c r="E49" s="2"/>
      <c r="F49" s="31"/>
      <c r="G49" s="41"/>
      <c r="H49" s="41"/>
      <c r="I49" s="603"/>
      <c r="J49" s="2"/>
      <c r="K49" s="31"/>
      <c r="L49" s="31"/>
      <c r="M49" s="2"/>
      <c r="N49" s="2"/>
      <c r="O49" s="182"/>
      <c r="P49" s="2"/>
      <c r="Q49" s="160"/>
      <c r="R49" s="74" t="s">
        <v>24</v>
      </c>
      <c r="S49" s="74"/>
      <c r="T49" s="182" t="s">
        <v>109</v>
      </c>
      <c r="U49" s="168"/>
    </row>
    <row r="50" spans="1:21" hidden="1">
      <c r="A50" s="44">
        <v>43</v>
      </c>
      <c r="B50" s="45"/>
      <c r="C50" s="182" t="s">
        <v>126</v>
      </c>
      <c r="D50" s="2"/>
      <c r="E50" s="2"/>
      <c r="F50" s="31"/>
      <c r="G50" s="41"/>
      <c r="H50" s="41"/>
      <c r="I50" s="603"/>
      <c r="J50" s="2"/>
      <c r="K50" s="31"/>
      <c r="L50" s="31"/>
      <c r="M50" s="2"/>
      <c r="N50" s="2"/>
      <c r="O50" s="182"/>
      <c r="P50" s="2"/>
      <c r="Q50" s="160"/>
      <c r="R50" s="74" t="s">
        <v>24</v>
      </c>
      <c r="S50" s="74"/>
      <c r="T50" s="182" t="s">
        <v>90</v>
      </c>
      <c r="U50" s="168"/>
    </row>
    <row r="51" spans="1:21" hidden="1">
      <c r="A51" s="44">
        <v>44</v>
      </c>
      <c r="B51" s="45">
        <v>1</v>
      </c>
      <c r="C51" s="182" t="s">
        <v>127</v>
      </c>
      <c r="D51" s="2"/>
      <c r="E51" s="2"/>
      <c r="F51" s="31"/>
      <c r="G51" s="41"/>
      <c r="H51" s="41"/>
      <c r="I51" s="603"/>
      <c r="J51" s="2"/>
      <c r="K51" s="31"/>
      <c r="L51" s="31"/>
      <c r="M51" s="2"/>
      <c r="N51" s="2"/>
      <c r="O51" s="182"/>
      <c r="P51" s="2"/>
      <c r="Q51" s="160"/>
      <c r="R51" s="74" t="s">
        <v>24</v>
      </c>
      <c r="S51" s="74"/>
      <c r="T51" s="182"/>
      <c r="U51" s="168"/>
    </row>
    <row r="52" spans="1:21" hidden="1">
      <c r="A52" s="44">
        <v>45</v>
      </c>
      <c r="B52" s="45">
        <v>2</v>
      </c>
      <c r="C52" s="182" t="s">
        <v>127</v>
      </c>
      <c r="D52" s="2"/>
      <c r="E52" s="2"/>
      <c r="F52" s="31"/>
      <c r="G52" s="41"/>
      <c r="H52" s="41"/>
      <c r="I52" s="603"/>
      <c r="J52" s="2"/>
      <c r="K52" s="31"/>
      <c r="L52" s="31"/>
      <c r="M52" s="2"/>
      <c r="N52" s="2"/>
      <c r="O52" s="182"/>
      <c r="P52" s="2"/>
      <c r="Q52" s="160"/>
      <c r="R52" s="74" t="s">
        <v>24</v>
      </c>
      <c r="S52" s="74"/>
      <c r="T52" s="182"/>
      <c r="U52" s="168"/>
    </row>
    <row r="53" spans="1:21" hidden="1">
      <c r="A53" s="44">
        <v>46</v>
      </c>
      <c r="B53" s="45">
        <v>3</v>
      </c>
      <c r="C53" s="182" t="s">
        <v>127</v>
      </c>
      <c r="D53" s="2"/>
      <c r="E53" s="2"/>
      <c r="F53" s="31"/>
      <c r="G53" s="41"/>
      <c r="H53" s="41"/>
      <c r="I53" s="603"/>
      <c r="J53" s="2"/>
      <c r="K53" s="31"/>
      <c r="L53" s="31"/>
      <c r="M53" s="2"/>
      <c r="N53" s="2"/>
      <c r="O53" s="182"/>
      <c r="P53" s="2"/>
      <c r="Q53" s="160"/>
      <c r="R53" s="74" t="s">
        <v>24</v>
      </c>
      <c r="S53" s="74"/>
      <c r="T53" s="182"/>
      <c r="U53" s="168"/>
    </row>
    <row r="54" spans="1:21" hidden="1">
      <c r="A54" s="44">
        <v>47</v>
      </c>
      <c r="B54" s="45">
        <v>4</v>
      </c>
      <c r="C54" s="182" t="s">
        <v>127</v>
      </c>
      <c r="D54" s="2"/>
      <c r="E54" s="2"/>
      <c r="F54" s="31"/>
      <c r="G54" s="41"/>
      <c r="H54" s="41"/>
      <c r="I54" s="603"/>
      <c r="J54" s="2"/>
      <c r="K54" s="31"/>
      <c r="L54" s="31"/>
      <c r="M54" s="2"/>
      <c r="N54" s="2"/>
      <c r="O54" s="182"/>
      <c r="P54" s="2"/>
      <c r="Q54" s="160"/>
      <c r="R54" s="74" t="s">
        <v>24</v>
      </c>
      <c r="S54" s="74"/>
      <c r="T54" s="182"/>
      <c r="U54" s="168"/>
    </row>
    <row r="55" spans="1:21" hidden="1">
      <c r="A55" s="44">
        <v>48</v>
      </c>
      <c r="B55" s="45">
        <v>5</v>
      </c>
      <c r="C55" s="182" t="s">
        <v>127</v>
      </c>
      <c r="D55" s="2"/>
      <c r="E55" s="2"/>
      <c r="F55" s="31"/>
      <c r="G55" s="41"/>
      <c r="H55" s="41"/>
      <c r="I55" s="603"/>
      <c r="J55" s="2"/>
      <c r="K55" s="31"/>
      <c r="L55" s="31"/>
      <c r="M55" s="2"/>
      <c r="N55" s="2"/>
      <c r="O55" s="182"/>
      <c r="P55" s="2"/>
      <c r="Q55" s="160"/>
      <c r="R55" s="74" t="s">
        <v>24</v>
      </c>
      <c r="S55" s="74"/>
      <c r="T55" s="182"/>
      <c r="U55" s="168"/>
    </row>
    <row r="56" spans="1:21" hidden="1">
      <c r="A56" s="44">
        <v>49</v>
      </c>
      <c r="B56" s="45">
        <v>6</v>
      </c>
      <c r="C56" s="182" t="s">
        <v>127</v>
      </c>
      <c r="D56" s="2"/>
      <c r="E56" s="2"/>
      <c r="F56" s="31"/>
      <c r="G56" s="41"/>
      <c r="H56" s="41"/>
      <c r="I56" s="603"/>
      <c r="J56" s="2"/>
      <c r="K56" s="31"/>
      <c r="L56" s="31"/>
      <c r="M56" s="2"/>
      <c r="N56" s="2"/>
      <c r="O56" s="182"/>
      <c r="P56" s="2"/>
      <c r="Q56" s="160"/>
      <c r="R56" s="74" t="s">
        <v>24</v>
      </c>
      <c r="S56" s="74"/>
      <c r="T56" s="182"/>
      <c r="U56" s="168"/>
    </row>
    <row r="57" spans="1:21" hidden="1">
      <c r="A57" s="44">
        <v>50</v>
      </c>
      <c r="B57" s="45">
        <v>7</v>
      </c>
      <c r="C57" s="182"/>
      <c r="D57" s="2"/>
      <c r="E57" s="2"/>
      <c r="F57" s="31"/>
      <c r="G57" s="41"/>
      <c r="H57" s="41"/>
      <c r="I57" s="603"/>
      <c r="J57" s="2"/>
      <c r="K57" s="31"/>
      <c r="L57" s="31"/>
      <c r="M57" s="2"/>
      <c r="N57" s="2"/>
      <c r="O57" s="182"/>
      <c r="P57" s="2"/>
      <c r="Q57" s="160"/>
      <c r="R57" s="74" t="s">
        <v>24</v>
      </c>
      <c r="S57" s="74"/>
      <c r="T57" s="182"/>
      <c r="U57" s="168"/>
    </row>
    <row r="58" spans="1:21" hidden="1">
      <c r="A58" s="44">
        <v>51</v>
      </c>
      <c r="B58" s="45">
        <v>8</v>
      </c>
      <c r="C58" s="182"/>
      <c r="D58" s="2"/>
      <c r="E58" s="2"/>
      <c r="F58" s="31"/>
      <c r="G58" s="41"/>
      <c r="H58" s="41"/>
      <c r="I58" s="603"/>
      <c r="J58" s="2"/>
      <c r="K58" s="31"/>
      <c r="L58" s="31"/>
      <c r="M58" s="2"/>
      <c r="N58" s="2"/>
      <c r="O58" s="182"/>
      <c r="P58" s="2"/>
      <c r="Q58" s="160"/>
      <c r="R58" s="74" t="s">
        <v>24</v>
      </c>
      <c r="S58" s="74"/>
      <c r="T58" s="182"/>
      <c r="U58" s="168"/>
    </row>
    <row r="59" spans="1:21" hidden="1">
      <c r="A59" s="44">
        <v>52</v>
      </c>
      <c r="B59" s="45">
        <v>9</v>
      </c>
      <c r="C59" s="182"/>
      <c r="D59" s="2"/>
      <c r="E59" s="2"/>
      <c r="F59" s="31"/>
      <c r="G59" s="41"/>
      <c r="H59" s="41"/>
      <c r="I59" s="603"/>
      <c r="J59" s="2"/>
      <c r="K59" s="31"/>
      <c r="L59" s="31"/>
      <c r="M59" s="2"/>
      <c r="N59" s="2"/>
      <c r="O59" s="182"/>
      <c r="P59" s="2"/>
      <c r="Q59" s="160"/>
      <c r="R59" s="74" t="s">
        <v>24</v>
      </c>
      <c r="S59" s="74"/>
      <c r="T59" s="182"/>
      <c r="U59" s="168"/>
    </row>
    <row r="60" spans="1:21" hidden="1">
      <c r="A60" s="44">
        <v>53</v>
      </c>
      <c r="B60" s="45">
        <v>10</v>
      </c>
      <c r="C60" s="182"/>
      <c r="D60" s="2"/>
      <c r="E60" s="2"/>
      <c r="F60" s="31"/>
      <c r="G60" s="41"/>
      <c r="H60" s="41"/>
      <c r="I60" s="603"/>
      <c r="J60" s="2"/>
      <c r="K60" s="31"/>
      <c r="L60" s="31"/>
      <c r="M60" s="2"/>
      <c r="N60" s="2"/>
      <c r="O60" s="182"/>
      <c r="P60" s="2"/>
      <c r="Q60" s="160" t="s">
        <v>128</v>
      </c>
      <c r="R60" s="74" t="s">
        <v>24</v>
      </c>
      <c r="S60" s="74"/>
      <c r="T60" s="182"/>
      <c r="U60" s="168"/>
    </row>
    <row r="61" spans="1:21" hidden="1">
      <c r="A61" s="44">
        <v>54</v>
      </c>
      <c r="B61" s="45">
        <v>11</v>
      </c>
      <c r="C61" s="182"/>
      <c r="D61" s="2"/>
      <c r="E61" s="2"/>
      <c r="F61" s="31"/>
      <c r="G61" s="41"/>
      <c r="H61" s="41"/>
      <c r="I61" s="603"/>
      <c r="J61" s="2"/>
      <c r="K61" s="31"/>
      <c r="L61" s="31"/>
      <c r="M61" s="2"/>
      <c r="N61" s="2"/>
      <c r="O61" s="182"/>
      <c r="P61" s="2"/>
      <c r="Q61" s="160" t="s">
        <v>129</v>
      </c>
      <c r="R61" s="74" t="s">
        <v>24</v>
      </c>
      <c r="S61" s="74"/>
      <c r="T61" s="182"/>
      <c r="U61" s="168"/>
    </row>
    <row r="62" spans="1:21" hidden="1">
      <c r="A62" s="44">
        <v>55</v>
      </c>
      <c r="B62" s="2">
        <v>8</v>
      </c>
      <c r="C62" s="182" t="s">
        <v>130</v>
      </c>
      <c r="D62" s="2" t="s">
        <v>131</v>
      </c>
      <c r="E62" s="2"/>
      <c r="F62" s="31"/>
      <c r="G62" s="41"/>
      <c r="H62" s="41"/>
      <c r="I62" s="603"/>
      <c r="J62" s="2"/>
      <c r="K62" s="31"/>
      <c r="L62" s="31"/>
      <c r="M62" s="2"/>
      <c r="N62" s="2"/>
      <c r="O62" s="182"/>
      <c r="P62" s="2"/>
      <c r="Q62" s="611" t="s">
        <v>132</v>
      </c>
      <c r="R62" s="74" t="s">
        <v>24</v>
      </c>
      <c r="S62" s="596"/>
      <c r="T62" s="182" t="s">
        <v>90</v>
      </c>
      <c r="U62" s="168"/>
    </row>
    <row r="63" spans="1:21" hidden="1">
      <c r="A63" s="44">
        <v>56</v>
      </c>
      <c r="B63" s="331" t="s">
        <v>133</v>
      </c>
      <c r="C63" s="182" t="s">
        <v>134</v>
      </c>
      <c r="D63" s="2">
        <v>49</v>
      </c>
      <c r="E63" s="2"/>
      <c r="F63" s="31" t="s">
        <v>135</v>
      </c>
      <c r="G63" s="41">
        <v>43047</v>
      </c>
      <c r="H63" s="41"/>
      <c r="I63" s="603"/>
      <c r="J63" s="2"/>
      <c r="K63" s="31"/>
      <c r="L63" s="31"/>
      <c r="M63" s="2"/>
      <c r="N63" s="2"/>
      <c r="O63" s="182"/>
      <c r="P63" s="2"/>
      <c r="Q63" s="160" t="s">
        <v>136</v>
      </c>
      <c r="R63" s="74" t="s">
        <v>24</v>
      </c>
      <c r="S63" s="74"/>
      <c r="T63" s="182" t="s">
        <v>137</v>
      </c>
      <c r="U63" s="168"/>
    </row>
    <row r="64" spans="1:21" hidden="1">
      <c r="A64" s="44">
        <v>57</v>
      </c>
      <c r="B64" s="331" t="s">
        <v>133</v>
      </c>
      <c r="C64" s="182" t="s">
        <v>134</v>
      </c>
      <c r="D64" s="2">
        <v>49</v>
      </c>
      <c r="E64" s="2"/>
      <c r="F64" s="31" t="s">
        <v>135</v>
      </c>
      <c r="G64" s="41">
        <v>43047</v>
      </c>
      <c r="H64" s="41"/>
      <c r="I64" s="603"/>
      <c r="J64" s="2"/>
      <c r="K64" s="31"/>
      <c r="L64" s="31"/>
      <c r="M64" s="2"/>
      <c r="N64" s="2"/>
      <c r="O64" s="182"/>
      <c r="P64" s="2"/>
      <c r="Q64" s="160" t="s">
        <v>136</v>
      </c>
      <c r="R64" s="74" t="s">
        <v>24</v>
      </c>
      <c r="S64" s="74"/>
      <c r="T64" s="72" t="s">
        <v>30</v>
      </c>
      <c r="U64" s="168"/>
    </row>
    <row r="65" spans="1:21">
      <c r="A65" s="44">
        <v>58</v>
      </c>
      <c r="B65" s="331" t="s">
        <v>133</v>
      </c>
      <c r="C65" s="182" t="s">
        <v>138</v>
      </c>
      <c r="D65" s="2">
        <v>42</v>
      </c>
      <c r="E65" s="2"/>
      <c r="F65" s="31" t="s">
        <v>139</v>
      </c>
      <c r="G65" s="41"/>
      <c r="H65" s="41"/>
      <c r="I65" s="603"/>
      <c r="J65" s="2"/>
      <c r="K65" s="31"/>
      <c r="L65" s="31"/>
      <c r="M65" s="2"/>
      <c r="N65" s="2"/>
      <c r="O65" s="182"/>
      <c r="P65" s="2"/>
      <c r="Q65" s="160" t="s">
        <v>136</v>
      </c>
      <c r="R65" s="74" t="s">
        <v>24</v>
      </c>
      <c r="S65" s="74"/>
      <c r="T65" s="72" t="s">
        <v>35</v>
      </c>
      <c r="U65" s="168" t="s">
        <v>140</v>
      </c>
    </row>
    <row r="66" spans="1:21" hidden="1">
      <c r="A66" s="44">
        <v>59</v>
      </c>
      <c r="B66" s="331" t="s">
        <v>133</v>
      </c>
      <c r="C66" s="182" t="s">
        <v>141</v>
      </c>
      <c r="D66" s="2">
        <v>49</v>
      </c>
      <c r="E66" s="2"/>
      <c r="F66" s="31" t="s">
        <v>135</v>
      </c>
      <c r="G66" s="41"/>
      <c r="H66" s="41"/>
      <c r="I66" s="603"/>
      <c r="J66" s="2"/>
      <c r="K66" s="31"/>
      <c r="L66" s="31"/>
      <c r="M66" s="2"/>
      <c r="N66" s="2"/>
      <c r="O66" s="182"/>
      <c r="P66" s="2"/>
      <c r="Q66" s="160"/>
      <c r="R66" s="74" t="s">
        <v>24</v>
      </c>
      <c r="S66" s="74"/>
      <c r="T66" s="182" t="s">
        <v>142</v>
      </c>
      <c r="U66" s="168" t="s">
        <v>143</v>
      </c>
    </row>
    <row r="67" spans="1:21">
      <c r="A67" s="330"/>
      <c r="B67" s="331" t="s">
        <v>133</v>
      </c>
      <c r="C67" s="334" t="s">
        <v>138</v>
      </c>
      <c r="D67" s="331" t="s">
        <v>144</v>
      </c>
      <c r="E67" s="331"/>
      <c r="F67" s="610" t="s">
        <v>145</v>
      </c>
      <c r="G67" s="332"/>
      <c r="H67" s="332"/>
      <c r="I67" s="604">
        <v>22715000</v>
      </c>
      <c r="J67" s="333"/>
      <c r="K67" s="610"/>
      <c r="L67" s="610"/>
      <c r="M67" s="333"/>
      <c r="N67" s="331"/>
      <c r="O67" s="334"/>
      <c r="P67" s="331"/>
      <c r="Q67" s="160"/>
      <c r="R67" s="74" t="s">
        <v>24</v>
      </c>
      <c r="S67" s="74"/>
      <c r="T67" s="72" t="s">
        <v>35</v>
      </c>
      <c r="U67" s="72" t="s">
        <v>146</v>
      </c>
    </row>
    <row r="68" spans="1:21" hidden="1">
      <c r="A68" s="330"/>
      <c r="B68" s="697" t="s">
        <v>147</v>
      </c>
      <c r="C68" s="334" t="s">
        <v>148</v>
      </c>
      <c r="D68" s="331" t="s">
        <v>149</v>
      </c>
      <c r="E68" s="331"/>
      <c r="F68" s="610"/>
      <c r="G68" s="332"/>
      <c r="H68" s="332"/>
      <c r="I68" s="604">
        <v>19000000</v>
      </c>
      <c r="J68" s="333"/>
      <c r="K68" s="610"/>
      <c r="L68" s="610"/>
      <c r="M68" s="333"/>
      <c r="N68" s="331"/>
      <c r="O68" s="334"/>
      <c r="P68" s="331"/>
      <c r="Q68" s="160"/>
      <c r="R68" s="74" t="s">
        <v>24</v>
      </c>
      <c r="S68" s="74"/>
      <c r="T68" s="334" t="s">
        <v>150</v>
      </c>
      <c r="U68" s="593"/>
    </row>
    <row r="69" spans="1:21" ht="24.75">
      <c r="A69" s="44">
        <v>60</v>
      </c>
      <c r="B69" s="331" t="s">
        <v>151</v>
      </c>
      <c r="C69" s="182" t="s">
        <v>152</v>
      </c>
      <c r="D69" s="2" t="s">
        <v>153</v>
      </c>
      <c r="E69" s="2"/>
      <c r="F69" s="31">
        <v>42669</v>
      </c>
      <c r="G69" s="41">
        <v>42669</v>
      </c>
      <c r="H69" s="41"/>
      <c r="I69" s="603"/>
      <c r="J69" s="2"/>
      <c r="K69" s="31"/>
      <c r="L69" s="31"/>
      <c r="M69" s="2"/>
      <c r="N69" s="2"/>
      <c r="O69" s="182"/>
      <c r="P69" s="2"/>
      <c r="Q69" s="160" t="s">
        <v>136</v>
      </c>
      <c r="R69" s="74" t="s">
        <v>24</v>
      </c>
      <c r="S69" s="74"/>
      <c r="T69" s="72" t="s">
        <v>35</v>
      </c>
      <c r="U69" s="72" t="s">
        <v>146</v>
      </c>
    </row>
    <row r="70" spans="1:21">
      <c r="A70" s="44">
        <v>61</v>
      </c>
      <c r="B70" s="331" t="s">
        <v>151</v>
      </c>
      <c r="C70" s="182" t="s">
        <v>154</v>
      </c>
      <c r="D70" s="2" t="s">
        <v>155</v>
      </c>
      <c r="E70" s="2"/>
      <c r="F70" s="31">
        <v>42669</v>
      </c>
      <c r="G70" s="41">
        <v>42669</v>
      </c>
      <c r="H70" s="41"/>
      <c r="I70" s="603"/>
      <c r="J70" s="2"/>
      <c r="K70" s="31"/>
      <c r="L70" s="31"/>
      <c r="M70" s="2"/>
      <c r="N70" s="2"/>
      <c r="O70" s="182"/>
      <c r="P70" s="2"/>
      <c r="Q70" s="160" t="s">
        <v>136</v>
      </c>
      <c r="R70" s="74" t="s">
        <v>24</v>
      </c>
      <c r="S70" s="74"/>
      <c r="T70" s="72" t="s">
        <v>35</v>
      </c>
      <c r="U70" s="168" t="s">
        <v>156</v>
      </c>
    </row>
    <row r="71" spans="1:21" ht="24.75">
      <c r="A71" s="44">
        <v>62</v>
      </c>
      <c r="B71" s="331" t="s">
        <v>151</v>
      </c>
      <c r="C71" s="182" t="s">
        <v>154</v>
      </c>
      <c r="D71" s="2" t="s">
        <v>157</v>
      </c>
      <c r="E71" s="2"/>
      <c r="F71" s="31">
        <v>41845</v>
      </c>
      <c r="G71" s="41">
        <v>41845</v>
      </c>
      <c r="H71" s="41"/>
      <c r="I71" s="603"/>
      <c r="J71" s="2"/>
      <c r="K71" s="31"/>
      <c r="L71" s="31"/>
      <c r="M71" s="2"/>
      <c r="N71" s="2"/>
      <c r="O71" s="182"/>
      <c r="P71" s="2"/>
      <c r="Q71" s="160" t="s">
        <v>158</v>
      </c>
      <c r="R71" s="74" t="s">
        <v>24</v>
      </c>
      <c r="S71" s="74"/>
      <c r="T71" s="72" t="s">
        <v>35</v>
      </c>
      <c r="U71" s="168" t="s">
        <v>159</v>
      </c>
    </row>
    <row r="72" spans="1:21" ht="36">
      <c r="A72" s="44">
        <v>63</v>
      </c>
      <c r="B72" s="331" t="s">
        <v>133</v>
      </c>
      <c r="C72" s="182" t="s">
        <v>160</v>
      </c>
      <c r="D72" s="2" t="s">
        <v>161</v>
      </c>
      <c r="E72" s="2"/>
      <c r="F72" s="31">
        <v>43637</v>
      </c>
      <c r="G72" s="41"/>
      <c r="H72" s="41"/>
      <c r="I72" s="605">
        <v>118900000</v>
      </c>
      <c r="J72" s="72"/>
      <c r="K72" s="31"/>
      <c r="L72" s="31"/>
      <c r="M72" s="72"/>
      <c r="N72" s="2"/>
      <c r="O72" s="182"/>
      <c r="P72" s="2"/>
      <c r="Q72" s="160" t="s">
        <v>162</v>
      </c>
      <c r="R72" s="74" t="s">
        <v>24</v>
      </c>
      <c r="S72" s="158"/>
      <c r="T72" s="72" t="s">
        <v>35</v>
      </c>
      <c r="U72" s="168" t="s">
        <v>156</v>
      </c>
    </row>
    <row r="73" spans="1:21" hidden="1">
      <c r="A73" s="44">
        <v>64</v>
      </c>
      <c r="B73" s="331"/>
      <c r="C73" s="182" t="s">
        <v>163</v>
      </c>
      <c r="D73" s="2"/>
      <c r="E73" s="2"/>
      <c r="F73" s="31">
        <v>43637</v>
      </c>
      <c r="G73" s="41"/>
      <c r="H73" s="41"/>
      <c r="I73" s="605">
        <v>24950000</v>
      </c>
      <c r="J73" s="72"/>
      <c r="K73" s="31"/>
      <c r="L73" s="31"/>
      <c r="M73" s="72"/>
      <c r="N73" s="2"/>
      <c r="O73" s="182"/>
      <c r="P73" s="2"/>
      <c r="Q73" s="160"/>
      <c r="R73" s="74" t="s">
        <v>24</v>
      </c>
      <c r="S73" s="158"/>
      <c r="T73" s="182" t="s">
        <v>164</v>
      </c>
      <c r="U73" s="168"/>
    </row>
    <row r="74" spans="1:21" hidden="1">
      <c r="A74" s="44">
        <v>65</v>
      </c>
      <c r="B74" s="697">
        <v>8</v>
      </c>
      <c r="C74" s="182" t="s">
        <v>165</v>
      </c>
      <c r="D74" s="2"/>
      <c r="E74" s="2"/>
      <c r="F74" s="31"/>
      <c r="G74" s="41"/>
      <c r="H74" s="41"/>
      <c r="I74" s="603"/>
      <c r="J74" s="2"/>
      <c r="K74" s="31"/>
      <c r="L74" s="31"/>
      <c r="M74" s="2"/>
      <c r="N74" s="2"/>
      <c r="O74" s="182"/>
      <c r="P74" s="2"/>
      <c r="Q74" s="160"/>
      <c r="R74" s="74" t="s">
        <v>24</v>
      </c>
      <c r="S74" s="158"/>
      <c r="T74" s="182"/>
      <c r="U74" s="168"/>
    </row>
    <row r="75" spans="1:21" hidden="1">
      <c r="A75" s="44">
        <v>66</v>
      </c>
      <c r="B75" s="331" t="s">
        <v>147</v>
      </c>
      <c r="C75" s="182" t="s">
        <v>166</v>
      </c>
      <c r="D75" s="2" t="s">
        <v>167</v>
      </c>
      <c r="E75" s="2"/>
      <c r="F75" s="31"/>
      <c r="G75" s="41"/>
      <c r="H75" s="41"/>
      <c r="I75" s="603"/>
      <c r="J75" s="2"/>
      <c r="K75" s="31"/>
      <c r="L75" s="31"/>
      <c r="M75" s="2"/>
      <c r="N75" s="2"/>
      <c r="O75" s="182"/>
      <c r="P75" s="2"/>
      <c r="Q75" s="160" t="s">
        <v>168</v>
      </c>
      <c r="R75" s="74" t="s">
        <v>24</v>
      </c>
      <c r="S75" s="74"/>
      <c r="T75" s="182"/>
      <c r="U75" s="168"/>
    </row>
    <row r="76" spans="1:21" hidden="1">
      <c r="A76" s="44">
        <v>67</v>
      </c>
      <c r="B76" s="331" t="s">
        <v>147</v>
      </c>
      <c r="C76" s="182" t="s">
        <v>147</v>
      </c>
      <c r="D76" s="2" t="s">
        <v>169</v>
      </c>
      <c r="E76" s="2"/>
      <c r="F76" s="31"/>
      <c r="G76" s="41"/>
      <c r="H76" s="41"/>
      <c r="I76" s="603"/>
      <c r="J76" s="2"/>
      <c r="K76" s="31"/>
      <c r="L76" s="31"/>
      <c r="M76" s="2"/>
      <c r="N76" s="2"/>
      <c r="O76" s="182"/>
      <c r="P76" s="2"/>
      <c r="Q76" s="160" t="s">
        <v>170</v>
      </c>
      <c r="R76" s="74" t="s">
        <v>24</v>
      </c>
      <c r="S76" s="74"/>
      <c r="T76" s="182"/>
      <c r="U76" s="168"/>
    </row>
    <row r="77" spans="1:21" hidden="1">
      <c r="A77" s="44">
        <v>68</v>
      </c>
      <c r="B77" s="331" t="s">
        <v>147</v>
      </c>
      <c r="C77" s="182" t="s">
        <v>171</v>
      </c>
      <c r="D77" s="2" t="s">
        <v>167</v>
      </c>
      <c r="E77" s="2"/>
      <c r="F77" s="31"/>
      <c r="G77" s="41"/>
      <c r="H77" s="41"/>
      <c r="I77" s="603"/>
      <c r="J77" s="2"/>
      <c r="K77" s="31"/>
      <c r="L77" s="31"/>
      <c r="M77" s="2"/>
      <c r="N77" s="2"/>
      <c r="O77" s="182"/>
      <c r="P77" s="2"/>
      <c r="Q77" s="160" t="s">
        <v>168</v>
      </c>
      <c r="R77" s="74" t="s">
        <v>24</v>
      </c>
      <c r="S77" s="74"/>
      <c r="T77" s="182"/>
      <c r="U77" s="168"/>
    </row>
    <row r="78" spans="1:21" hidden="1">
      <c r="A78" s="44">
        <v>69</v>
      </c>
      <c r="B78" s="331" t="s">
        <v>147</v>
      </c>
      <c r="C78" s="182" t="s">
        <v>171</v>
      </c>
      <c r="D78" s="2" t="s">
        <v>167</v>
      </c>
      <c r="E78" s="2"/>
      <c r="F78" s="31"/>
      <c r="G78" s="41"/>
      <c r="H78" s="41"/>
      <c r="I78" s="603"/>
      <c r="J78" s="2"/>
      <c r="K78" s="31"/>
      <c r="L78" s="31"/>
      <c r="M78" s="2"/>
      <c r="N78" s="2"/>
      <c r="O78" s="182"/>
      <c r="P78" s="2"/>
      <c r="Q78" s="160" t="s">
        <v>172</v>
      </c>
      <c r="R78" s="74" t="s">
        <v>24</v>
      </c>
      <c r="S78" s="74"/>
      <c r="T78" s="182"/>
      <c r="U78" s="168"/>
    </row>
    <row r="79" spans="1:21" hidden="1">
      <c r="A79" s="44">
        <v>70</v>
      </c>
      <c r="B79" s="331" t="s">
        <v>147</v>
      </c>
      <c r="C79" s="182" t="s">
        <v>173</v>
      </c>
      <c r="D79" s="2" t="s">
        <v>167</v>
      </c>
      <c r="E79" s="2"/>
      <c r="F79" s="31"/>
      <c r="G79" s="41"/>
      <c r="H79" s="41"/>
      <c r="I79" s="603"/>
      <c r="J79" s="2"/>
      <c r="K79" s="31"/>
      <c r="L79" s="31"/>
      <c r="M79" s="2"/>
      <c r="N79" s="2"/>
      <c r="O79" s="182"/>
      <c r="P79" s="2"/>
      <c r="Q79" s="160" t="s">
        <v>174</v>
      </c>
      <c r="R79" s="74" t="s">
        <v>24</v>
      </c>
      <c r="S79" s="74"/>
      <c r="T79" s="182"/>
      <c r="U79" s="168"/>
    </row>
    <row r="80" spans="1:21" hidden="1">
      <c r="A80" s="44">
        <v>71</v>
      </c>
      <c r="B80" s="697">
        <v>16</v>
      </c>
      <c r="C80" s="182" t="s">
        <v>175</v>
      </c>
      <c r="D80" s="2"/>
      <c r="E80" s="2"/>
      <c r="F80" s="31"/>
      <c r="G80" s="41"/>
      <c r="H80" s="41"/>
      <c r="I80" s="603"/>
      <c r="J80" s="2"/>
      <c r="K80" s="31"/>
      <c r="L80" s="31"/>
      <c r="M80" s="2"/>
      <c r="N80" s="2"/>
      <c r="O80" s="182"/>
      <c r="P80" s="2"/>
      <c r="Q80" s="160"/>
      <c r="R80" s="74" t="s">
        <v>24</v>
      </c>
      <c r="S80" s="74"/>
      <c r="T80" s="182"/>
      <c r="U80" s="168"/>
    </row>
    <row r="81" spans="1:21" hidden="1">
      <c r="A81" s="44">
        <v>72</v>
      </c>
      <c r="B81" s="697" t="s">
        <v>176</v>
      </c>
      <c r="C81" s="182" t="s">
        <v>177</v>
      </c>
      <c r="D81" s="2"/>
      <c r="E81" s="2"/>
      <c r="F81" s="31"/>
      <c r="G81" s="41"/>
      <c r="H81" s="41"/>
      <c r="I81" s="603"/>
      <c r="J81" s="2"/>
      <c r="K81" s="31"/>
      <c r="L81" s="31"/>
      <c r="M81" s="2"/>
      <c r="N81" s="2"/>
      <c r="O81" s="182"/>
      <c r="P81" s="2"/>
      <c r="Q81" s="160" t="s">
        <v>178</v>
      </c>
      <c r="R81" s="74" t="s">
        <v>24</v>
      </c>
      <c r="S81" s="74"/>
      <c r="T81" s="182" t="s">
        <v>156</v>
      </c>
      <c r="U81" s="168"/>
    </row>
    <row r="82" spans="1:21" hidden="1">
      <c r="A82" s="44">
        <v>73</v>
      </c>
      <c r="B82" s="697">
        <v>7</v>
      </c>
      <c r="C82" s="182" t="s">
        <v>179</v>
      </c>
      <c r="D82" s="2"/>
      <c r="E82" s="2"/>
      <c r="F82" s="31"/>
      <c r="G82" s="41"/>
      <c r="H82" s="41"/>
      <c r="I82" s="603"/>
      <c r="J82" s="2"/>
      <c r="K82" s="31"/>
      <c r="L82" s="31"/>
      <c r="M82" s="2"/>
      <c r="N82" s="2"/>
      <c r="O82" s="182"/>
      <c r="P82" s="2"/>
      <c r="Q82" s="160" t="s">
        <v>180</v>
      </c>
      <c r="R82" s="74" t="s">
        <v>24</v>
      </c>
      <c r="S82" s="74"/>
      <c r="T82" s="182"/>
      <c r="U82" s="168"/>
    </row>
    <row r="83" spans="1:21" hidden="1">
      <c r="A83" s="44"/>
      <c r="B83" s="697"/>
      <c r="C83" s="182" t="s">
        <v>179</v>
      </c>
      <c r="D83" s="2"/>
      <c r="E83" s="2"/>
      <c r="F83" s="31"/>
      <c r="G83" s="41"/>
      <c r="H83" s="41"/>
      <c r="I83" s="603"/>
      <c r="J83" s="2"/>
      <c r="K83" s="31"/>
      <c r="L83" s="31"/>
      <c r="M83" s="2"/>
      <c r="N83" s="2"/>
      <c r="O83" s="182"/>
      <c r="P83" s="2"/>
      <c r="Q83" s="160"/>
      <c r="R83" s="74" t="s">
        <v>24</v>
      </c>
      <c r="S83" s="74"/>
      <c r="T83" s="182"/>
      <c r="U83" s="168"/>
    </row>
    <row r="84" spans="1:21" hidden="1">
      <c r="A84" s="44"/>
      <c r="B84" s="697"/>
      <c r="C84" s="182" t="s">
        <v>179</v>
      </c>
      <c r="D84" s="2"/>
      <c r="E84" s="2"/>
      <c r="F84" s="31"/>
      <c r="G84" s="41"/>
      <c r="H84" s="41"/>
      <c r="I84" s="603"/>
      <c r="J84" s="2"/>
      <c r="K84" s="31"/>
      <c r="L84" s="31"/>
      <c r="M84" s="2"/>
      <c r="N84" s="2"/>
      <c r="O84" s="182"/>
      <c r="P84" s="2"/>
      <c r="Q84" s="160"/>
      <c r="R84" s="74" t="s">
        <v>24</v>
      </c>
      <c r="S84" s="74"/>
      <c r="T84" s="182"/>
      <c r="U84" s="168"/>
    </row>
    <row r="85" spans="1:21" hidden="1">
      <c r="A85" s="44"/>
      <c r="B85" s="697"/>
      <c r="C85" s="182" t="s">
        <v>179</v>
      </c>
      <c r="D85" s="2"/>
      <c r="E85" s="2"/>
      <c r="F85" s="31"/>
      <c r="G85" s="41"/>
      <c r="H85" s="41"/>
      <c r="I85" s="603"/>
      <c r="J85" s="2"/>
      <c r="K85" s="31"/>
      <c r="L85" s="31"/>
      <c r="M85" s="2"/>
      <c r="N85" s="2"/>
      <c r="O85" s="182"/>
      <c r="P85" s="2"/>
      <c r="Q85" s="160"/>
      <c r="R85" s="74" t="s">
        <v>24</v>
      </c>
      <c r="S85" s="74"/>
      <c r="T85" s="182"/>
      <c r="U85" s="168"/>
    </row>
    <row r="86" spans="1:21" hidden="1">
      <c r="A86" s="44"/>
      <c r="B86" s="697"/>
      <c r="C86" s="182"/>
      <c r="D86" s="2"/>
      <c r="E86" s="2"/>
      <c r="F86" s="31"/>
      <c r="G86" s="41"/>
      <c r="H86" s="41"/>
      <c r="I86" s="603"/>
      <c r="J86" s="2"/>
      <c r="K86" s="31"/>
      <c r="L86" s="31"/>
      <c r="M86" s="2"/>
      <c r="N86" s="2"/>
      <c r="O86" s="182"/>
      <c r="P86" s="2"/>
      <c r="Q86" s="160"/>
      <c r="R86" s="74" t="s">
        <v>24</v>
      </c>
      <c r="S86" s="74"/>
      <c r="T86" s="182"/>
      <c r="U86" s="168"/>
    </row>
    <row r="87" spans="1:21" hidden="1">
      <c r="A87" s="44">
        <v>74</v>
      </c>
      <c r="B87" s="697"/>
      <c r="C87" s="182" t="s">
        <v>181</v>
      </c>
      <c r="D87" s="2"/>
      <c r="E87" s="2"/>
      <c r="F87" s="31"/>
      <c r="G87" s="41"/>
      <c r="H87" s="41"/>
      <c r="I87" s="603"/>
      <c r="J87" s="2"/>
      <c r="K87" s="31"/>
      <c r="L87" s="31"/>
      <c r="M87" s="2"/>
      <c r="N87" s="2"/>
      <c r="O87" s="182"/>
      <c r="P87" s="2"/>
      <c r="Q87" s="160"/>
      <c r="R87" s="74" t="s">
        <v>24</v>
      </c>
      <c r="S87" s="74"/>
      <c r="T87" s="182"/>
      <c r="U87" s="168"/>
    </row>
    <row r="88" spans="1:21" hidden="1">
      <c r="A88" s="44">
        <v>75</v>
      </c>
      <c r="B88" s="697"/>
      <c r="C88" s="182" t="s">
        <v>182</v>
      </c>
      <c r="D88" s="2"/>
      <c r="E88" s="2"/>
      <c r="F88" s="31"/>
      <c r="G88" s="41"/>
      <c r="H88" s="41"/>
      <c r="I88" s="603"/>
      <c r="J88" s="2"/>
      <c r="K88" s="31"/>
      <c r="L88" s="31"/>
      <c r="M88" s="2"/>
      <c r="N88" s="2"/>
      <c r="O88" s="182"/>
      <c r="P88" s="2"/>
      <c r="Q88" s="160"/>
      <c r="R88" s="74" t="s">
        <v>24</v>
      </c>
      <c r="S88" s="74"/>
      <c r="T88" s="182"/>
      <c r="U88" s="168"/>
    </row>
    <row r="89" spans="1:21" hidden="1">
      <c r="A89" s="44">
        <v>76</v>
      </c>
      <c r="B89" s="2"/>
      <c r="C89" s="182" t="s">
        <v>183</v>
      </c>
      <c r="D89" s="2"/>
      <c r="E89" s="2"/>
      <c r="F89" s="31">
        <v>40435</v>
      </c>
      <c r="G89" s="41">
        <v>40435</v>
      </c>
      <c r="H89" s="41"/>
      <c r="I89" s="603"/>
      <c r="J89" s="2"/>
      <c r="K89" s="31"/>
      <c r="L89" s="31"/>
      <c r="M89" s="2"/>
      <c r="N89" s="42"/>
      <c r="O89" s="72"/>
      <c r="P89" s="2"/>
      <c r="Q89" s="160"/>
      <c r="R89" s="74" t="s">
        <v>24</v>
      </c>
      <c r="S89" s="74"/>
      <c r="T89" s="72" t="s">
        <v>90</v>
      </c>
      <c r="U89" s="592"/>
    </row>
    <row r="90" spans="1:21" hidden="1">
      <c r="A90" s="44">
        <v>77</v>
      </c>
      <c r="B90" s="2"/>
      <c r="C90" s="182" t="s">
        <v>184</v>
      </c>
      <c r="D90" s="2"/>
      <c r="E90" s="2"/>
      <c r="F90" s="31"/>
      <c r="G90" s="41"/>
      <c r="H90" s="41"/>
      <c r="I90" s="603"/>
      <c r="J90" s="2"/>
      <c r="K90" s="31"/>
      <c r="L90" s="31"/>
      <c r="M90" s="2"/>
      <c r="N90" s="42"/>
      <c r="O90" s="72"/>
      <c r="P90" s="2"/>
      <c r="Q90" s="160"/>
      <c r="R90" s="74" t="s">
        <v>24</v>
      </c>
      <c r="S90" s="158"/>
      <c r="T90" s="72" t="s">
        <v>90</v>
      </c>
      <c r="U90" s="592"/>
    </row>
    <row r="91" spans="1:21" hidden="1">
      <c r="A91" s="44">
        <v>78</v>
      </c>
      <c r="B91" s="331"/>
      <c r="C91" s="182" t="s">
        <v>185</v>
      </c>
      <c r="D91" s="2"/>
      <c r="E91" s="2"/>
      <c r="F91" s="31"/>
      <c r="G91" s="41"/>
      <c r="H91" s="41"/>
      <c r="I91" s="603"/>
      <c r="J91" s="2"/>
      <c r="K91" s="31"/>
      <c r="L91" s="31"/>
      <c r="M91" s="2"/>
      <c r="N91" s="69"/>
      <c r="O91" s="182"/>
      <c r="P91" s="2"/>
      <c r="Q91" s="160"/>
      <c r="R91" s="74" t="s">
        <v>24</v>
      </c>
      <c r="S91" s="158"/>
      <c r="T91" s="182" t="s">
        <v>90</v>
      </c>
      <c r="U91" s="168"/>
    </row>
    <row r="92" spans="1:21" hidden="1">
      <c r="A92" s="44">
        <v>79</v>
      </c>
      <c r="B92" s="697"/>
      <c r="C92" s="182" t="s">
        <v>186</v>
      </c>
      <c r="D92" s="2" t="s">
        <v>187</v>
      </c>
      <c r="E92" s="2"/>
      <c r="F92" s="31"/>
      <c r="G92" s="41"/>
      <c r="H92" s="41"/>
      <c r="I92" s="603"/>
      <c r="J92" s="2"/>
      <c r="K92" s="31"/>
      <c r="L92" s="31"/>
      <c r="M92" s="2"/>
      <c r="N92" s="69"/>
      <c r="O92" s="182"/>
      <c r="P92" s="2"/>
      <c r="Q92" s="160"/>
      <c r="R92" s="74" t="s">
        <v>24</v>
      </c>
      <c r="S92" s="158"/>
      <c r="T92" s="182" t="s">
        <v>90</v>
      </c>
      <c r="U92" s="168"/>
    </row>
    <row r="93" spans="1:21" hidden="1">
      <c r="A93" s="44">
        <v>80</v>
      </c>
      <c r="B93" s="331"/>
      <c r="C93" s="182" t="s">
        <v>186</v>
      </c>
      <c r="D93" s="2" t="s">
        <v>188</v>
      </c>
      <c r="E93" s="2"/>
      <c r="F93" s="31"/>
      <c r="G93" s="41"/>
      <c r="H93" s="41"/>
      <c r="I93" s="603"/>
      <c r="J93" s="2"/>
      <c r="K93" s="31"/>
      <c r="L93" s="31"/>
      <c r="M93" s="2"/>
      <c r="N93" s="69"/>
      <c r="O93" s="182"/>
      <c r="P93" s="2"/>
      <c r="Q93" s="160"/>
      <c r="R93" s="74" t="s">
        <v>24</v>
      </c>
      <c r="S93" s="158"/>
      <c r="T93" s="182" t="s">
        <v>90</v>
      </c>
      <c r="U93" s="168"/>
    </row>
    <row r="94" spans="1:21" hidden="1">
      <c r="A94" s="44">
        <v>81</v>
      </c>
      <c r="B94" s="331"/>
      <c r="C94" s="182" t="s">
        <v>189</v>
      </c>
      <c r="D94" s="2"/>
      <c r="E94" s="2"/>
      <c r="F94" s="31"/>
      <c r="G94" s="41"/>
      <c r="H94" s="41"/>
      <c r="I94" s="603"/>
      <c r="J94" s="2"/>
      <c r="K94" s="31"/>
      <c r="L94" s="31"/>
      <c r="M94" s="2"/>
      <c r="N94" s="69"/>
      <c r="O94" s="182"/>
      <c r="P94" s="2"/>
      <c r="Q94" s="160"/>
      <c r="R94" s="74" t="s">
        <v>24</v>
      </c>
      <c r="S94" s="158"/>
      <c r="T94" s="182" t="s">
        <v>90</v>
      </c>
      <c r="U94" s="168"/>
    </row>
    <row r="95" spans="1:21" hidden="1">
      <c r="A95" s="44">
        <v>86</v>
      </c>
      <c r="B95" s="2"/>
      <c r="C95" s="182" t="s">
        <v>190</v>
      </c>
      <c r="D95" s="2"/>
      <c r="E95" s="2"/>
      <c r="F95" s="31"/>
      <c r="G95" s="41"/>
      <c r="H95" s="41"/>
      <c r="I95" s="603"/>
      <c r="J95" s="2"/>
      <c r="K95" s="31"/>
      <c r="L95" s="31"/>
      <c r="M95" s="2"/>
      <c r="N95" s="42"/>
      <c r="O95" s="72"/>
      <c r="P95" s="2"/>
      <c r="Q95" s="160" t="s">
        <v>191</v>
      </c>
      <c r="R95" s="74" t="s">
        <v>24</v>
      </c>
      <c r="S95" s="74"/>
      <c r="T95" s="72"/>
      <c r="U95" s="592"/>
    </row>
    <row r="96" spans="1:21" hidden="1">
      <c r="A96" s="44">
        <v>87</v>
      </c>
      <c r="B96" s="2"/>
      <c r="C96" s="182" t="s">
        <v>192</v>
      </c>
      <c r="D96" s="2"/>
      <c r="E96" s="2"/>
      <c r="F96" s="31"/>
      <c r="G96" s="41"/>
      <c r="H96" s="41"/>
      <c r="I96" s="603"/>
      <c r="J96" s="2"/>
      <c r="K96" s="31"/>
      <c r="L96" s="31"/>
      <c r="M96" s="2"/>
      <c r="N96" s="42"/>
      <c r="O96" s="72"/>
      <c r="P96" s="2"/>
      <c r="Q96" s="160"/>
      <c r="R96" s="74" t="s">
        <v>24</v>
      </c>
      <c r="S96" s="158"/>
      <c r="T96" s="72"/>
      <c r="U96" s="592"/>
    </row>
    <row r="97" spans="1:21" hidden="1">
      <c r="A97" s="294">
        <v>88</v>
      </c>
      <c r="B97" s="280"/>
      <c r="C97" s="281" t="s">
        <v>193</v>
      </c>
      <c r="D97" s="280"/>
      <c r="E97" s="280"/>
      <c r="F97" s="589"/>
      <c r="G97" s="295"/>
      <c r="H97" s="295"/>
      <c r="I97" s="606"/>
      <c r="J97" s="280"/>
      <c r="K97" s="589"/>
      <c r="L97" s="589"/>
      <c r="M97" s="280"/>
      <c r="N97" s="296"/>
      <c r="O97" s="297"/>
      <c r="P97" s="280"/>
      <c r="Q97" s="215"/>
      <c r="R97" s="74" t="s">
        <v>24</v>
      </c>
      <c r="S97" s="597"/>
      <c r="T97" s="297"/>
      <c r="U97" s="592"/>
    </row>
    <row r="98" spans="1:21" hidden="1">
      <c r="A98" s="21">
        <v>1</v>
      </c>
      <c r="B98" s="6"/>
      <c r="C98" s="36" t="s">
        <v>194</v>
      </c>
      <c r="D98" s="20"/>
      <c r="E98" s="20"/>
      <c r="F98" s="36"/>
      <c r="G98" s="19"/>
      <c r="H98" s="19"/>
      <c r="I98" s="607"/>
      <c r="J98" s="19"/>
      <c r="K98" s="36"/>
      <c r="L98" s="36"/>
      <c r="M98" s="19"/>
      <c r="N98" s="19"/>
      <c r="O98" s="177"/>
      <c r="P98" s="177"/>
      <c r="Q98" s="19"/>
      <c r="R98" s="74" t="s">
        <v>24</v>
      </c>
      <c r="S98" s="598"/>
      <c r="T98" s="177"/>
      <c r="U98" s="594"/>
    </row>
    <row r="99" spans="1:21" hidden="1">
      <c r="A99" s="18">
        <v>2</v>
      </c>
      <c r="B99" s="6"/>
      <c r="C99" s="36" t="s">
        <v>22</v>
      </c>
      <c r="D99" s="20"/>
      <c r="E99" s="20"/>
      <c r="F99" s="36"/>
      <c r="G99" s="19"/>
      <c r="H99" s="19"/>
      <c r="I99" s="607"/>
      <c r="J99" s="19"/>
      <c r="K99" s="36"/>
      <c r="L99" s="36"/>
      <c r="M99" s="19"/>
      <c r="N99" s="19"/>
      <c r="O99" s="177"/>
      <c r="P99" s="177"/>
      <c r="Q99" s="70"/>
      <c r="R99" s="74" t="s">
        <v>24</v>
      </c>
      <c r="S99" s="599"/>
      <c r="T99" s="177"/>
      <c r="U99" s="594"/>
    </row>
    <row r="100" spans="1:21" hidden="1">
      <c r="A100" s="21">
        <v>3</v>
      </c>
      <c r="B100" s="6"/>
      <c r="C100" s="36" t="s">
        <v>195</v>
      </c>
      <c r="D100" s="20"/>
      <c r="E100" s="20"/>
      <c r="F100" s="36"/>
      <c r="G100" s="19"/>
      <c r="H100" s="19"/>
      <c r="I100" s="607"/>
      <c r="J100" s="19"/>
      <c r="K100" s="36"/>
      <c r="L100" s="36"/>
      <c r="M100" s="19"/>
      <c r="N100" s="19"/>
      <c r="O100" s="177"/>
      <c r="P100" s="177"/>
      <c r="Q100" s="70"/>
      <c r="R100" s="74" t="s">
        <v>24</v>
      </c>
      <c r="S100" s="599"/>
      <c r="T100" s="177"/>
      <c r="U100" s="594"/>
    </row>
    <row r="101" spans="1:21" hidden="1">
      <c r="A101" s="18">
        <v>4</v>
      </c>
      <c r="B101" s="6"/>
      <c r="C101" s="36" t="s">
        <v>196</v>
      </c>
      <c r="D101" s="20"/>
      <c r="E101" s="20"/>
      <c r="F101" s="36"/>
      <c r="G101" s="19"/>
      <c r="H101" s="19"/>
      <c r="I101" s="607"/>
      <c r="J101" s="19"/>
      <c r="K101" s="36"/>
      <c r="L101" s="36"/>
      <c r="M101" s="19"/>
      <c r="N101" s="19"/>
      <c r="O101" s="177"/>
      <c r="P101" s="177"/>
      <c r="Q101" s="70"/>
      <c r="R101" s="74" t="s">
        <v>24</v>
      </c>
      <c r="S101" s="599"/>
      <c r="T101" s="177"/>
      <c r="U101" s="594"/>
    </row>
    <row r="102" spans="1:21" hidden="1">
      <c r="A102" s="5">
        <v>4</v>
      </c>
      <c r="B102" s="10" t="s">
        <v>197</v>
      </c>
      <c r="C102" s="156" t="s">
        <v>198</v>
      </c>
      <c r="D102" s="8"/>
      <c r="E102" s="8"/>
      <c r="F102" s="156" t="s">
        <v>199</v>
      </c>
      <c r="G102" s="9"/>
      <c r="H102" s="9"/>
      <c r="I102" s="608" t="s">
        <v>200</v>
      </c>
      <c r="J102" s="7"/>
      <c r="K102" s="156"/>
      <c r="L102" s="156"/>
      <c r="M102" s="7"/>
      <c r="N102" s="156"/>
      <c r="O102" s="172"/>
      <c r="P102" s="172"/>
      <c r="Q102" s="19"/>
      <c r="R102" s="74" t="s">
        <v>24</v>
      </c>
      <c r="S102" s="598"/>
      <c r="T102" s="172"/>
      <c r="U102" s="595"/>
    </row>
    <row r="103" spans="1:21" hidden="1">
      <c r="B103" s="410"/>
      <c r="C103" s="698" t="s">
        <v>201</v>
      </c>
      <c r="F103" s="544"/>
      <c r="I103" s="609"/>
      <c r="K103" s="544"/>
      <c r="L103" s="544"/>
      <c r="R103" s="74" t="s">
        <v>24</v>
      </c>
    </row>
    <row r="104" spans="1:21" hidden="1">
      <c r="B104" s="410"/>
      <c r="C104" s="698" t="s">
        <v>202</v>
      </c>
      <c r="F104" s="544"/>
      <c r="I104" s="609"/>
      <c r="K104" s="544"/>
      <c r="L104" s="544"/>
      <c r="R104" s="74" t="s">
        <v>24</v>
      </c>
    </row>
    <row r="105" spans="1:21" hidden="1">
      <c r="B105" s="410"/>
      <c r="C105" s="698" t="s">
        <v>203</v>
      </c>
      <c r="F105" s="544"/>
      <c r="I105" s="609"/>
      <c r="K105" s="544"/>
      <c r="L105" s="544"/>
      <c r="R105" s="74" t="s">
        <v>24</v>
      </c>
    </row>
    <row r="106" spans="1:21" hidden="1">
      <c r="B106" s="410"/>
      <c r="C106" s="698" t="s">
        <v>204</v>
      </c>
      <c r="F106" s="544"/>
      <c r="I106" s="609"/>
      <c r="K106" s="544"/>
      <c r="L106" s="544"/>
      <c r="R106" s="74" t="s">
        <v>24</v>
      </c>
    </row>
    <row r="107" spans="1:21" hidden="1">
      <c r="B107" s="410"/>
      <c r="C107" s="698" t="s">
        <v>205</v>
      </c>
      <c r="F107" s="544"/>
      <c r="I107" s="609"/>
      <c r="K107" s="544"/>
      <c r="L107" s="544"/>
      <c r="R107" s="74" t="s">
        <v>24</v>
      </c>
    </row>
    <row r="108" spans="1:21" hidden="1">
      <c r="B108" s="410"/>
      <c r="C108" s="698" t="s">
        <v>206</v>
      </c>
      <c r="F108" s="544"/>
      <c r="I108" s="609"/>
      <c r="K108" s="544"/>
      <c r="L108" s="544"/>
      <c r="R108" s="74" t="s">
        <v>24</v>
      </c>
    </row>
    <row r="109" spans="1:21" hidden="1">
      <c r="B109" s="410"/>
      <c r="C109" s="698" t="s">
        <v>207</v>
      </c>
      <c r="F109" s="544"/>
      <c r="I109" s="609"/>
      <c r="K109" s="544"/>
      <c r="L109" s="544"/>
      <c r="R109" s="74" t="s">
        <v>24</v>
      </c>
    </row>
    <row r="110" spans="1:21" hidden="1">
      <c r="B110" s="410"/>
      <c r="C110" s="698" t="s">
        <v>208</v>
      </c>
      <c r="F110" s="544"/>
      <c r="I110" s="609"/>
      <c r="K110" s="544"/>
      <c r="L110" s="544"/>
      <c r="R110" s="74" t="s">
        <v>24</v>
      </c>
    </row>
    <row r="111" spans="1:21" hidden="1">
      <c r="B111" s="410"/>
      <c r="C111" s="698" t="s">
        <v>209</v>
      </c>
      <c r="F111" s="544"/>
      <c r="I111" s="609"/>
      <c r="K111" s="544"/>
      <c r="L111" s="544"/>
      <c r="R111" s="74" t="s">
        <v>24</v>
      </c>
    </row>
    <row r="112" spans="1:21" hidden="1">
      <c r="B112" s="410"/>
      <c r="C112" s="698" t="s">
        <v>210</v>
      </c>
      <c r="F112" s="544"/>
      <c r="I112" s="609"/>
      <c r="K112" s="544"/>
      <c r="L112" s="544"/>
      <c r="R112" s="74" t="s">
        <v>24</v>
      </c>
    </row>
    <row r="113" spans="2:18" hidden="1">
      <c r="B113" s="410"/>
      <c r="C113" s="698" t="s">
        <v>211</v>
      </c>
      <c r="F113" s="544"/>
      <c r="I113" s="609"/>
      <c r="K113" s="544"/>
      <c r="L113" s="544"/>
      <c r="R113" s="74" t="s">
        <v>24</v>
      </c>
    </row>
    <row r="114" spans="2:18" hidden="1">
      <c r="B114" s="410"/>
      <c r="C114" s="698" t="s">
        <v>212</v>
      </c>
      <c r="F114" s="544"/>
      <c r="I114" s="609"/>
      <c r="K114" s="544"/>
      <c r="L114" s="544"/>
      <c r="R114" s="74" t="s">
        <v>24</v>
      </c>
    </row>
    <row r="115" spans="2:18" hidden="1">
      <c r="B115" s="410"/>
      <c r="C115" s="182" t="s">
        <v>127</v>
      </c>
      <c r="F115" s="544"/>
      <c r="I115" s="609"/>
      <c r="K115" s="544"/>
      <c r="L115" s="544"/>
      <c r="R115" s="74" t="s">
        <v>24</v>
      </c>
    </row>
  </sheetData>
  <autoFilter ref="T1:T115" xr:uid="{3B7B5226-C7D0-4295-B805-015E54DA0ECD}">
    <filterColumn colId="0">
      <filters>
        <filter val="140 NVT"/>
      </filters>
    </filterColumn>
  </autoFilter>
  <mergeCells count="1">
    <mergeCell ref="Q26:Q38"/>
  </mergeCells>
  <pageMargins left="0.7" right="0.7" top="0.75" bottom="0.75" header="0.3" footer="0.3"/>
  <pageSetup paperSize="9" scale="4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4A42-1480-4E3D-A388-6C83CA6B7DF4}">
  <sheetPr>
    <pageSetUpPr fitToPage="1"/>
  </sheetPr>
  <dimension ref="A1:S30"/>
  <sheetViews>
    <sheetView zoomScale="55" zoomScaleNormal="55" workbookViewId="0">
      <selection activeCell="B2" sqref="B2"/>
    </sheetView>
  </sheetViews>
  <sheetFormatPr defaultRowHeight="15"/>
  <cols>
    <col min="1" max="1" width="10.625" customWidth="1"/>
    <col min="2" max="2" width="13.375" customWidth="1"/>
    <col min="3" max="4" width="10.625" customWidth="1"/>
    <col min="5" max="5" width="14.375" customWidth="1"/>
    <col min="6" max="6" width="30.375" customWidth="1"/>
    <col min="7" max="7" width="20.375" style="283" customWidth="1"/>
    <col min="8" max="8" width="23.625" style="435" customWidth="1"/>
    <col min="9" max="11" width="15.625" customWidth="1"/>
    <col min="12" max="12" width="23.75" customWidth="1"/>
    <col min="13" max="13" width="30.375" customWidth="1"/>
    <col min="14" max="14" width="29.875" customWidth="1"/>
    <col min="15" max="16" width="15.625" customWidth="1"/>
    <col min="17" max="17" width="30.375" customWidth="1"/>
    <col min="18" max="18" width="11.625" customWidth="1"/>
    <col min="19" max="19" width="17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0.15" customHeight="1">
      <c r="A2" s="56">
        <v>1</v>
      </c>
      <c r="B2" s="144" t="s">
        <v>625</v>
      </c>
      <c r="C2" s="144" t="str">
        <f>LEFT(B2,5)</f>
        <v>TAXG1</v>
      </c>
      <c r="D2" s="138" t="s">
        <v>226</v>
      </c>
      <c r="E2" s="143" t="s">
        <v>80</v>
      </c>
      <c r="F2" s="145" t="s">
        <v>626</v>
      </c>
      <c r="G2" s="455">
        <v>41934</v>
      </c>
      <c r="H2" s="356">
        <v>12663637</v>
      </c>
      <c r="I2" s="145">
        <f ca="1">DATEDIF(G2,TODAY(),"M")</f>
        <v>92</v>
      </c>
      <c r="J2" s="428">
        <f ca="1">IF(I2&lt;36,100%-I2/36*100%,0)</f>
        <v>0</v>
      </c>
      <c r="K2" s="428">
        <f ca="1">IF(I2&lt;72,100%-I2/72*100%,0)</f>
        <v>0</v>
      </c>
      <c r="L2" s="145" t="str">
        <f ca="1">IF(I2&lt;=24,"TOT",IF(AND(I2&gt;25,I2&lt;=48),"ON DINH",IF(AND(I2&gt;49,I2&lt;=60),"TAM ON",IF(AND(I2&gt;61,I2&lt;=84),"CHAM",IF(AND(I2&gt;85,I2&lt;=96),"RAT CHAM","NEN THANH LY")))))</f>
        <v>RAT CHAM</v>
      </c>
      <c r="M2" s="145" t="s">
        <v>228</v>
      </c>
      <c r="N2" s="145" t="s">
        <v>627</v>
      </c>
      <c r="O2" s="14"/>
      <c r="P2" s="14"/>
      <c r="Q2" s="145"/>
      <c r="R2" s="145"/>
      <c r="S2" s="426" t="s">
        <v>628</v>
      </c>
    </row>
    <row r="3" spans="1:19" ht="40.15" customHeight="1">
      <c r="A3" s="56">
        <v>2</v>
      </c>
      <c r="B3" s="144" t="s">
        <v>629</v>
      </c>
      <c r="C3" s="144" t="str">
        <f t="shared" ref="C3:C29" si="0">LEFT(B3,5)</f>
        <v>TAXG1</v>
      </c>
      <c r="D3" s="138" t="s">
        <v>226</v>
      </c>
      <c r="E3" s="143" t="s">
        <v>80</v>
      </c>
      <c r="F3" s="145" t="s">
        <v>452</v>
      </c>
      <c r="G3" s="455">
        <v>42580</v>
      </c>
      <c r="H3" s="445">
        <v>15045000</v>
      </c>
      <c r="I3" s="145">
        <f ca="1">DATEDIF(G3,TODAY(),"M")</f>
        <v>71</v>
      </c>
      <c r="J3" s="428">
        <f t="shared" ref="J3:J29" ca="1" si="1">IF(I3&lt;36,100%-I3/36*100%,0)</f>
        <v>0</v>
      </c>
      <c r="K3" s="428">
        <f ca="1">IF(I3&lt;72,100%-I3/72*100%,0)</f>
        <v>1.388888888888884E-2</v>
      </c>
      <c r="L3" s="145" t="str">
        <f t="shared" ref="L3:L29" ca="1" si="2">IF(I3&lt;=24,"TOT",IF(AND(I3&gt;25,I3&lt;=48),"ON DINH",IF(AND(I3&gt;49,I3&lt;=60),"TAM ON",IF(AND(I3&gt;61,I3&lt;=84),"CHAM",IF(AND(I3&gt;85,I3&lt;=96),"RAT CHAM","NEN THANH LY")))))</f>
        <v>CHAM</v>
      </c>
      <c r="M3" s="145" t="s">
        <v>228</v>
      </c>
      <c r="N3" s="145" t="s">
        <v>630</v>
      </c>
      <c r="O3" s="145"/>
      <c r="P3" s="145"/>
      <c r="Q3" s="145"/>
      <c r="R3" s="145"/>
      <c r="S3" s="426" t="s">
        <v>631</v>
      </c>
    </row>
    <row r="4" spans="1:19" ht="40.15" customHeight="1">
      <c r="A4" s="56">
        <v>3</v>
      </c>
      <c r="B4" s="144" t="s">
        <v>632</v>
      </c>
      <c r="C4" s="144" t="str">
        <f t="shared" si="0"/>
        <v>TAXG1</v>
      </c>
      <c r="D4" s="138" t="s">
        <v>226</v>
      </c>
      <c r="E4" s="143" t="s">
        <v>80</v>
      </c>
      <c r="F4" s="145" t="s">
        <v>633</v>
      </c>
      <c r="G4" s="455">
        <v>42580</v>
      </c>
      <c r="H4" s="445">
        <v>15045000</v>
      </c>
      <c r="I4" s="145">
        <f t="shared" ref="I4:I29" ca="1" si="3">DATEDIF(G4,TODAY(),"M")</f>
        <v>71</v>
      </c>
      <c r="J4" s="428">
        <f t="shared" ca="1" si="1"/>
        <v>0</v>
      </c>
      <c r="K4" s="428">
        <f t="shared" ref="K4:K29" ca="1" si="4">IF(I4&lt;72,100%-I4/72*100%,0)</f>
        <v>1.388888888888884E-2</v>
      </c>
      <c r="L4" s="145" t="str">
        <f t="shared" ca="1" si="2"/>
        <v>CHAM</v>
      </c>
      <c r="M4" s="145" t="s">
        <v>254</v>
      </c>
      <c r="N4" s="145" t="s">
        <v>634</v>
      </c>
      <c r="O4" s="14"/>
      <c r="P4" s="14"/>
      <c r="Q4" s="145"/>
      <c r="R4" s="145"/>
      <c r="S4" s="426" t="s">
        <v>635</v>
      </c>
    </row>
    <row r="5" spans="1:19" ht="40.15" customHeight="1">
      <c r="A5" s="52">
        <v>4</v>
      </c>
      <c r="B5" s="54" t="s">
        <v>636</v>
      </c>
      <c r="C5" s="17" t="str">
        <f t="shared" si="0"/>
        <v>TAXG1</v>
      </c>
      <c r="D5" s="6" t="s">
        <v>226</v>
      </c>
      <c r="E5" s="53" t="s">
        <v>258</v>
      </c>
      <c r="F5" s="48" t="s">
        <v>637</v>
      </c>
      <c r="G5" s="442">
        <v>42943</v>
      </c>
      <c r="H5" s="445">
        <v>14280000</v>
      </c>
      <c r="I5" s="10">
        <f t="shared" ca="1" si="3"/>
        <v>59</v>
      </c>
      <c r="J5" s="248">
        <f t="shared" ca="1" si="1"/>
        <v>0</v>
      </c>
      <c r="K5" s="248">
        <f t="shared" ca="1" si="4"/>
        <v>0.18055555555555558</v>
      </c>
      <c r="L5" s="10" t="str">
        <f t="shared" ca="1" si="2"/>
        <v>TAM ON</v>
      </c>
      <c r="M5" s="10" t="s">
        <v>247</v>
      </c>
      <c r="N5" s="145" t="s">
        <v>638</v>
      </c>
      <c r="O5" s="7">
        <v>1</v>
      </c>
      <c r="P5" s="7"/>
      <c r="Q5" s="48"/>
      <c r="R5" s="48"/>
      <c r="S5" s="180" t="s">
        <v>639</v>
      </c>
    </row>
    <row r="6" spans="1:19" ht="40.15" customHeight="1">
      <c r="A6" s="52">
        <v>5</v>
      </c>
      <c r="B6" s="54" t="s">
        <v>640</v>
      </c>
      <c r="C6" s="17" t="str">
        <f t="shared" si="0"/>
        <v>TAXG1</v>
      </c>
      <c r="D6" s="6" t="s">
        <v>226</v>
      </c>
      <c r="E6" s="53" t="s">
        <v>258</v>
      </c>
      <c r="F6" s="48" t="s">
        <v>637</v>
      </c>
      <c r="G6" s="442">
        <v>42943</v>
      </c>
      <c r="H6" s="445">
        <v>14280000</v>
      </c>
      <c r="I6" s="10">
        <f t="shared" ca="1" si="3"/>
        <v>59</v>
      </c>
      <c r="J6" s="248">
        <f t="shared" ca="1" si="1"/>
        <v>0</v>
      </c>
      <c r="K6" s="248">
        <f t="shared" ca="1" si="4"/>
        <v>0.18055555555555558</v>
      </c>
      <c r="L6" s="10" t="str">
        <f t="shared" ca="1" si="2"/>
        <v>TAM ON</v>
      </c>
      <c r="M6" s="10" t="s">
        <v>236</v>
      </c>
      <c r="N6" s="145" t="s">
        <v>641</v>
      </c>
      <c r="O6" s="10"/>
      <c r="P6" s="10"/>
      <c r="Q6" s="48"/>
      <c r="R6" s="48"/>
      <c r="S6" s="180" t="s">
        <v>642</v>
      </c>
    </row>
    <row r="7" spans="1:19" ht="40.15" customHeight="1">
      <c r="A7" s="52">
        <v>6</v>
      </c>
      <c r="B7" s="54" t="s">
        <v>643</v>
      </c>
      <c r="C7" s="17" t="str">
        <f t="shared" si="0"/>
        <v>TAXG1</v>
      </c>
      <c r="D7" s="6" t="s">
        <v>226</v>
      </c>
      <c r="E7" s="33" t="s">
        <v>80</v>
      </c>
      <c r="F7" s="48" t="s">
        <v>279</v>
      </c>
      <c r="G7" s="442">
        <v>43296</v>
      </c>
      <c r="H7" s="445">
        <v>16990000</v>
      </c>
      <c r="I7" s="10">
        <f t="shared" ca="1" si="3"/>
        <v>47</v>
      </c>
      <c r="J7" s="248">
        <f t="shared" ca="1" si="1"/>
        <v>0</v>
      </c>
      <c r="K7" s="248">
        <f t="shared" ca="1" si="4"/>
        <v>0.34722222222222221</v>
      </c>
      <c r="L7" s="10" t="str">
        <f t="shared" ca="1" si="2"/>
        <v>ON DINH</v>
      </c>
      <c r="M7" s="10" t="s">
        <v>247</v>
      </c>
      <c r="N7" s="48" t="s">
        <v>644</v>
      </c>
      <c r="O7" s="19"/>
      <c r="P7" s="19"/>
      <c r="Q7" s="48"/>
      <c r="R7" s="48"/>
      <c r="S7" s="180"/>
    </row>
    <row r="8" spans="1:19" ht="40.15" customHeight="1">
      <c r="A8" s="52">
        <v>7</v>
      </c>
      <c r="B8" s="54" t="s">
        <v>645</v>
      </c>
      <c r="C8" s="17" t="str">
        <f t="shared" si="0"/>
        <v>TAXG1</v>
      </c>
      <c r="D8" s="6" t="s">
        <v>226</v>
      </c>
      <c r="E8" s="33" t="s">
        <v>80</v>
      </c>
      <c r="F8" s="48" t="s">
        <v>338</v>
      </c>
      <c r="G8" s="442">
        <v>43296</v>
      </c>
      <c r="H8" s="445">
        <v>16990000</v>
      </c>
      <c r="I8" s="10">
        <f t="shared" ca="1" si="3"/>
        <v>47</v>
      </c>
      <c r="J8" s="248">
        <f t="shared" ca="1" si="1"/>
        <v>0</v>
      </c>
      <c r="K8" s="248">
        <f t="shared" ca="1" si="4"/>
        <v>0.34722222222222221</v>
      </c>
      <c r="L8" s="10" t="str">
        <f t="shared" ca="1" si="2"/>
        <v>ON DINH</v>
      </c>
      <c r="M8" s="10" t="s">
        <v>247</v>
      </c>
      <c r="N8" s="48" t="s">
        <v>646</v>
      </c>
      <c r="O8" s="7">
        <v>1</v>
      </c>
      <c r="P8" s="7"/>
      <c r="Q8" s="48"/>
      <c r="R8" s="48"/>
      <c r="S8" s="180" t="s">
        <v>647</v>
      </c>
    </row>
    <row r="9" spans="1:19" ht="40.15" customHeight="1">
      <c r="A9" s="52">
        <v>8</v>
      </c>
      <c r="B9" s="54" t="s">
        <v>648</v>
      </c>
      <c r="C9" s="17" t="str">
        <f t="shared" si="0"/>
        <v>TAXG1</v>
      </c>
      <c r="D9" s="6" t="s">
        <v>226</v>
      </c>
      <c r="E9" s="33" t="s">
        <v>80</v>
      </c>
      <c r="F9" s="48" t="s">
        <v>338</v>
      </c>
      <c r="G9" s="442">
        <v>43296</v>
      </c>
      <c r="H9" s="445">
        <v>16990000</v>
      </c>
      <c r="I9" s="10">
        <f t="shared" ca="1" si="3"/>
        <v>47</v>
      </c>
      <c r="J9" s="248">
        <f t="shared" ca="1" si="1"/>
        <v>0</v>
      </c>
      <c r="K9" s="248">
        <f t="shared" ca="1" si="4"/>
        <v>0.34722222222222221</v>
      </c>
      <c r="L9" s="10" t="str">
        <f t="shared" ca="1" si="2"/>
        <v>ON DINH</v>
      </c>
      <c r="M9" s="10" t="s">
        <v>247</v>
      </c>
      <c r="N9" s="48" t="s">
        <v>649</v>
      </c>
      <c r="O9" s="19"/>
      <c r="P9" s="19"/>
      <c r="Q9" s="48"/>
      <c r="R9" s="196"/>
      <c r="S9" s="197"/>
    </row>
    <row r="10" spans="1:19" ht="29.25">
      <c r="A10" s="52">
        <v>9</v>
      </c>
      <c r="B10" s="54" t="s">
        <v>650</v>
      </c>
      <c r="C10" s="17" t="str">
        <f t="shared" si="0"/>
        <v>TAXG1</v>
      </c>
      <c r="D10" s="6" t="s">
        <v>226</v>
      </c>
      <c r="E10" s="33" t="s">
        <v>80</v>
      </c>
      <c r="F10" s="48" t="s">
        <v>338</v>
      </c>
      <c r="G10" s="442">
        <v>43296</v>
      </c>
      <c r="H10" s="445">
        <v>16990000</v>
      </c>
      <c r="I10" s="10">
        <f t="shared" ca="1" si="3"/>
        <v>47</v>
      </c>
      <c r="J10" s="248">
        <f t="shared" ca="1" si="1"/>
        <v>0</v>
      </c>
      <c r="K10" s="248">
        <f t="shared" ca="1" si="4"/>
        <v>0.34722222222222221</v>
      </c>
      <c r="L10" s="10" t="str">
        <f t="shared" ca="1" si="2"/>
        <v>ON DINH</v>
      </c>
      <c r="M10" s="10" t="s">
        <v>247</v>
      </c>
      <c r="N10" s="48" t="s">
        <v>651</v>
      </c>
      <c r="O10" s="19"/>
      <c r="P10" s="19"/>
      <c r="Q10" s="48"/>
      <c r="R10" s="196"/>
      <c r="S10" s="197"/>
    </row>
    <row r="11" spans="1:19" ht="42.75">
      <c r="A11" s="52">
        <v>10</v>
      </c>
      <c r="B11" s="54" t="s">
        <v>652</v>
      </c>
      <c r="C11" s="17" t="str">
        <f t="shared" si="0"/>
        <v>TAXG1</v>
      </c>
      <c r="D11" s="6" t="s">
        <v>226</v>
      </c>
      <c r="E11" s="33" t="s">
        <v>80</v>
      </c>
      <c r="F11" s="48" t="s">
        <v>289</v>
      </c>
      <c r="G11" s="442">
        <v>43626</v>
      </c>
      <c r="H11" s="445">
        <v>20020000</v>
      </c>
      <c r="I11" s="10">
        <f t="shared" ca="1" si="3"/>
        <v>37</v>
      </c>
      <c r="J11" s="248">
        <f t="shared" ca="1" si="1"/>
        <v>0</v>
      </c>
      <c r="K11" s="248">
        <f t="shared" ca="1" si="4"/>
        <v>0.48611111111111116</v>
      </c>
      <c r="L11" s="10" t="str">
        <f t="shared" ca="1" si="2"/>
        <v>ON DINH</v>
      </c>
      <c r="M11" s="10" t="s">
        <v>247</v>
      </c>
      <c r="N11" s="48" t="s">
        <v>653</v>
      </c>
      <c r="O11" s="19"/>
      <c r="P11" s="19"/>
      <c r="Q11" s="48"/>
      <c r="R11" s="196"/>
      <c r="S11" s="197"/>
    </row>
    <row r="12" spans="1:19" ht="42.75">
      <c r="A12" s="52">
        <v>11</v>
      </c>
      <c r="B12" s="54" t="s">
        <v>654</v>
      </c>
      <c r="C12" s="17" t="str">
        <f t="shared" si="0"/>
        <v>TAXG1</v>
      </c>
      <c r="D12" s="6" t="s">
        <v>226</v>
      </c>
      <c r="E12" s="33" t="s">
        <v>80</v>
      </c>
      <c r="F12" s="48" t="s">
        <v>289</v>
      </c>
      <c r="G12" s="442">
        <v>43626</v>
      </c>
      <c r="H12" s="445">
        <v>20020000</v>
      </c>
      <c r="I12" s="10">
        <f t="shared" ca="1" si="3"/>
        <v>37</v>
      </c>
      <c r="J12" s="248">
        <f t="shared" ca="1" si="1"/>
        <v>0</v>
      </c>
      <c r="K12" s="248">
        <f t="shared" ca="1" si="4"/>
        <v>0.48611111111111116</v>
      </c>
      <c r="L12" s="10" t="str">
        <f t="shared" ca="1" si="2"/>
        <v>ON DINH</v>
      </c>
      <c r="M12" s="10" t="s">
        <v>247</v>
      </c>
      <c r="N12" s="48" t="s">
        <v>655</v>
      </c>
      <c r="O12" s="19"/>
      <c r="P12" s="19"/>
      <c r="Q12" s="48"/>
      <c r="R12" s="196"/>
      <c r="S12" s="197"/>
    </row>
    <row r="13" spans="1:19" ht="42.75">
      <c r="A13" s="52">
        <v>12</v>
      </c>
      <c r="B13" s="54" t="s">
        <v>656</v>
      </c>
      <c r="C13" s="17" t="str">
        <f t="shared" si="0"/>
        <v>TAXG1</v>
      </c>
      <c r="D13" s="6" t="s">
        <v>226</v>
      </c>
      <c r="E13" s="33" t="s">
        <v>80</v>
      </c>
      <c r="F13" s="48" t="s">
        <v>289</v>
      </c>
      <c r="G13" s="442">
        <v>43626</v>
      </c>
      <c r="H13" s="445">
        <v>20020000</v>
      </c>
      <c r="I13" s="10">
        <f t="shared" ca="1" si="3"/>
        <v>37</v>
      </c>
      <c r="J13" s="248">
        <f t="shared" ca="1" si="1"/>
        <v>0</v>
      </c>
      <c r="K13" s="248">
        <f t="shared" ca="1" si="4"/>
        <v>0.48611111111111116</v>
      </c>
      <c r="L13" s="10" t="str">
        <f t="shared" ca="1" si="2"/>
        <v>ON DINH</v>
      </c>
      <c r="M13" s="10" t="s">
        <v>247</v>
      </c>
      <c r="N13" s="48" t="s">
        <v>657</v>
      </c>
      <c r="O13" s="19"/>
      <c r="P13" s="19"/>
      <c r="Q13" s="48"/>
      <c r="R13" s="196"/>
      <c r="S13" s="197"/>
    </row>
    <row r="14" spans="1:19" ht="42.75">
      <c r="A14" s="52">
        <v>13</v>
      </c>
      <c r="B14" s="54" t="s">
        <v>658</v>
      </c>
      <c r="C14" s="17" t="str">
        <f t="shared" si="0"/>
        <v>TAXG1</v>
      </c>
      <c r="D14" s="6" t="s">
        <v>226</v>
      </c>
      <c r="E14" s="33" t="s">
        <v>80</v>
      </c>
      <c r="F14" s="48" t="s">
        <v>289</v>
      </c>
      <c r="G14" s="442">
        <v>43626</v>
      </c>
      <c r="H14" s="445">
        <v>20020000</v>
      </c>
      <c r="I14" s="10">
        <f t="shared" ca="1" si="3"/>
        <v>37</v>
      </c>
      <c r="J14" s="248">
        <f t="shared" ca="1" si="1"/>
        <v>0</v>
      </c>
      <c r="K14" s="248">
        <f t="shared" ca="1" si="4"/>
        <v>0.48611111111111116</v>
      </c>
      <c r="L14" s="10" t="str">
        <f t="shared" ca="1" si="2"/>
        <v>ON DINH</v>
      </c>
      <c r="M14" s="10" t="s">
        <v>247</v>
      </c>
      <c r="N14" s="48" t="s">
        <v>659</v>
      </c>
      <c r="O14" s="19"/>
      <c r="P14" s="19"/>
      <c r="Q14" s="19"/>
      <c r="R14" s="196"/>
      <c r="S14" s="197"/>
    </row>
    <row r="15" spans="1:19" ht="42.75">
      <c r="A15" s="52">
        <v>14</v>
      </c>
      <c r="B15" s="54" t="s">
        <v>660</v>
      </c>
      <c r="C15" s="17" t="str">
        <f t="shared" si="0"/>
        <v>TAXG1</v>
      </c>
      <c r="D15" s="6" t="s">
        <v>226</v>
      </c>
      <c r="E15" s="33" t="s">
        <v>80</v>
      </c>
      <c r="F15" s="19" t="s">
        <v>534</v>
      </c>
      <c r="G15" s="442">
        <v>44060</v>
      </c>
      <c r="H15" s="445">
        <v>22900000</v>
      </c>
      <c r="I15" s="10">
        <f t="shared" ca="1" si="3"/>
        <v>22</v>
      </c>
      <c r="J15" s="248">
        <f t="shared" ca="1" si="1"/>
        <v>0.38888888888888884</v>
      </c>
      <c r="K15" s="248">
        <f t="shared" ca="1" si="4"/>
        <v>0.69444444444444442</v>
      </c>
      <c r="L15" s="10" t="str">
        <f t="shared" ca="1" si="2"/>
        <v>TOT</v>
      </c>
      <c r="M15" s="10" t="s">
        <v>247</v>
      </c>
      <c r="N15" s="19" t="s">
        <v>661</v>
      </c>
      <c r="O15" s="19"/>
      <c r="P15" s="19"/>
      <c r="Q15" s="19"/>
      <c r="R15" s="196"/>
      <c r="S15" s="197"/>
    </row>
    <row r="16" spans="1:19" ht="42.75">
      <c r="A16" s="52">
        <v>15</v>
      </c>
      <c r="B16" s="54" t="s">
        <v>662</v>
      </c>
      <c r="C16" s="17" t="str">
        <f t="shared" si="0"/>
        <v>TAXG1</v>
      </c>
      <c r="D16" s="6" t="s">
        <v>226</v>
      </c>
      <c r="E16" s="494" t="s">
        <v>299</v>
      </c>
      <c r="F16" s="19" t="s">
        <v>534</v>
      </c>
      <c r="G16" s="442">
        <v>44060</v>
      </c>
      <c r="H16" s="445">
        <v>22900000</v>
      </c>
      <c r="I16" s="10">
        <f t="shared" ca="1" si="3"/>
        <v>22</v>
      </c>
      <c r="J16" s="248">
        <f t="shared" ca="1" si="1"/>
        <v>0.38888888888888884</v>
      </c>
      <c r="K16" s="248">
        <f t="shared" ca="1" si="4"/>
        <v>0.69444444444444442</v>
      </c>
      <c r="L16" s="10" t="str">
        <f t="shared" ca="1" si="2"/>
        <v>TOT</v>
      </c>
      <c r="M16" s="10" t="s">
        <v>247</v>
      </c>
      <c r="N16" s="19" t="s">
        <v>663</v>
      </c>
      <c r="O16" s="19"/>
      <c r="P16" s="19"/>
      <c r="Q16" s="19"/>
      <c r="R16" s="196"/>
      <c r="S16" s="197"/>
    </row>
    <row r="17" spans="1:19" ht="40.15" customHeight="1">
      <c r="A17" s="52">
        <v>16</v>
      </c>
      <c r="B17" s="54" t="s">
        <v>664</v>
      </c>
      <c r="C17" s="17" t="str">
        <f t="shared" si="0"/>
        <v>TAXG1</v>
      </c>
      <c r="D17" s="6" t="s">
        <v>226</v>
      </c>
      <c r="E17" s="494" t="s">
        <v>299</v>
      </c>
      <c r="F17" s="19" t="s">
        <v>534</v>
      </c>
      <c r="G17" s="442">
        <v>44060</v>
      </c>
      <c r="H17" s="445">
        <v>22900000</v>
      </c>
      <c r="I17" s="10">
        <f t="shared" ca="1" si="3"/>
        <v>22</v>
      </c>
      <c r="J17" s="248">
        <f t="shared" ca="1" si="1"/>
        <v>0.38888888888888884</v>
      </c>
      <c r="K17" s="248">
        <f t="shared" ca="1" si="4"/>
        <v>0.69444444444444442</v>
      </c>
      <c r="L17" s="10" t="str">
        <f t="shared" ca="1" si="2"/>
        <v>TOT</v>
      </c>
      <c r="M17" s="10" t="s">
        <v>247</v>
      </c>
      <c r="N17" s="19" t="s">
        <v>665</v>
      </c>
      <c r="O17" s="19"/>
      <c r="P17" s="19"/>
      <c r="Q17" s="19"/>
      <c r="R17" s="196"/>
      <c r="S17" s="197"/>
    </row>
    <row r="18" spans="1:19" ht="40.15" customHeight="1">
      <c r="A18" s="56">
        <v>17</v>
      </c>
      <c r="B18" s="17" t="s">
        <v>666</v>
      </c>
      <c r="C18" s="17" t="str">
        <f t="shared" si="0"/>
        <v>TAXG1</v>
      </c>
      <c r="D18" s="6" t="s">
        <v>226</v>
      </c>
      <c r="E18" s="494" t="s">
        <v>299</v>
      </c>
      <c r="F18" s="7" t="s">
        <v>310</v>
      </c>
      <c r="G18" s="441">
        <v>44619</v>
      </c>
      <c r="H18" s="445">
        <v>23285000</v>
      </c>
      <c r="I18" s="10">
        <f t="shared" ca="1" si="3"/>
        <v>4</v>
      </c>
      <c r="J18" s="248">
        <f t="shared" ca="1" si="1"/>
        <v>0.88888888888888884</v>
      </c>
      <c r="K18" s="248">
        <f t="shared" ca="1" si="4"/>
        <v>0.94444444444444442</v>
      </c>
      <c r="L18" s="10" t="str">
        <f t="shared" ca="1" si="2"/>
        <v>TOT</v>
      </c>
      <c r="M18" s="10" t="s">
        <v>247</v>
      </c>
      <c r="N18" s="10" t="s">
        <v>639</v>
      </c>
      <c r="O18" s="19"/>
      <c r="P18" s="19"/>
      <c r="Q18" s="48"/>
      <c r="R18" s="196"/>
      <c r="S18" s="197"/>
    </row>
    <row r="19" spans="1:19" ht="40.15" customHeight="1">
      <c r="A19" s="56">
        <v>18</v>
      </c>
      <c r="B19" s="17" t="s">
        <v>667</v>
      </c>
      <c r="C19" s="17" t="str">
        <f t="shared" si="0"/>
        <v>TAXG1</v>
      </c>
      <c r="D19" s="6" t="s">
        <v>226</v>
      </c>
      <c r="E19" s="494" t="s">
        <v>299</v>
      </c>
      <c r="F19" s="7" t="s">
        <v>310</v>
      </c>
      <c r="G19" s="441">
        <v>44619</v>
      </c>
      <c r="H19" s="445">
        <v>23285000</v>
      </c>
      <c r="I19" s="10">
        <f t="shared" ca="1" si="3"/>
        <v>4</v>
      </c>
      <c r="J19" s="248">
        <f t="shared" ca="1" si="1"/>
        <v>0.88888888888888884</v>
      </c>
      <c r="K19" s="248">
        <f t="shared" ca="1" si="4"/>
        <v>0.94444444444444442</v>
      </c>
      <c r="L19" s="10" t="str">
        <f t="shared" ca="1" si="2"/>
        <v>TOT</v>
      </c>
      <c r="M19" s="10" t="s">
        <v>247</v>
      </c>
      <c r="N19" s="7" t="s">
        <v>647</v>
      </c>
      <c r="O19" s="19">
        <v>1</v>
      </c>
      <c r="P19" s="19"/>
      <c r="Q19" s="48"/>
      <c r="R19" s="196"/>
      <c r="S19" s="197"/>
    </row>
    <row r="20" spans="1:19" ht="40.15" customHeight="1">
      <c r="A20" s="56">
        <v>19</v>
      </c>
      <c r="B20" s="17" t="s">
        <v>668</v>
      </c>
      <c r="C20" s="17" t="str">
        <f t="shared" si="0"/>
        <v>TAXG1</v>
      </c>
      <c r="D20" s="6" t="s">
        <v>226</v>
      </c>
      <c r="E20" s="494" t="s">
        <v>299</v>
      </c>
      <c r="F20" s="7" t="s">
        <v>310</v>
      </c>
      <c r="G20" s="441">
        <v>44619</v>
      </c>
      <c r="H20" s="445">
        <v>23285000</v>
      </c>
      <c r="I20" s="10">
        <f t="shared" ca="1" si="3"/>
        <v>4</v>
      </c>
      <c r="J20" s="248">
        <f t="shared" ca="1" si="1"/>
        <v>0.88888888888888884</v>
      </c>
      <c r="K20" s="248">
        <f t="shared" ca="1" si="4"/>
        <v>0.94444444444444442</v>
      </c>
      <c r="L20" s="10" t="str">
        <f t="shared" ca="1" si="2"/>
        <v>TOT</v>
      </c>
      <c r="M20" s="10" t="s">
        <v>247</v>
      </c>
      <c r="N20" s="7" t="s">
        <v>669</v>
      </c>
      <c r="O20" s="19">
        <v>1</v>
      </c>
      <c r="P20" s="19"/>
      <c r="Q20" s="48"/>
      <c r="R20" s="196"/>
      <c r="S20" s="700" t="s">
        <v>670</v>
      </c>
    </row>
    <row r="21" spans="1:19" ht="42.75">
      <c r="A21" s="56">
        <v>20</v>
      </c>
      <c r="B21" s="144" t="s">
        <v>671</v>
      </c>
      <c r="C21" s="17" t="str">
        <f t="shared" si="0"/>
        <v>TAXG1</v>
      </c>
      <c r="D21" s="6" t="s">
        <v>226</v>
      </c>
      <c r="E21" s="494" t="s">
        <v>299</v>
      </c>
      <c r="F21" s="14" t="s">
        <v>310</v>
      </c>
      <c r="G21" s="441">
        <v>44619</v>
      </c>
      <c r="H21" s="445">
        <v>23285000</v>
      </c>
      <c r="I21" s="10">
        <f t="shared" ca="1" si="3"/>
        <v>4</v>
      </c>
      <c r="J21" s="248">
        <f t="shared" ca="1" si="1"/>
        <v>0.88888888888888884</v>
      </c>
      <c r="K21" s="248">
        <f t="shared" ca="1" si="4"/>
        <v>0.94444444444444442</v>
      </c>
      <c r="L21" s="10" t="str">
        <f t="shared" ca="1" si="2"/>
        <v>TOT</v>
      </c>
      <c r="M21" s="10" t="s">
        <v>263</v>
      </c>
      <c r="N21" s="14" t="s">
        <v>672</v>
      </c>
      <c r="O21" s="19">
        <v>1</v>
      </c>
      <c r="P21" s="19"/>
      <c r="Q21" s="19"/>
      <c r="R21" s="196"/>
      <c r="S21" s="197"/>
    </row>
    <row r="22" spans="1:19" ht="40.15" customHeight="1">
      <c r="A22" s="57">
        <v>1</v>
      </c>
      <c r="B22" s="58" t="s">
        <v>673</v>
      </c>
      <c r="C22" s="17" t="str">
        <f t="shared" si="0"/>
        <v>TAXG1</v>
      </c>
      <c r="D22" s="6" t="s">
        <v>315</v>
      </c>
      <c r="E22" s="33" t="s">
        <v>80</v>
      </c>
      <c r="F22" s="48" t="s">
        <v>674</v>
      </c>
      <c r="G22" s="442">
        <v>42692</v>
      </c>
      <c r="H22" s="445"/>
      <c r="I22" s="10">
        <f t="shared" ca="1" si="3"/>
        <v>67</v>
      </c>
      <c r="J22" s="248">
        <f t="shared" ca="1" si="1"/>
        <v>0</v>
      </c>
      <c r="K22" s="248">
        <f t="shared" ca="1" si="4"/>
        <v>6.944444444444442E-2</v>
      </c>
      <c r="L22" s="10" t="str">
        <f t="shared" ca="1" si="2"/>
        <v>CHAM</v>
      </c>
      <c r="M22" s="10" t="s">
        <v>247</v>
      </c>
      <c r="N22" s="55">
        <v>306</v>
      </c>
      <c r="O22" s="19"/>
      <c r="P22" s="19"/>
      <c r="Q22" s="48"/>
      <c r="R22" s="196"/>
      <c r="S22" s="197"/>
    </row>
    <row r="23" spans="1:19" ht="40.15" customHeight="1">
      <c r="A23" s="57">
        <v>2</v>
      </c>
      <c r="B23" s="58" t="s">
        <v>675</v>
      </c>
      <c r="C23" s="17" t="str">
        <f t="shared" si="0"/>
        <v>TAXG1</v>
      </c>
      <c r="D23" s="6" t="s">
        <v>315</v>
      </c>
      <c r="E23" s="33" t="s">
        <v>80</v>
      </c>
      <c r="F23" s="48" t="s">
        <v>676</v>
      </c>
      <c r="G23" s="442">
        <v>40974</v>
      </c>
      <c r="H23" s="445"/>
      <c r="I23" s="10">
        <f t="shared" ca="1" si="3"/>
        <v>124</v>
      </c>
      <c r="J23" s="248">
        <f t="shared" ca="1" si="1"/>
        <v>0</v>
      </c>
      <c r="K23" s="248">
        <f t="shared" ca="1" si="4"/>
        <v>0</v>
      </c>
      <c r="L23" s="10" t="str">
        <f t="shared" ca="1" si="2"/>
        <v>NEN THANH LY</v>
      </c>
      <c r="M23" s="10" t="s">
        <v>247</v>
      </c>
      <c r="N23" s="55">
        <v>306</v>
      </c>
      <c r="O23" s="19"/>
      <c r="P23" s="19"/>
      <c r="Q23" s="48"/>
      <c r="R23" s="196"/>
      <c r="S23" s="197"/>
    </row>
    <row r="24" spans="1:19" ht="40.15" customHeight="1">
      <c r="A24" s="57">
        <v>3</v>
      </c>
      <c r="B24" s="58" t="s">
        <v>677</v>
      </c>
      <c r="C24" s="17" t="str">
        <f t="shared" si="0"/>
        <v>TAXG1</v>
      </c>
      <c r="D24" s="6" t="s">
        <v>315</v>
      </c>
      <c r="E24" s="33" t="s">
        <v>80</v>
      </c>
      <c r="F24" s="48" t="s">
        <v>678</v>
      </c>
      <c r="G24" s="442">
        <v>44616</v>
      </c>
      <c r="H24" s="445"/>
      <c r="I24" s="10">
        <f t="shared" ca="1" si="3"/>
        <v>4</v>
      </c>
      <c r="J24" s="248">
        <f t="shared" ca="1" si="1"/>
        <v>0.88888888888888884</v>
      </c>
      <c r="K24" s="248">
        <f t="shared" ca="1" si="4"/>
        <v>0.94444444444444442</v>
      </c>
      <c r="L24" s="10" t="str">
        <f t="shared" ca="1" si="2"/>
        <v>TOT</v>
      </c>
      <c r="M24" s="10" t="s">
        <v>247</v>
      </c>
      <c r="N24" s="55">
        <v>306</v>
      </c>
      <c r="O24" s="19"/>
      <c r="P24" s="19"/>
      <c r="Q24" s="54"/>
      <c r="R24" s="196"/>
      <c r="S24" s="197"/>
    </row>
    <row r="25" spans="1:19" ht="40.15" customHeight="1">
      <c r="A25" s="57">
        <v>4</v>
      </c>
      <c r="B25" s="58" t="s">
        <v>679</v>
      </c>
      <c r="C25" s="17" t="str">
        <f t="shared" si="0"/>
        <v>TAXG1</v>
      </c>
      <c r="D25" s="6" t="s">
        <v>43</v>
      </c>
      <c r="E25" s="53" t="s">
        <v>258</v>
      </c>
      <c r="F25" s="6" t="s">
        <v>680</v>
      </c>
      <c r="G25" s="442">
        <v>44293</v>
      </c>
      <c r="H25" s="445">
        <v>4159000</v>
      </c>
      <c r="I25" s="10">
        <f t="shared" ca="1" si="3"/>
        <v>15</v>
      </c>
      <c r="J25" s="248">
        <f t="shared" ca="1" si="1"/>
        <v>0.58333333333333326</v>
      </c>
      <c r="K25" s="248">
        <f t="shared" ca="1" si="4"/>
        <v>0.79166666666666663</v>
      </c>
      <c r="L25" s="10" t="str">
        <f t="shared" ca="1" si="2"/>
        <v>TOT</v>
      </c>
      <c r="M25" s="10" t="s">
        <v>247</v>
      </c>
      <c r="N25" s="55" t="s">
        <v>681</v>
      </c>
      <c r="O25" s="19"/>
      <c r="P25" s="19"/>
      <c r="Q25" s="54"/>
      <c r="R25" s="196"/>
      <c r="S25" s="197"/>
    </row>
    <row r="26" spans="1:19" ht="40.15" customHeight="1">
      <c r="A26" s="57">
        <v>5</v>
      </c>
      <c r="B26" s="58" t="s">
        <v>682</v>
      </c>
      <c r="C26" s="17" t="str">
        <f t="shared" si="0"/>
        <v>TAXG1</v>
      </c>
      <c r="D26" s="6" t="s">
        <v>43</v>
      </c>
      <c r="E26" s="53" t="s">
        <v>258</v>
      </c>
      <c r="F26" s="104" t="s">
        <v>680</v>
      </c>
      <c r="G26" s="442">
        <v>44293</v>
      </c>
      <c r="H26" s="445">
        <v>4159000</v>
      </c>
      <c r="I26" s="10">
        <f t="shared" ca="1" si="3"/>
        <v>15</v>
      </c>
      <c r="J26" s="248">
        <f t="shared" ca="1" si="1"/>
        <v>0.58333333333333326</v>
      </c>
      <c r="K26" s="248">
        <f t="shared" ca="1" si="4"/>
        <v>0.79166666666666663</v>
      </c>
      <c r="L26" s="10" t="str">
        <f t="shared" ca="1" si="2"/>
        <v>TOT</v>
      </c>
      <c r="M26" s="10" t="s">
        <v>247</v>
      </c>
      <c r="N26" s="55" t="s">
        <v>683</v>
      </c>
      <c r="O26" s="19"/>
      <c r="P26" s="19"/>
      <c r="Q26" s="54"/>
      <c r="R26" s="196"/>
      <c r="S26" s="197"/>
    </row>
    <row r="27" spans="1:19" ht="40.15" customHeight="1">
      <c r="A27" s="57">
        <v>6</v>
      </c>
      <c r="B27" s="58" t="s">
        <v>684</v>
      </c>
      <c r="C27" s="17" t="str">
        <f t="shared" si="0"/>
        <v>TAXG1</v>
      </c>
      <c r="D27" s="6" t="s">
        <v>43</v>
      </c>
      <c r="E27" s="53" t="s">
        <v>258</v>
      </c>
      <c r="F27" s="104" t="s">
        <v>680</v>
      </c>
      <c r="G27" s="442">
        <v>44293</v>
      </c>
      <c r="H27" s="445">
        <v>4159000</v>
      </c>
      <c r="I27" s="10">
        <f t="shared" ca="1" si="3"/>
        <v>15</v>
      </c>
      <c r="J27" s="248">
        <f t="shared" ca="1" si="1"/>
        <v>0.58333333333333326</v>
      </c>
      <c r="K27" s="248">
        <f t="shared" ca="1" si="4"/>
        <v>0.79166666666666663</v>
      </c>
      <c r="L27" s="10" t="str">
        <f t="shared" ca="1" si="2"/>
        <v>TOT</v>
      </c>
      <c r="M27" s="10" t="s">
        <v>247</v>
      </c>
      <c r="N27" s="55" t="s">
        <v>663</v>
      </c>
      <c r="O27" s="19"/>
      <c r="P27" s="19"/>
      <c r="Q27" s="54"/>
      <c r="R27" s="196"/>
      <c r="S27" s="197"/>
    </row>
    <row r="28" spans="1:19" ht="40.15" customHeight="1">
      <c r="A28" s="57">
        <v>7</v>
      </c>
      <c r="B28" s="58" t="s">
        <v>685</v>
      </c>
      <c r="C28" s="17" t="str">
        <f t="shared" si="0"/>
        <v>TAXG1</v>
      </c>
      <c r="D28" s="6" t="s">
        <v>43</v>
      </c>
      <c r="E28" s="53" t="s">
        <v>258</v>
      </c>
      <c r="F28" s="104" t="s">
        <v>680</v>
      </c>
      <c r="G28" s="442">
        <v>44293</v>
      </c>
      <c r="H28" s="445">
        <v>4159000</v>
      </c>
      <c r="I28" s="10">
        <f t="shared" ca="1" si="3"/>
        <v>15</v>
      </c>
      <c r="J28" s="248">
        <f t="shared" ca="1" si="1"/>
        <v>0.58333333333333326</v>
      </c>
      <c r="K28" s="248">
        <f t="shared" ca="1" si="4"/>
        <v>0.79166666666666663</v>
      </c>
      <c r="L28" s="10" t="str">
        <f t="shared" ca="1" si="2"/>
        <v>TOT</v>
      </c>
      <c r="M28" s="10" t="s">
        <v>247</v>
      </c>
      <c r="N28" s="55" t="s">
        <v>686</v>
      </c>
      <c r="O28" s="19"/>
      <c r="P28" s="19"/>
      <c r="Q28" s="54"/>
      <c r="R28" s="196"/>
      <c r="S28" s="197"/>
    </row>
    <row r="29" spans="1:19" ht="40.15" customHeight="1">
      <c r="A29" s="202">
        <v>8</v>
      </c>
      <c r="B29" s="203" t="s">
        <v>687</v>
      </c>
      <c r="C29" s="328" t="str">
        <f t="shared" si="0"/>
        <v>TAXG1</v>
      </c>
      <c r="D29" s="50" t="s">
        <v>43</v>
      </c>
      <c r="E29" s="204" t="s">
        <v>258</v>
      </c>
      <c r="F29" s="352" t="s">
        <v>680</v>
      </c>
      <c r="G29" s="459">
        <v>44293</v>
      </c>
      <c r="H29" s="495">
        <v>4159000</v>
      </c>
      <c r="I29" s="496">
        <f t="shared" ca="1" si="3"/>
        <v>15</v>
      </c>
      <c r="J29" s="250">
        <f t="shared" ca="1" si="1"/>
        <v>0.58333333333333326</v>
      </c>
      <c r="K29" s="250">
        <f t="shared" ca="1" si="4"/>
        <v>0.79166666666666663</v>
      </c>
      <c r="L29" s="496" t="str">
        <f t="shared" ca="1" si="2"/>
        <v>TOT</v>
      </c>
      <c r="M29" s="496" t="s">
        <v>247</v>
      </c>
      <c r="N29" s="205" t="s">
        <v>688</v>
      </c>
      <c r="O29" s="26"/>
      <c r="P29" s="26"/>
      <c r="Q29" s="26"/>
      <c r="R29" s="198"/>
      <c r="S29" s="199"/>
    </row>
    <row r="30" spans="1:19">
      <c r="K30" s="249"/>
    </row>
  </sheetData>
  <phoneticPr fontId="41" type="noConversion"/>
  <pageMargins left="0.7" right="0.7" top="0.75" bottom="0.75" header="0.3" footer="0.3"/>
  <pageSetup paperSize="9" scale="36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59007C-D52B-4D30-8449-FB099EEC2174}">
          <x14:formula1>
            <xm:f>Source!$A$2:$A$18</xm:f>
          </x14:formula1>
          <xm:sqref>D2:D29</xm:sqref>
        </x14:dataValidation>
        <x14:dataValidation type="list" allowBlank="1" showInputMessage="1" showErrorMessage="1" xr:uid="{11EF9AB8-C95F-45D6-BB13-644D191B6AE2}">
          <x14:formula1>
            <xm:f>Source!$I$2:$I$14</xm:f>
          </x14:formula1>
          <xm:sqref>M2:M1048576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CF08-40DB-4066-947A-DE220443C243}">
  <sheetPr>
    <pageSetUpPr fitToPage="1"/>
  </sheetPr>
  <dimension ref="A1:S39"/>
  <sheetViews>
    <sheetView zoomScale="55" zoomScaleNormal="55" workbookViewId="0">
      <selection activeCell="N3" sqref="N3"/>
    </sheetView>
  </sheetViews>
  <sheetFormatPr defaultRowHeight="15"/>
  <cols>
    <col min="1" max="3" width="10.625" customWidth="1"/>
    <col min="4" max="4" width="17" customWidth="1"/>
    <col min="5" max="5" width="14.375" customWidth="1"/>
    <col min="6" max="6" width="30.375" customWidth="1"/>
    <col min="7" max="7" width="20.375" style="375" customWidth="1"/>
    <col min="8" max="8" width="22.375" style="436" customWidth="1"/>
    <col min="9" max="12" width="15.625" customWidth="1"/>
    <col min="13" max="13" width="30.375" customWidth="1"/>
    <col min="14" max="15" width="20.375" customWidth="1"/>
    <col min="16" max="16" width="15.625" customWidth="1"/>
    <col min="17" max="18" width="30.375" customWidth="1"/>
    <col min="19" max="19" width="36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21">
        <v>1</v>
      </c>
      <c r="B2" s="19" t="s">
        <v>689</v>
      </c>
      <c r="C2" s="19" t="str">
        <f>LEFT(B2,5)</f>
        <v>TAXG2</v>
      </c>
      <c r="D2" s="19" t="s">
        <v>226</v>
      </c>
      <c r="E2" s="33" t="s">
        <v>80</v>
      </c>
      <c r="F2" s="19" t="s">
        <v>690</v>
      </c>
      <c r="G2" s="20">
        <v>42580</v>
      </c>
      <c r="H2" s="431">
        <v>15045000</v>
      </c>
      <c r="I2" s="19">
        <f ca="1">DATEDIF(G2,TODAY(),"M")</f>
        <v>71</v>
      </c>
      <c r="J2" s="246">
        <f ca="1">IF(I2&lt;36,100%-I2/36*100%,0)</f>
        <v>0</v>
      </c>
      <c r="K2" s="246">
        <f ca="1">IF(I2&lt;72,100%-I2/72*100%,0)</f>
        <v>1.388888888888884E-2</v>
      </c>
      <c r="L2" s="19" t="str">
        <f ca="1">IF(I2&lt;=24,"TOT",IF(AND(I2&gt;25,I2&lt;=48),"ON DINH",IF(AND(I2&gt;49,I2&lt;=60),"TAM ON",IF(AND(I2&gt;61,I2&lt;=84),"CHAM",IF(AND(I2&gt;85,I2&lt;=96),"RAT CHAM","NEN THANH LY")))))</f>
        <v>CHAM</v>
      </c>
      <c r="M2" s="19" t="s">
        <v>247</v>
      </c>
      <c r="N2" s="19" t="s">
        <v>691</v>
      </c>
      <c r="O2" s="19"/>
      <c r="P2" s="10"/>
      <c r="Q2" s="13"/>
      <c r="R2" s="177"/>
      <c r="S2" s="177" t="s">
        <v>692</v>
      </c>
    </row>
    <row r="3" spans="1:19" ht="45" customHeight="1">
      <c r="A3" s="21">
        <v>2</v>
      </c>
      <c r="B3" s="19" t="s">
        <v>693</v>
      </c>
      <c r="C3" s="19" t="str">
        <f t="shared" ref="C3:C39" si="0">LEFT(B3,5)</f>
        <v>TAXG2</v>
      </c>
      <c r="D3" s="19" t="s">
        <v>226</v>
      </c>
      <c r="E3" s="53" t="s">
        <v>258</v>
      </c>
      <c r="F3" s="19" t="s">
        <v>637</v>
      </c>
      <c r="G3" s="20">
        <v>42943</v>
      </c>
      <c r="H3" s="431">
        <v>14280000</v>
      </c>
      <c r="I3" s="19">
        <f t="shared" ref="I3:I39" ca="1" si="1">DATEDIF(G3,TODAY(),"M")</f>
        <v>59</v>
      </c>
      <c r="J3" s="246">
        <f t="shared" ref="J3:J31" ca="1" si="2">IF(I3&lt;36,100%-I3/36*100%,0)</f>
        <v>0</v>
      </c>
      <c r="K3" s="246">
        <f t="shared" ref="K3:K39" ca="1" si="3">IF(I3&lt;72,100%-I3/72*100%,0)</f>
        <v>0.18055555555555558</v>
      </c>
      <c r="L3" s="19" t="str">
        <f t="shared" ref="L3:L31" ca="1" si="4">IF(I3&lt;=24,"TOT",IF(AND(I3&gt;25,I3&lt;=48),"ON DINH",IF(AND(I3&gt;49,I3&lt;=60),"TAM ON",IF(AND(I3&gt;61,I3&lt;=84),"CHAM",IF(AND(I3&gt;85,I3&lt;=96),"RAT CHAM","NEN THANH LY")))))</f>
        <v>TAM ON</v>
      </c>
      <c r="M3" s="19" t="s">
        <v>247</v>
      </c>
      <c r="N3" s="19" t="s">
        <v>694</v>
      </c>
      <c r="O3" s="14"/>
      <c r="P3" s="19"/>
      <c r="Q3" s="19"/>
      <c r="R3" s="177"/>
      <c r="S3" s="177" t="s">
        <v>695</v>
      </c>
    </row>
    <row r="4" spans="1:19" ht="45" customHeight="1">
      <c r="A4" s="21">
        <v>3</v>
      </c>
      <c r="B4" s="19" t="s">
        <v>696</v>
      </c>
      <c r="C4" s="19" t="str">
        <f t="shared" si="0"/>
        <v>TAXG2</v>
      </c>
      <c r="D4" s="19" t="s">
        <v>226</v>
      </c>
      <c r="E4" s="53" t="s">
        <v>258</v>
      </c>
      <c r="F4" s="19" t="s">
        <v>637</v>
      </c>
      <c r="G4" s="20">
        <v>42943</v>
      </c>
      <c r="H4" s="431">
        <v>14280000</v>
      </c>
      <c r="I4" s="19">
        <f t="shared" ca="1" si="1"/>
        <v>59</v>
      </c>
      <c r="J4" s="246">
        <f t="shared" ca="1" si="2"/>
        <v>0</v>
      </c>
      <c r="K4" s="246">
        <f t="shared" ca="1" si="3"/>
        <v>0.18055555555555558</v>
      </c>
      <c r="L4" s="19" t="str">
        <f t="shared" ca="1" si="4"/>
        <v>TAM ON</v>
      </c>
      <c r="M4" s="19" t="s">
        <v>247</v>
      </c>
      <c r="N4" s="19" t="s">
        <v>697</v>
      </c>
      <c r="O4" s="19"/>
      <c r="P4" s="7"/>
      <c r="Q4" s="7"/>
      <c r="R4" s="177"/>
      <c r="S4" s="177" t="s">
        <v>698</v>
      </c>
    </row>
    <row r="5" spans="1:19" ht="45" customHeight="1">
      <c r="A5" s="21">
        <v>4</v>
      </c>
      <c r="B5" s="19" t="s">
        <v>699</v>
      </c>
      <c r="C5" s="19" t="str">
        <f t="shared" si="0"/>
        <v>TAXG2</v>
      </c>
      <c r="D5" s="19" t="s">
        <v>226</v>
      </c>
      <c r="E5" s="53" t="s">
        <v>258</v>
      </c>
      <c r="F5" s="19" t="s">
        <v>637</v>
      </c>
      <c r="G5" s="20">
        <v>42943</v>
      </c>
      <c r="H5" s="431">
        <v>14280000</v>
      </c>
      <c r="I5" s="19">
        <f t="shared" ca="1" si="1"/>
        <v>59</v>
      </c>
      <c r="J5" s="246">
        <f t="shared" ca="1" si="2"/>
        <v>0</v>
      </c>
      <c r="K5" s="246">
        <f t="shared" ca="1" si="3"/>
        <v>0.18055555555555558</v>
      </c>
      <c r="L5" s="19" t="str">
        <f t="shared" ca="1" si="4"/>
        <v>TAM ON</v>
      </c>
      <c r="M5" s="19" t="s">
        <v>247</v>
      </c>
      <c r="N5" s="19" t="s">
        <v>700</v>
      </c>
      <c r="O5" s="19"/>
      <c r="P5" s="19"/>
      <c r="Q5" s="19"/>
      <c r="R5" s="177"/>
      <c r="S5" s="177" t="s">
        <v>701</v>
      </c>
    </row>
    <row r="6" spans="1:19" ht="45" customHeight="1">
      <c r="A6" s="21">
        <v>5</v>
      </c>
      <c r="B6" s="19" t="s">
        <v>702</v>
      </c>
      <c r="C6" s="19" t="str">
        <f t="shared" si="0"/>
        <v>TAXG2</v>
      </c>
      <c r="D6" s="19" t="s">
        <v>226</v>
      </c>
      <c r="E6" s="53" t="s">
        <v>258</v>
      </c>
      <c r="F6" s="19" t="s">
        <v>637</v>
      </c>
      <c r="G6" s="20">
        <v>42943</v>
      </c>
      <c r="H6" s="431">
        <v>14280000</v>
      </c>
      <c r="I6" s="19">
        <f t="shared" ca="1" si="1"/>
        <v>59</v>
      </c>
      <c r="J6" s="246">
        <f t="shared" ca="1" si="2"/>
        <v>0</v>
      </c>
      <c r="K6" s="246">
        <f t="shared" ca="1" si="3"/>
        <v>0.18055555555555558</v>
      </c>
      <c r="L6" s="19" t="str">
        <f t="shared" ca="1" si="4"/>
        <v>TAM ON</v>
      </c>
      <c r="M6" s="19" t="s">
        <v>247</v>
      </c>
      <c r="N6" s="19" t="s">
        <v>703</v>
      </c>
      <c r="O6" s="19"/>
      <c r="P6" s="19"/>
      <c r="Q6" s="19"/>
      <c r="R6" s="177"/>
      <c r="S6" s="177" t="s">
        <v>704</v>
      </c>
    </row>
    <row r="7" spans="1:19" ht="45" customHeight="1">
      <c r="A7" s="21">
        <v>6</v>
      </c>
      <c r="B7" s="19" t="s">
        <v>705</v>
      </c>
      <c r="C7" s="19" t="str">
        <f t="shared" si="0"/>
        <v>TAXG2</v>
      </c>
      <c r="D7" s="19" t="s">
        <v>226</v>
      </c>
      <c r="E7" s="53" t="s">
        <v>258</v>
      </c>
      <c r="F7" s="19" t="s">
        <v>259</v>
      </c>
      <c r="G7" s="20">
        <v>42943</v>
      </c>
      <c r="H7" s="431">
        <v>14280000</v>
      </c>
      <c r="I7" s="19">
        <f t="shared" ca="1" si="1"/>
        <v>59</v>
      </c>
      <c r="J7" s="246">
        <f t="shared" ca="1" si="2"/>
        <v>0</v>
      </c>
      <c r="K7" s="246">
        <f t="shared" ca="1" si="3"/>
        <v>0.18055555555555558</v>
      </c>
      <c r="L7" s="19" t="str">
        <f t="shared" ca="1" si="4"/>
        <v>TAM ON</v>
      </c>
      <c r="M7" s="19" t="s">
        <v>247</v>
      </c>
      <c r="N7" s="19" t="s">
        <v>706</v>
      </c>
      <c r="O7" s="19"/>
      <c r="P7" s="19"/>
      <c r="Q7" s="19"/>
      <c r="R7" s="177"/>
      <c r="S7" s="177" t="s">
        <v>707</v>
      </c>
    </row>
    <row r="8" spans="1:19" ht="45" customHeight="1">
      <c r="A8" s="21">
        <v>7</v>
      </c>
      <c r="B8" s="19" t="s">
        <v>708</v>
      </c>
      <c r="C8" s="19" t="str">
        <f t="shared" si="0"/>
        <v>TAXG2</v>
      </c>
      <c r="D8" s="19" t="s">
        <v>226</v>
      </c>
      <c r="E8" s="53" t="s">
        <v>258</v>
      </c>
      <c r="F8" s="19" t="s">
        <v>637</v>
      </c>
      <c r="G8" s="20">
        <v>42943</v>
      </c>
      <c r="H8" s="431">
        <v>14280000</v>
      </c>
      <c r="I8" s="19">
        <f t="shared" ca="1" si="1"/>
        <v>59</v>
      </c>
      <c r="J8" s="246">
        <f t="shared" ca="1" si="2"/>
        <v>0</v>
      </c>
      <c r="K8" s="246">
        <f t="shared" ca="1" si="3"/>
        <v>0.18055555555555558</v>
      </c>
      <c r="L8" s="19" t="str">
        <f t="shared" ca="1" si="4"/>
        <v>TAM ON</v>
      </c>
      <c r="M8" s="19" t="s">
        <v>247</v>
      </c>
      <c r="N8" s="19" t="s">
        <v>709</v>
      </c>
      <c r="O8" s="19"/>
      <c r="P8" s="19"/>
      <c r="Q8" s="19"/>
      <c r="R8" s="177"/>
      <c r="S8" s="177" t="s">
        <v>710</v>
      </c>
    </row>
    <row r="9" spans="1:19" ht="45" customHeight="1">
      <c r="A9" s="21">
        <v>8</v>
      </c>
      <c r="B9" s="19" t="s">
        <v>711</v>
      </c>
      <c r="C9" s="19" t="str">
        <f t="shared" si="0"/>
        <v>TAXG2</v>
      </c>
      <c r="D9" s="19" t="s">
        <v>226</v>
      </c>
      <c r="E9" s="53" t="s">
        <v>258</v>
      </c>
      <c r="F9" s="19" t="s">
        <v>637</v>
      </c>
      <c r="G9" s="20">
        <v>42943</v>
      </c>
      <c r="H9" s="431">
        <v>14280000</v>
      </c>
      <c r="I9" s="19">
        <f t="shared" ca="1" si="1"/>
        <v>59</v>
      </c>
      <c r="J9" s="246">
        <f t="shared" ca="1" si="2"/>
        <v>0</v>
      </c>
      <c r="K9" s="246">
        <f t="shared" ca="1" si="3"/>
        <v>0.18055555555555558</v>
      </c>
      <c r="L9" s="19" t="str">
        <f t="shared" ca="1" si="4"/>
        <v>TAM ON</v>
      </c>
      <c r="M9" s="19" t="s">
        <v>247</v>
      </c>
      <c r="N9" s="19" t="s">
        <v>712</v>
      </c>
      <c r="O9" s="14"/>
      <c r="P9" s="19"/>
      <c r="Q9" s="19"/>
      <c r="R9" s="177"/>
      <c r="S9" s="177" t="s">
        <v>713</v>
      </c>
    </row>
    <row r="10" spans="1:19" ht="45" customHeight="1">
      <c r="A10" s="21">
        <v>9</v>
      </c>
      <c r="B10" s="19" t="s">
        <v>714</v>
      </c>
      <c r="C10" s="19" t="str">
        <f t="shared" si="0"/>
        <v>TAXG2</v>
      </c>
      <c r="D10" s="19" t="s">
        <v>226</v>
      </c>
      <c r="E10" s="33" t="s">
        <v>80</v>
      </c>
      <c r="F10" s="19" t="s">
        <v>338</v>
      </c>
      <c r="G10" s="20">
        <v>43296</v>
      </c>
      <c r="H10" s="431">
        <v>16990000</v>
      </c>
      <c r="I10" s="19">
        <f t="shared" ca="1" si="1"/>
        <v>47</v>
      </c>
      <c r="J10" s="246">
        <f t="shared" ca="1" si="2"/>
        <v>0</v>
      </c>
      <c r="K10" s="246">
        <f t="shared" ca="1" si="3"/>
        <v>0.34722222222222221</v>
      </c>
      <c r="L10" s="19" t="str">
        <f t="shared" ca="1" si="4"/>
        <v>ON DINH</v>
      </c>
      <c r="M10" s="19" t="s">
        <v>247</v>
      </c>
      <c r="N10" s="19" t="s">
        <v>715</v>
      </c>
      <c r="O10" s="19"/>
      <c r="P10" s="19"/>
      <c r="Q10" s="19"/>
      <c r="R10" s="177"/>
      <c r="S10" s="177" t="s">
        <v>716</v>
      </c>
    </row>
    <row r="11" spans="1:19" ht="45" customHeight="1">
      <c r="A11" s="21">
        <v>10</v>
      </c>
      <c r="B11" s="19" t="s">
        <v>717</v>
      </c>
      <c r="C11" s="19" t="str">
        <f t="shared" si="0"/>
        <v>TAXG2</v>
      </c>
      <c r="D11" s="19" t="s">
        <v>226</v>
      </c>
      <c r="E11" s="33" t="s">
        <v>80</v>
      </c>
      <c r="F11" s="19" t="s">
        <v>338</v>
      </c>
      <c r="G11" s="20">
        <v>43296</v>
      </c>
      <c r="H11" s="431">
        <v>16990000</v>
      </c>
      <c r="I11" s="19">
        <f t="shared" ca="1" si="1"/>
        <v>47</v>
      </c>
      <c r="J11" s="246">
        <f t="shared" ca="1" si="2"/>
        <v>0</v>
      </c>
      <c r="K11" s="246">
        <f t="shared" ca="1" si="3"/>
        <v>0.34722222222222221</v>
      </c>
      <c r="L11" s="19" t="str">
        <f t="shared" ca="1" si="4"/>
        <v>ON DINH</v>
      </c>
      <c r="M11" s="19" t="s">
        <v>247</v>
      </c>
      <c r="N11" s="19" t="s">
        <v>374</v>
      </c>
      <c r="O11" s="19"/>
      <c r="P11" s="19"/>
      <c r="Q11" s="19"/>
      <c r="R11" s="177"/>
      <c r="S11" s="177"/>
    </row>
    <row r="12" spans="1:19" ht="45" customHeight="1">
      <c r="A12" s="21">
        <v>11</v>
      </c>
      <c r="B12" s="19" t="s">
        <v>718</v>
      </c>
      <c r="C12" s="19" t="str">
        <f t="shared" si="0"/>
        <v>TAXG2</v>
      </c>
      <c r="D12" s="19" t="s">
        <v>226</v>
      </c>
      <c r="E12" s="33" t="s">
        <v>80</v>
      </c>
      <c r="F12" s="19" t="s">
        <v>338</v>
      </c>
      <c r="G12" s="20">
        <v>43296</v>
      </c>
      <c r="H12" s="431">
        <v>16990000</v>
      </c>
      <c r="I12" s="19">
        <f t="shared" ca="1" si="1"/>
        <v>47</v>
      </c>
      <c r="J12" s="246">
        <f t="shared" ca="1" si="2"/>
        <v>0</v>
      </c>
      <c r="K12" s="246">
        <f t="shared" ca="1" si="3"/>
        <v>0.34722222222222221</v>
      </c>
      <c r="L12" s="19" t="str">
        <f t="shared" ca="1" si="4"/>
        <v>ON DINH</v>
      </c>
      <c r="M12" s="19" t="s">
        <v>247</v>
      </c>
      <c r="N12" s="19" t="s">
        <v>719</v>
      </c>
      <c r="O12" s="19"/>
      <c r="P12" s="19"/>
      <c r="Q12" s="19"/>
      <c r="R12" s="177"/>
      <c r="S12" s="177" t="s">
        <v>720</v>
      </c>
    </row>
    <row r="13" spans="1:19" ht="45" customHeight="1">
      <c r="A13" s="21">
        <v>12</v>
      </c>
      <c r="B13" s="19" t="s">
        <v>721</v>
      </c>
      <c r="C13" s="19" t="str">
        <f t="shared" si="0"/>
        <v>TAXG2</v>
      </c>
      <c r="D13" s="19" t="s">
        <v>226</v>
      </c>
      <c r="E13" s="33" t="s">
        <v>80</v>
      </c>
      <c r="F13" s="19" t="s">
        <v>338</v>
      </c>
      <c r="G13" s="20">
        <v>43296</v>
      </c>
      <c r="H13" s="431">
        <v>16990000</v>
      </c>
      <c r="I13" s="19">
        <f t="shared" ca="1" si="1"/>
        <v>47</v>
      </c>
      <c r="J13" s="246">
        <f t="shared" ca="1" si="2"/>
        <v>0</v>
      </c>
      <c r="K13" s="246">
        <f t="shared" ca="1" si="3"/>
        <v>0.34722222222222221</v>
      </c>
      <c r="L13" s="19" t="str">
        <f t="shared" ca="1" si="4"/>
        <v>ON DINH</v>
      </c>
      <c r="M13" s="19" t="s">
        <v>247</v>
      </c>
      <c r="N13" s="19" t="s">
        <v>722</v>
      </c>
      <c r="O13" s="19"/>
      <c r="P13" s="19"/>
      <c r="Q13" s="19"/>
      <c r="R13" s="177"/>
      <c r="S13" s="177" t="s">
        <v>723</v>
      </c>
    </row>
    <row r="14" spans="1:19" ht="45" customHeight="1">
      <c r="A14" s="21">
        <v>13</v>
      </c>
      <c r="B14" s="19" t="s">
        <v>724</v>
      </c>
      <c r="C14" s="19" t="str">
        <f t="shared" si="0"/>
        <v>TAXG2</v>
      </c>
      <c r="D14" s="19" t="s">
        <v>226</v>
      </c>
      <c r="E14" s="33" t="s">
        <v>80</v>
      </c>
      <c r="F14" s="19" t="s">
        <v>289</v>
      </c>
      <c r="G14" s="20">
        <v>43626</v>
      </c>
      <c r="H14" s="431">
        <v>20020000</v>
      </c>
      <c r="I14" s="19">
        <f t="shared" ca="1" si="1"/>
        <v>37</v>
      </c>
      <c r="J14" s="246">
        <f t="shared" ca="1" si="2"/>
        <v>0</v>
      </c>
      <c r="K14" s="246">
        <f t="shared" ca="1" si="3"/>
        <v>0.48611111111111116</v>
      </c>
      <c r="L14" s="19" t="str">
        <f t="shared" ca="1" si="4"/>
        <v>ON DINH</v>
      </c>
      <c r="M14" s="14" t="s">
        <v>447</v>
      </c>
      <c r="N14" s="14" t="s">
        <v>725</v>
      </c>
      <c r="O14" s="14"/>
      <c r="P14" s="19"/>
      <c r="Q14" s="19"/>
      <c r="R14" s="177"/>
      <c r="S14" s="177" t="s">
        <v>726</v>
      </c>
    </row>
    <row r="15" spans="1:19" ht="49.9" customHeight="1">
      <c r="A15" s="21">
        <v>14</v>
      </c>
      <c r="B15" s="19" t="s">
        <v>727</v>
      </c>
      <c r="C15" s="19" t="str">
        <f t="shared" si="0"/>
        <v>TAXG2</v>
      </c>
      <c r="D15" s="19" t="s">
        <v>226</v>
      </c>
      <c r="E15" s="33" t="s">
        <v>80</v>
      </c>
      <c r="F15" s="19" t="s">
        <v>289</v>
      </c>
      <c r="G15" s="20">
        <v>43626</v>
      </c>
      <c r="H15" s="431">
        <v>20020000</v>
      </c>
      <c r="I15" s="19">
        <f t="shared" ca="1" si="1"/>
        <v>37</v>
      </c>
      <c r="J15" s="246">
        <f t="shared" ca="1" si="2"/>
        <v>0</v>
      </c>
      <c r="K15" s="246">
        <f t="shared" ca="1" si="3"/>
        <v>0.48611111111111116</v>
      </c>
      <c r="L15" s="19" t="str">
        <f t="shared" ca="1" si="4"/>
        <v>ON DINH</v>
      </c>
      <c r="M15" s="19" t="s">
        <v>247</v>
      </c>
      <c r="N15" s="19" t="s">
        <v>728</v>
      </c>
      <c r="O15" s="19"/>
      <c r="P15" s="19"/>
      <c r="Q15" s="19"/>
      <c r="R15" s="177"/>
      <c r="S15" s="177" t="s">
        <v>729</v>
      </c>
    </row>
    <row r="16" spans="1:19" ht="45" customHeight="1">
      <c r="A16" s="21">
        <v>15</v>
      </c>
      <c r="B16" s="19" t="s">
        <v>730</v>
      </c>
      <c r="C16" s="19" t="str">
        <f t="shared" si="0"/>
        <v>TAXG2</v>
      </c>
      <c r="D16" s="19" t="s">
        <v>226</v>
      </c>
      <c r="E16" s="33" t="s">
        <v>80</v>
      </c>
      <c r="F16" s="19" t="s">
        <v>289</v>
      </c>
      <c r="G16" s="20">
        <v>43626</v>
      </c>
      <c r="H16" s="431">
        <v>20020000</v>
      </c>
      <c r="I16" s="19">
        <f t="shared" ca="1" si="1"/>
        <v>37</v>
      </c>
      <c r="J16" s="246">
        <f t="shared" ca="1" si="2"/>
        <v>0</v>
      </c>
      <c r="K16" s="246">
        <f t="shared" ca="1" si="3"/>
        <v>0.48611111111111116</v>
      </c>
      <c r="L16" s="19" t="str">
        <f t="shared" ca="1" si="4"/>
        <v>ON DINH</v>
      </c>
      <c r="M16" s="19" t="s">
        <v>247</v>
      </c>
      <c r="N16" s="19" t="s">
        <v>731</v>
      </c>
      <c r="O16" s="14"/>
      <c r="P16" s="19"/>
      <c r="Q16" s="19"/>
      <c r="R16" s="177"/>
      <c r="S16" s="177" t="s">
        <v>732</v>
      </c>
    </row>
    <row r="17" spans="1:19" ht="45" customHeight="1">
      <c r="A17" s="21">
        <v>16</v>
      </c>
      <c r="B17" s="19" t="s">
        <v>733</v>
      </c>
      <c r="C17" s="19" t="str">
        <f t="shared" si="0"/>
        <v>TAXG2</v>
      </c>
      <c r="D17" s="19" t="s">
        <v>226</v>
      </c>
      <c r="E17" s="33" t="s">
        <v>80</v>
      </c>
      <c r="F17" s="19" t="s">
        <v>289</v>
      </c>
      <c r="G17" s="20">
        <v>43626</v>
      </c>
      <c r="H17" s="431">
        <v>20020000</v>
      </c>
      <c r="I17" s="19">
        <f t="shared" ca="1" si="1"/>
        <v>37</v>
      </c>
      <c r="J17" s="246">
        <f t="shared" ca="1" si="2"/>
        <v>0</v>
      </c>
      <c r="K17" s="246">
        <f t="shared" ca="1" si="3"/>
        <v>0.48611111111111116</v>
      </c>
      <c r="L17" s="19" t="str">
        <f t="shared" ca="1" si="4"/>
        <v>ON DINH</v>
      </c>
      <c r="M17" s="19" t="s">
        <v>247</v>
      </c>
      <c r="N17" s="19" t="s">
        <v>720</v>
      </c>
      <c r="O17" s="19"/>
      <c r="P17" s="19"/>
      <c r="Q17" s="19"/>
      <c r="R17" s="177"/>
      <c r="S17" s="177" t="s">
        <v>734</v>
      </c>
    </row>
    <row r="18" spans="1:19" ht="45" customHeight="1">
      <c r="A18" s="21">
        <v>17</v>
      </c>
      <c r="B18" s="19" t="s">
        <v>735</v>
      </c>
      <c r="C18" s="19" t="str">
        <f t="shared" si="0"/>
        <v>TAXG2</v>
      </c>
      <c r="D18" s="19" t="s">
        <v>226</v>
      </c>
      <c r="E18" s="33" t="s">
        <v>80</v>
      </c>
      <c r="F18" s="19" t="s">
        <v>289</v>
      </c>
      <c r="G18" s="20">
        <v>43626</v>
      </c>
      <c r="H18" s="431">
        <v>20020000</v>
      </c>
      <c r="I18" s="19">
        <f t="shared" ca="1" si="1"/>
        <v>37</v>
      </c>
      <c r="J18" s="246">
        <f t="shared" ca="1" si="2"/>
        <v>0</v>
      </c>
      <c r="K18" s="246">
        <f t="shared" ca="1" si="3"/>
        <v>0.48611111111111116</v>
      </c>
      <c r="L18" s="19" t="str">
        <f t="shared" ca="1" si="4"/>
        <v>ON DINH</v>
      </c>
      <c r="M18" s="19" t="s">
        <v>247</v>
      </c>
      <c r="N18" s="19" t="s">
        <v>736</v>
      </c>
      <c r="O18" s="19"/>
      <c r="P18" s="19"/>
      <c r="Q18" s="19"/>
      <c r="R18" s="177"/>
      <c r="S18" s="177"/>
    </row>
    <row r="19" spans="1:19" ht="45" customHeight="1">
      <c r="A19" s="21">
        <v>18</v>
      </c>
      <c r="B19" s="19" t="s">
        <v>737</v>
      </c>
      <c r="C19" s="19" t="str">
        <f t="shared" si="0"/>
        <v>TAXG2</v>
      </c>
      <c r="D19" s="19" t="s">
        <v>226</v>
      </c>
      <c r="E19" s="30" t="s">
        <v>299</v>
      </c>
      <c r="F19" s="19" t="s">
        <v>300</v>
      </c>
      <c r="G19" s="20">
        <v>44061</v>
      </c>
      <c r="H19" s="431">
        <v>22900000</v>
      </c>
      <c r="I19" s="19">
        <f t="shared" ca="1" si="1"/>
        <v>22</v>
      </c>
      <c r="J19" s="246">
        <f t="shared" ca="1" si="2"/>
        <v>0.38888888888888884</v>
      </c>
      <c r="K19" s="246">
        <f t="shared" ca="1" si="3"/>
        <v>0.69444444444444442</v>
      </c>
      <c r="L19" s="19" t="str">
        <f t="shared" ca="1" si="4"/>
        <v>TOT</v>
      </c>
      <c r="M19" s="19" t="s">
        <v>247</v>
      </c>
      <c r="N19" s="19" t="s">
        <v>738</v>
      </c>
      <c r="O19" s="19"/>
      <c r="P19" s="19"/>
      <c r="Q19" s="19"/>
      <c r="R19" s="177"/>
      <c r="S19" s="177"/>
    </row>
    <row r="20" spans="1:19" ht="45" customHeight="1">
      <c r="A20" s="21">
        <v>19</v>
      </c>
      <c r="B20" s="19" t="s">
        <v>739</v>
      </c>
      <c r="C20" s="19" t="str">
        <f t="shared" si="0"/>
        <v>TAXG2</v>
      </c>
      <c r="D20" s="19" t="s">
        <v>226</v>
      </c>
      <c r="E20" s="30" t="s">
        <v>299</v>
      </c>
      <c r="F20" s="19" t="s">
        <v>300</v>
      </c>
      <c r="G20" s="20">
        <v>44064</v>
      </c>
      <c r="H20" s="431">
        <v>22900000</v>
      </c>
      <c r="I20" s="19">
        <f t="shared" ca="1" si="1"/>
        <v>22</v>
      </c>
      <c r="J20" s="246">
        <f t="shared" ca="1" si="2"/>
        <v>0.38888888888888884</v>
      </c>
      <c r="K20" s="246">
        <f t="shared" ca="1" si="3"/>
        <v>0.69444444444444442</v>
      </c>
      <c r="L20" s="19" t="str">
        <f t="shared" ca="1" si="4"/>
        <v>TOT</v>
      </c>
      <c r="M20" s="19" t="s">
        <v>247</v>
      </c>
      <c r="N20" s="19" t="s">
        <v>740</v>
      </c>
      <c r="O20" s="19"/>
      <c r="P20" s="19"/>
      <c r="Q20" s="19"/>
      <c r="R20" s="177"/>
      <c r="S20" s="177"/>
    </row>
    <row r="21" spans="1:19" ht="45" customHeight="1">
      <c r="A21" s="21">
        <v>20</v>
      </c>
      <c r="B21" s="19" t="s">
        <v>741</v>
      </c>
      <c r="C21" s="19" t="str">
        <f t="shared" si="0"/>
        <v>TAXG2</v>
      </c>
      <c r="D21" s="19" t="s">
        <v>226</v>
      </c>
      <c r="E21" s="30" t="s">
        <v>299</v>
      </c>
      <c r="F21" s="19" t="s">
        <v>300</v>
      </c>
      <c r="G21" s="20">
        <v>44057</v>
      </c>
      <c r="H21" s="431">
        <v>22900000</v>
      </c>
      <c r="I21" s="19">
        <f t="shared" ca="1" si="1"/>
        <v>22</v>
      </c>
      <c r="J21" s="246">
        <f t="shared" ca="1" si="2"/>
        <v>0.38888888888888884</v>
      </c>
      <c r="K21" s="246">
        <f t="shared" ca="1" si="3"/>
        <v>0.69444444444444442</v>
      </c>
      <c r="L21" s="19" t="str">
        <f t="shared" ca="1" si="4"/>
        <v>TOT</v>
      </c>
      <c r="M21" s="19" t="s">
        <v>247</v>
      </c>
      <c r="N21" s="19" t="s">
        <v>742</v>
      </c>
      <c r="O21" s="19"/>
      <c r="P21" s="19"/>
      <c r="Q21" s="19"/>
      <c r="R21" s="177"/>
      <c r="S21" s="177"/>
    </row>
    <row r="22" spans="1:19" ht="45" customHeight="1">
      <c r="A22" s="21">
        <v>21</v>
      </c>
      <c r="B22" s="19" t="s">
        <v>743</v>
      </c>
      <c r="C22" s="19" t="str">
        <f t="shared" si="0"/>
        <v>TAXG2</v>
      </c>
      <c r="D22" s="19" t="s">
        <v>226</v>
      </c>
      <c r="E22" s="30" t="s">
        <v>299</v>
      </c>
      <c r="F22" s="19" t="s">
        <v>300</v>
      </c>
      <c r="G22" s="20">
        <v>44061</v>
      </c>
      <c r="H22" s="431">
        <v>22900000</v>
      </c>
      <c r="I22" s="19">
        <f t="shared" ca="1" si="1"/>
        <v>22</v>
      </c>
      <c r="J22" s="246">
        <f t="shared" ca="1" si="2"/>
        <v>0.38888888888888884</v>
      </c>
      <c r="K22" s="246">
        <f t="shared" ca="1" si="3"/>
        <v>0.69444444444444442</v>
      </c>
      <c r="L22" s="19" t="str">
        <f t="shared" ca="1" si="4"/>
        <v>TOT</v>
      </c>
      <c r="M22" s="19" t="s">
        <v>247</v>
      </c>
      <c r="N22" s="19" t="s">
        <v>698</v>
      </c>
      <c r="O22" s="19"/>
      <c r="P22" s="19"/>
      <c r="Q22" s="19"/>
      <c r="R22" s="177"/>
      <c r="S22" s="177"/>
    </row>
    <row r="23" spans="1:19" ht="45" customHeight="1">
      <c r="A23" s="21">
        <v>22</v>
      </c>
      <c r="B23" s="19" t="s">
        <v>744</v>
      </c>
      <c r="C23" s="19" t="str">
        <f t="shared" si="0"/>
        <v>TAXG2</v>
      </c>
      <c r="D23" s="19" t="s">
        <v>226</v>
      </c>
      <c r="E23" s="30" t="s">
        <v>299</v>
      </c>
      <c r="F23" s="19" t="s">
        <v>300</v>
      </c>
      <c r="G23" s="20">
        <v>44060</v>
      </c>
      <c r="H23" s="431">
        <v>22900000</v>
      </c>
      <c r="I23" s="19">
        <f t="shared" ca="1" si="1"/>
        <v>22</v>
      </c>
      <c r="J23" s="246">
        <f t="shared" ca="1" si="2"/>
        <v>0.38888888888888884</v>
      </c>
      <c r="K23" s="246">
        <f t="shared" ca="1" si="3"/>
        <v>0.69444444444444442</v>
      </c>
      <c r="L23" s="19" t="str">
        <f t="shared" ca="1" si="4"/>
        <v>TOT</v>
      </c>
      <c r="M23" s="19" t="s">
        <v>247</v>
      </c>
      <c r="N23" s="19" t="s">
        <v>745</v>
      </c>
      <c r="O23" s="19"/>
      <c r="P23" s="19"/>
      <c r="Q23" s="19"/>
      <c r="R23" s="177"/>
      <c r="S23" s="177"/>
    </row>
    <row r="24" spans="1:19" ht="45" customHeight="1">
      <c r="A24" s="21">
        <v>23</v>
      </c>
      <c r="B24" s="19" t="s">
        <v>746</v>
      </c>
      <c r="C24" s="19" t="str">
        <f t="shared" si="0"/>
        <v>TAXG2</v>
      </c>
      <c r="D24" s="19" t="s">
        <v>226</v>
      </c>
      <c r="E24" s="30" t="s">
        <v>299</v>
      </c>
      <c r="F24" s="19" t="s">
        <v>300</v>
      </c>
      <c r="G24" s="20">
        <v>44062</v>
      </c>
      <c r="H24" s="431">
        <v>22900000</v>
      </c>
      <c r="I24" s="19">
        <f t="shared" ca="1" si="1"/>
        <v>22</v>
      </c>
      <c r="J24" s="246">
        <f t="shared" ca="1" si="2"/>
        <v>0.38888888888888884</v>
      </c>
      <c r="K24" s="246">
        <f t="shared" ca="1" si="3"/>
        <v>0.69444444444444442</v>
      </c>
      <c r="L24" s="19" t="str">
        <f t="shared" ca="1" si="4"/>
        <v>TOT</v>
      </c>
      <c r="M24" s="19" t="s">
        <v>247</v>
      </c>
      <c r="N24" s="19" t="s">
        <v>340</v>
      </c>
      <c r="O24" s="19"/>
      <c r="P24" s="19"/>
      <c r="Q24" s="19"/>
      <c r="R24" s="177"/>
      <c r="S24" s="177"/>
    </row>
    <row r="25" spans="1:19" ht="45" customHeight="1">
      <c r="A25" s="21">
        <v>24</v>
      </c>
      <c r="B25" s="19" t="s">
        <v>747</v>
      </c>
      <c r="C25" s="19" t="str">
        <f t="shared" si="0"/>
        <v>TAXG2</v>
      </c>
      <c r="D25" s="19" t="s">
        <v>226</v>
      </c>
      <c r="E25" s="30" t="s">
        <v>299</v>
      </c>
      <c r="F25" s="19" t="s">
        <v>300</v>
      </c>
      <c r="G25" s="20">
        <v>44062</v>
      </c>
      <c r="H25" s="431">
        <v>22900000</v>
      </c>
      <c r="I25" s="19">
        <f t="shared" ca="1" si="1"/>
        <v>22</v>
      </c>
      <c r="J25" s="246">
        <f t="shared" ca="1" si="2"/>
        <v>0.38888888888888884</v>
      </c>
      <c r="K25" s="246">
        <f t="shared" ca="1" si="3"/>
        <v>0.69444444444444442</v>
      </c>
      <c r="L25" s="19" t="str">
        <f t="shared" ca="1" si="4"/>
        <v>TOT</v>
      </c>
      <c r="M25" s="19" t="s">
        <v>247</v>
      </c>
      <c r="N25" s="19" t="s">
        <v>748</v>
      </c>
      <c r="O25" s="19"/>
      <c r="P25" s="19"/>
      <c r="Q25" s="19"/>
      <c r="R25" s="177"/>
      <c r="S25" s="177"/>
    </row>
    <row r="26" spans="1:19" ht="45" customHeight="1">
      <c r="A26" s="101">
        <v>25</v>
      </c>
      <c r="B26" s="102" t="s">
        <v>749</v>
      </c>
      <c r="C26" s="19" t="str">
        <f t="shared" si="0"/>
        <v>TAXG2</v>
      </c>
      <c r="D26" s="19" t="s">
        <v>226</v>
      </c>
      <c r="E26" s="30" t="s">
        <v>299</v>
      </c>
      <c r="F26" s="102" t="s">
        <v>310</v>
      </c>
      <c r="G26" s="185" t="s">
        <v>750</v>
      </c>
      <c r="H26" s="431">
        <v>23285000</v>
      </c>
      <c r="I26" s="19" t="e">
        <f t="shared" ca="1" si="1"/>
        <v>#VALUE!</v>
      </c>
      <c r="J26" s="246" t="e">
        <f t="shared" ca="1" si="2"/>
        <v>#VALUE!</v>
      </c>
      <c r="K26" s="246" t="e">
        <f t="shared" ca="1" si="3"/>
        <v>#VALUE!</v>
      </c>
      <c r="L26" s="19" t="e">
        <f t="shared" ca="1" si="4"/>
        <v>#VALUE!</v>
      </c>
      <c r="M26" s="19" t="s">
        <v>247</v>
      </c>
      <c r="N26" s="102" t="s">
        <v>751</v>
      </c>
      <c r="O26" s="102"/>
      <c r="P26" s="19"/>
      <c r="Q26" s="23"/>
      <c r="R26" s="177"/>
      <c r="S26" s="177"/>
    </row>
    <row r="27" spans="1:19" ht="45" customHeight="1">
      <c r="A27" s="101">
        <v>26</v>
      </c>
      <c r="B27" s="102" t="s">
        <v>752</v>
      </c>
      <c r="C27" s="19" t="str">
        <f t="shared" si="0"/>
        <v>TAXG2</v>
      </c>
      <c r="D27" s="19" t="s">
        <v>226</v>
      </c>
      <c r="E27" s="30" t="s">
        <v>299</v>
      </c>
      <c r="F27" s="102" t="s">
        <v>310</v>
      </c>
      <c r="G27" s="441">
        <v>44619</v>
      </c>
      <c r="H27" s="431">
        <v>23285000</v>
      </c>
      <c r="I27" s="19">
        <f t="shared" ca="1" si="1"/>
        <v>4</v>
      </c>
      <c r="J27" s="246">
        <f t="shared" ca="1" si="2"/>
        <v>0.88888888888888884</v>
      </c>
      <c r="K27" s="246">
        <f t="shared" ca="1" si="3"/>
        <v>0.94444444444444442</v>
      </c>
      <c r="L27" s="19" t="str">
        <f t="shared" ca="1" si="4"/>
        <v>TOT</v>
      </c>
      <c r="M27" s="19" t="s">
        <v>247</v>
      </c>
      <c r="N27" s="103" t="s">
        <v>713</v>
      </c>
      <c r="O27" s="103">
        <v>1</v>
      </c>
      <c r="P27" s="196"/>
      <c r="Q27" s="196"/>
      <c r="R27" s="177"/>
      <c r="S27" s="177"/>
    </row>
    <row r="28" spans="1:19" ht="45" customHeight="1">
      <c r="A28" s="101">
        <v>27</v>
      </c>
      <c r="B28" s="102" t="s">
        <v>753</v>
      </c>
      <c r="C28" s="19" t="str">
        <f t="shared" si="0"/>
        <v>TAXG2</v>
      </c>
      <c r="D28" s="19" t="s">
        <v>226</v>
      </c>
      <c r="E28" s="30" t="s">
        <v>299</v>
      </c>
      <c r="F28" s="102" t="s">
        <v>310</v>
      </c>
      <c r="G28" s="441">
        <v>44619</v>
      </c>
      <c r="H28" s="431">
        <v>23285000</v>
      </c>
      <c r="I28" s="19">
        <f t="shared" ca="1" si="1"/>
        <v>4</v>
      </c>
      <c r="J28" s="246">
        <f t="shared" ca="1" si="2"/>
        <v>0.88888888888888884</v>
      </c>
      <c r="K28" s="246">
        <f t="shared" ca="1" si="3"/>
        <v>0.94444444444444442</v>
      </c>
      <c r="L28" s="19" t="str">
        <f t="shared" ca="1" si="4"/>
        <v>TOT</v>
      </c>
      <c r="M28" s="19" t="s">
        <v>247</v>
      </c>
      <c r="N28" s="103" t="s">
        <v>726</v>
      </c>
      <c r="O28" s="103"/>
      <c r="P28" s="196"/>
      <c r="Q28" s="196"/>
      <c r="R28" s="177"/>
      <c r="S28" s="177"/>
    </row>
    <row r="29" spans="1:19" ht="45" customHeight="1">
      <c r="A29" s="101">
        <v>28</v>
      </c>
      <c r="B29" s="102" t="s">
        <v>754</v>
      </c>
      <c r="C29" s="19" t="str">
        <f t="shared" si="0"/>
        <v>TAXG2</v>
      </c>
      <c r="D29" s="19" t="s">
        <v>226</v>
      </c>
      <c r="E29" s="30" t="s">
        <v>299</v>
      </c>
      <c r="F29" s="102" t="s">
        <v>310</v>
      </c>
      <c r="G29" s="441">
        <v>44619</v>
      </c>
      <c r="H29" s="431">
        <v>23285000</v>
      </c>
      <c r="I29" s="19">
        <f t="shared" ca="1" si="1"/>
        <v>4</v>
      </c>
      <c r="J29" s="246">
        <f t="shared" ca="1" si="2"/>
        <v>0.88888888888888884</v>
      </c>
      <c r="K29" s="246">
        <f t="shared" ca="1" si="3"/>
        <v>0.94444444444444442</v>
      </c>
      <c r="L29" s="19" t="str">
        <f t="shared" ca="1" si="4"/>
        <v>TOT</v>
      </c>
      <c r="M29" s="19" t="s">
        <v>247</v>
      </c>
      <c r="N29" s="103" t="s">
        <v>716</v>
      </c>
      <c r="O29" s="103"/>
      <c r="P29" s="196"/>
      <c r="Q29" s="196"/>
      <c r="R29" s="177"/>
      <c r="S29" s="177"/>
    </row>
    <row r="30" spans="1:19" ht="45" customHeight="1">
      <c r="A30" s="101">
        <v>29</v>
      </c>
      <c r="B30" s="102" t="s">
        <v>755</v>
      </c>
      <c r="C30" s="19" t="str">
        <f t="shared" si="0"/>
        <v>TAXG2</v>
      </c>
      <c r="D30" s="19" t="s">
        <v>226</v>
      </c>
      <c r="E30" s="30" t="s">
        <v>299</v>
      </c>
      <c r="F30" s="102" t="s">
        <v>310</v>
      </c>
      <c r="G30" s="441">
        <v>44619</v>
      </c>
      <c r="H30" s="431">
        <v>23285000</v>
      </c>
      <c r="I30" s="19">
        <f t="shared" ca="1" si="1"/>
        <v>4</v>
      </c>
      <c r="J30" s="246">
        <f t="shared" ca="1" si="2"/>
        <v>0.88888888888888884</v>
      </c>
      <c r="K30" s="246">
        <f t="shared" ca="1" si="3"/>
        <v>0.94444444444444442</v>
      </c>
      <c r="L30" s="19" t="str">
        <f t="shared" ca="1" si="4"/>
        <v>TOT</v>
      </c>
      <c r="M30" s="19" t="s">
        <v>247</v>
      </c>
      <c r="N30" s="103" t="s">
        <v>756</v>
      </c>
      <c r="O30" s="103">
        <v>1</v>
      </c>
      <c r="P30" s="196"/>
      <c r="Q30" s="196"/>
      <c r="R30" s="177"/>
      <c r="S30" s="177"/>
    </row>
    <row r="31" spans="1:19" ht="45" customHeight="1">
      <c r="A31" s="101">
        <v>30</v>
      </c>
      <c r="B31" s="102" t="s">
        <v>757</v>
      </c>
      <c r="C31" s="19" t="str">
        <f t="shared" si="0"/>
        <v>TAXG2</v>
      </c>
      <c r="D31" s="19" t="s">
        <v>226</v>
      </c>
      <c r="E31" s="30" t="s">
        <v>299</v>
      </c>
      <c r="F31" s="102" t="s">
        <v>310</v>
      </c>
      <c r="G31" s="441">
        <v>44619</v>
      </c>
      <c r="H31" s="431">
        <v>23285000</v>
      </c>
      <c r="I31" s="19">
        <f t="shared" ca="1" si="1"/>
        <v>4</v>
      </c>
      <c r="J31" s="246">
        <f t="shared" ca="1" si="2"/>
        <v>0.88888888888888884</v>
      </c>
      <c r="K31" s="246">
        <f t="shared" ca="1" si="3"/>
        <v>0.94444444444444442</v>
      </c>
      <c r="L31" s="19" t="str">
        <f t="shared" ca="1" si="4"/>
        <v>TOT</v>
      </c>
      <c r="M31" s="19" t="s">
        <v>247</v>
      </c>
      <c r="N31" s="102" t="s">
        <v>758</v>
      </c>
      <c r="O31" s="102"/>
      <c r="P31" s="196"/>
      <c r="Q31" s="196"/>
      <c r="R31" s="197"/>
      <c r="S31" s="197" t="s">
        <v>729</v>
      </c>
    </row>
    <row r="32" spans="1:19" ht="45" customHeight="1">
      <c r="A32" s="60">
        <v>1</v>
      </c>
      <c r="B32" s="59" t="s">
        <v>759</v>
      </c>
      <c r="C32" s="19" t="str">
        <f t="shared" si="0"/>
        <v>TAXG2</v>
      </c>
      <c r="D32" s="6" t="s">
        <v>43</v>
      </c>
      <c r="E32" s="30" t="s">
        <v>80</v>
      </c>
      <c r="F32" s="19" t="s">
        <v>760</v>
      </c>
      <c r="G32" s="20">
        <v>41381</v>
      </c>
      <c r="H32" s="431"/>
      <c r="I32" s="19">
        <f t="shared" ca="1" si="1"/>
        <v>110</v>
      </c>
      <c r="J32" s="246">
        <f ca="1">IF(I29&lt;36,100%-I29/36*100%,0)</f>
        <v>0.88888888888888884</v>
      </c>
      <c r="K32" s="246">
        <f t="shared" ca="1" si="3"/>
        <v>0</v>
      </c>
      <c r="L32" s="19" t="str">
        <f ca="1">IF(I29&lt;36,"TOT",IF(AND(I29&gt;36,I29&lt;60),"ON DINH",IF(AND(I29&gt;61,I29&lt;72),"HOAT DONG CHAM, CHAP NHAN",IF(AND(I29&gt;73,I29&lt;82),"CAN LAP NGAN SACH THAY THE","NEN THANH LY"))))</f>
        <v>TOT</v>
      </c>
      <c r="M32" s="19" t="s">
        <v>247</v>
      </c>
      <c r="N32" s="36">
        <v>601</v>
      </c>
      <c r="O32" s="36"/>
      <c r="P32" s="196"/>
      <c r="Q32" s="196"/>
      <c r="R32" s="197"/>
      <c r="S32" s="197"/>
    </row>
    <row r="33" spans="1:19" ht="45" customHeight="1">
      <c r="A33" s="60">
        <v>2</v>
      </c>
      <c r="B33" s="59" t="s">
        <v>761</v>
      </c>
      <c r="C33" s="19" t="str">
        <f t="shared" si="0"/>
        <v>TAXG2</v>
      </c>
      <c r="D33" s="6" t="s">
        <v>43</v>
      </c>
      <c r="E33" s="30" t="s">
        <v>80</v>
      </c>
      <c r="F33" s="19" t="s">
        <v>762</v>
      </c>
      <c r="G33" s="20"/>
      <c r="H33" s="431"/>
      <c r="I33" s="19">
        <f t="shared" ca="1" si="1"/>
        <v>1470</v>
      </c>
      <c r="J33" s="246">
        <f ca="1">IF(I30&lt;36,100%-I30/36*100%,0)</f>
        <v>0.88888888888888884</v>
      </c>
      <c r="K33" s="246">
        <f t="shared" ca="1" si="3"/>
        <v>0</v>
      </c>
      <c r="L33" s="19" t="str">
        <f ca="1">IF(I30&lt;36,"TOT",IF(AND(I30&gt;36,I30&lt;60),"ON DINH",IF(AND(I30&gt;61,I30&lt;72),"HOAT DONG CHAM, CHAP NHAN",IF(AND(I30&gt;73,I30&lt;82),"CAN LAP NGAN SACH THAY THE","NEN THANH LY"))))</f>
        <v>TOT</v>
      </c>
      <c r="M33" s="19" t="s">
        <v>247</v>
      </c>
      <c r="N33" s="36">
        <v>601</v>
      </c>
      <c r="O33" s="36"/>
      <c r="P33" s="196"/>
      <c r="Q33" s="196"/>
      <c r="R33" s="197"/>
      <c r="S33" s="197"/>
    </row>
    <row r="34" spans="1:19" ht="45" customHeight="1">
      <c r="A34" s="60">
        <v>3</v>
      </c>
      <c r="B34" s="59" t="s">
        <v>763</v>
      </c>
      <c r="C34" s="19" t="str">
        <f t="shared" si="0"/>
        <v>TAXG2</v>
      </c>
      <c r="D34" s="6" t="s">
        <v>43</v>
      </c>
      <c r="E34" s="207" t="s">
        <v>80</v>
      </c>
      <c r="F34" s="94" t="s">
        <v>764</v>
      </c>
      <c r="G34" s="105"/>
      <c r="H34" s="431"/>
      <c r="I34" s="19">
        <f t="shared" ca="1" si="1"/>
        <v>1470</v>
      </c>
      <c r="J34" s="246">
        <f ca="1">IF(I31&lt;36,100%-I31/36*100%,0)</f>
        <v>0.88888888888888884</v>
      </c>
      <c r="K34" s="246">
        <f t="shared" ca="1" si="3"/>
        <v>0</v>
      </c>
      <c r="L34" s="19" t="str">
        <f ca="1">IF(I31&lt;36,"TOT",IF(AND(I31&gt;36,I31&lt;60),"ON DINH",IF(AND(I31&gt;61,I31&lt;72),"HOAT DONG CHAM, CHAP NHAN",IF(AND(I31&gt;73,I31&lt;82),"CAN LAP NGAN SACH THAY THE","NEN THANH LY"))))</f>
        <v>TOT</v>
      </c>
      <c r="M34" s="19" t="s">
        <v>247</v>
      </c>
      <c r="N34" s="36">
        <v>601</v>
      </c>
      <c r="O34" s="36"/>
      <c r="P34" s="196"/>
      <c r="Q34" s="196"/>
      <c r="R34" s="197"/>
      <c r="S34" s="197"/>
    </row>
    <row r="35" spans="1:19" ht="45" customHeight="1">
      <c r="A35" s="57">
        <v>4</v>
      </c>
      <c r="B35" s="58" t="s">
        <v>765</v>
      </c>
      <c r="C35" s="19" t="str">
        <f t="shared" si="0"/>
        <v>TAXG2</v>
      </c>
      <c r="D35" s="6" t="s">
        <v>43</v>
      </c>
      <c r="E35" s="53" t="s">
        <v>258</v>
      </c>
      <c r="F35" s="6" t="s">
        <v>680</v>
      </c>
      <c r="G35" s="454">
        <v>44293</v>
      </c>
      <c r="H35" s="431">
        <v>4159000</v>
      </c>
      <c r="I35" s="19">
        <f t="shared" ca="1" si="1"/>
        <v>15</v>
      </c>
      <c r="J35" s="246" t="e">
        <f>IF(#REF!&lt;36,100%-#REF!/36*100%,0)</f>
        <v>#REF!</v>
      </c>
      <c r="K35" s="246">
        <f t="shared" ca="1" si="3"/>
        <v>0.79166666666666663</v>
      </c>
      <c r="L35" s="19" t="e">
        <f>IF(#REF!&lt;36,"TOT",IF(AND(#REF!&gt;36,#REF!&lt;60),"ON DINH",IF(AND(#REF!&gt;61,#REF!&lt;72),"HOAT DONG CHAM, CHAP NHAN",IF(AND(#REF!&gt;73,#REF!&lt;82),"CAN LAP NGAN SACH THAY THE","NEN THANH LY"))))</f>
        <v>#REF!</v>
      </c>
      <c r="M35" s="19" t="s">
        <v>247</v>
      </c>
      <c r="N35" s="55" t="s">
        <v>742</v>
      </c>
      <c r="O35" s="55"/>
      <c r="P35" s="196"/>
      <c r="Q35" s="196"/>
      <c r="R35" s="197"/>
      <c r="S35" s="197"/>
    </row>
    <row r="36" spans="1:19" ht="45" customHeight="1">
      <c r="A36" s="57">
        <v>5</v>
      </c>
      <c r="B36" s="58" t="s">
        <v>766</v>
      </c>
      <c r="C36" s="19" t="str">
        <f t="shared" si="0"/>
        <v>TAXG2</v>
      </c>
      <c r="D36" s="6" t="s">
        <v>43</v>
      </c>
      <c r="E36" s="53" t="s">
        <v>258</v>
      </c>
      <c r="F36" s="104" t="s">
        <v>680</v>
      </c>
      <c r="G36" s="454">
        <v>44293</v>
      </c>
      <c r="H36" s="431">
        <v>4159000</v>
      </c>
      <c r="I36" s="19">
        <f t="shared" ca="1" si="1"/>
        <v>15</v>
      </c>
      <c r="J36" s="246">
        <f ca="1">IF(I32&lt;36,100%-I32/36*100%,0)</f>
        <v>0</v>
      </c>
      <c r="K36" s="246">
        <f t="shared" ca="1" si="3"/>
        <v>0.79166666666666663</v>
      </c>
      <c r="L36" s="19" t="str">
        <f ca="1">IF(I32&lt;36,"TOT",IF(AND(I32&gt;36,I32&lt;60),"ON DINH",IF(AND(I32&gt;61,I32&lt;72),"HOAT DONG CHAM, CHAP NHAN",IF(AND(I32&gt;73,I32&lt;82),"CAN LAP NGAN SACH THAY THE","NEN THANH LY"))))</f>
        <v>NEN THANH LY</v>
      </c>
      <c r="M36" s="19" t="s">
        <v>247</v>
      </c>
      <c r="N36" s="55" t="s">
        <v>706</v>
      </c>
      <c r="O36" s="55"/>
      <c r="P36" s="196"/>
      <c r="Q36" s="196"/>
      <c r="R36" s="197"/>
      <c r="S36" s="197"/>
    </row>
    <row r="37" spans="1:19" ht="45" customHeight="1">
      <c r="A37" s="57">
        <v>6</v>
      </c>
      <c r="B37" s="58" t="s">
        <v>767</v>
      </c>
      <c r="C37" s="19" t="str">
        <f t="shared" si="0"/>
        <v>TAXG2</v>
      </c>
      <c r="D37" s="6" t="s">
        <v>43</v>
      </c>
      <c r="E37" s="53" t="s">
        <v>258</v>
      </c>
      <c r="F37" s="104" t="s">
        <v>680</v>
      </c>
      <c r="G37" s="454">
        <v>44293</v>
      </c>
      <c r="H37" s="431">
        <v>4159000</v>
      </c>
      <c r="I37" s="19">
        <f t="shared" ca="1" si="1"/>
        <v>15</v>
      </c>
      <c r="J37" s="246">
        <f ca="1">IF(I33&lt;36,100%-I33/36*100%,0)</f>
        <v>0</v>
      </c>
      <c r="K37" s="246">
        <f t="shared" ca="1" si="3"/>
        <v>0.79166666666666663</v>
      </c>
      <c r="L37" s="19" t="str">
        <f ca="1">IF(I33&lt;36,"TOT",IF(AND(I33&gt;36,I33&lt;60),"ON DINH",IF(AND(I33&gt;61,I33&lt;72),"HOAT DONG CHAM, CHAP NHAN",IF(AND(I33&gt;73,I33&lt;82),"CAN LAP NGAN SACH THAY THE","NEN THANH LY"))))</f>
        <v>NEN THANH LY</v>
      </c>
      <c r="M37" s="19" t="s">
        <v>247</v>
      </c>
      <c r="N37" s="55" t="s">
        <v>731</v>
      </c>
      <c r="O37" s="55"/>
      <c r="P37" s="196"/>
      <c r="Q37" s="196"/>
      <c r="R37" s="197"/>
      <c r="S37" s="197"/>
    </row>
    <row r="38" spans="1:19" ht="45" customHeight="1">
      <c r="A38" s="57">
        <v>7</v>
      </c>
      <c r="B38" s="58" t="s">
        <v>768</v>
      </c>
      <c r="C38" s="19" t="str">
        <f t="shared" si="0"/>
        <v>TAXG2</v>
      </c>
      <c r="D38" s="6" t="s">
        <v>43</v>
      </c>
      <c r="E38" s="53" t="s">
        <v>258</v>
      </c>
      <c r="F38" s="104" t="s">
        <v>680</v>
      </c>
      <c r="G38" s="454">
        <v>44293</v>
      </c>
      <c r="H38" s="431">
        <v>4159000</v>
      </c>
      <c r="I38" s="19">
        <f t="shared" ca="1" si="1"/>
        <v>15</v>
      </c>
      <c r="J38" s="246">
        <f ca="1">IF(I34&lt;36,100%-I34/36*100%,0)</f>
        <v>0</v>
      </c>
      <c r="K38" s="246">
        <f t="shared" ca="1" si="3"/>
        <v>0.79166666666666663</v>
      </c>
      <c r="L38" s="19" t="str">
        <f ca="1">IF(I34&lt;36,"TOT",IF(AND(I34&gt;36,I34&lt;60),"ON DINH",IF(AND(I34&gt;61,I34&lt;72),"HOAT DONG CHAM, CHAP NHAN",IF(AND(I34&gt;73,I34&lt;82),"CAN LAP NGAN SACH THAY THE","NEN THANH LY"))))</f>
        <v>NEN THANH LY</v>
      </c>
      <c r="M38" s="19" t="s">
        <v>247</v>
      </c>
      <c r="N38" s="55" t="s">
        <v>734</v>
      </c>
      <c r="O38" s="55"/>
      <c r="P38" s="196"/>
      <c r="Q38" s="196"/>
      <c r="R38" s="197"/>
      <c r="S38" s="197"/>
    </row>
    <row r="39" spans="1:19">
      <c r="A39" s="202">
        <v>8</v>
      </c>
      <c r="B39" s="203" t="s">
        <v>769</v>
      </c>
      <c r="C39" s="26" t="str">
        <f t="shared" si="0"/>
        <v>TAXG2</v>
      </c>
      <c r="D39" s="6" t="s">
        <v>43</v>
      </c>
      <c r="E39" s="53" t="s">
        <v>258</v>
      </c>
      <c r="F39" s="352" t="s">
        <v>680</v>
      </c>
      <c r="G39" s="460">
        <v>44293</v>
      </c>
      <c r="H39" s="431">
        <v>4159000</v>
      </c>
      <c r="I39" s="19">
        <f t="shared" ca="1" si="1"/>
        <v>15</v>
      </c>
      <c r="J39" s="247">
        <f ca="1">IF(I35&lt;36,100%-I35/36*100%,0)</f>
        <v>0.58333333333333326</v>
      </c>
      <c r="K39" s="246">
        <f t="shared" ca="1" si="3"/>
        <v>0.79166666666666663</v>
      </c>
      <c r="L39" s="26" t="str">
        <f ca="1">IF(I35&lt;36,"TOT",IF(AND(I35&gt;36,I35&lt;60),"ON DINH",IF(AND(I35&gt;61,I35&lt;72),"HOAT DONG CHAM, CHAP NHAN",IF(AND(I35&gt;73,I35&lt;82),"CAN LAP NGAN SACH THAY THE","NEN THANH LY"))))</f>
        <v>TOT</v>
      </c>
      <c r="M39" s="26" t="s">
        <v>247</v>
      </c>
      <c r="N39" s="205" t="s">
        <v>758</v>
      </c>
      <c r="O39" s="205"/>
      <c r="P39" s="198"/>
      <c r="Q39" s="198"/>
      <c r="R39" s="199"/>
      <c r="S39" s="199"/>
    </row>
  </sheetData>
  <phoneticPr fontId="41" type="noConversion"/>
  <pageMargins left="0.7" right="0.7" top="0.75" bottom="0.75" header="0.3" footer="0.3"/>
  <pageSetup paperSize="9" scale="4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4205DC-E066-4661-8BDB-1C58158DE8D1}">
          <x14:formula1>
            <xm:f>Source!$A$2:$A$9</xm:f>
          </x14:formula1>
          <xm:sqref>D2:D31</xm:sqref>
        </x14:dataValidation>
        <x14:dataValidation type="list" allowBlank="1" showInputMessage="1" showErrorMessage="1" xr:uid="{95BB1744-0BC3-4E7F-81BE-06FA60AC2E99}">
          <x14:formula1>
            <xm:f>Source!$A$2:$A$18</xm:f>
          </x14:formula1>
          <xm:sqref>D32:D39</xm:sqref>
        </x14:dataValidation>
        <x14:dataValidation type="list" allowBlank="1" showInputMessage="1" showErrorMessage="1" xr:uid="{2D141DDA-0E92-4AD3-B1B5-7183411D5C6D}">
          <x14:formula1>
            <xm:f>Source!$I$2:$I$14</xm:f>
          </x14:formula1>
          <xm:sqref>M2:M1048576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1129-1A9B-4718-9BE7-A6FFF1408D40}">
  <sheetPr>
    <pageSetUpPr fitToPage="1"/>
  </sheetPr>
  <dimension ref="A1:S47"/>
  <sheetViews>
    <sheetView topLeftCell="A29" zoomScale="55" zoomScaleNormal="55" workbookViewId="0">
      <selection activeCell="N31" sqref="N31"/>
    </sheetView>
  </sheetViews>
  <sheetFormatPr defaultColWidth="8.875" defaultRowHeight="15"/>
  <cols>
    <col min="1" max="1" width="10.625" style="252" customWidth="1"/>
    <col min="2" max="2" width="13.375" style="252" customWidth="1"/>
    <col min="3" max="3" width="10.625" style="252" customWidth="1"/>
    <col min="4" max="4" width="17" style="252" customWidth="1"/>
    <col min="5" max="5" width="14.375" style="252" customWidth="1"/>
    <col min="6" max="6" width="34.5" style="252" customWidth="1"/>
    <col min="7" max="8" width="20.375" style="252" customWidth="1"/>
    <col min="9" max="9" width="15.625" style="273" customWidth="1"/>
    <col min="10" max="12" width="15.625" style="252" customWidth="1"/>
    <col min="13" max="13" width="30.375" style="252" customWidth="1"/>
    <col min="14" max="14" width="15.625" style="252" customWidth="1"/>
    <col min="15" max="15" width="15.625" style="619" customWidth="1"/>
    <col min="16" max="16" width="15.625" style="252" customWidth="1"/>
    <col min="17" max="18" width="30.375" style="252" customWidth="1"/>
    <col min="19" max="19" width="34.625" style="252" customWidth="1"/>
    <col min="20" max="16384" width="8.875" style="252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253">
        <v>3</v>
      </c>
      <c r="B2" s="94" t="s">
        <v>770</v>
      </c>
      <c r="C2" s="94" t="str">
        <f>LEFT(B2,5)</f>
        <v>TAXG3</v>
      </c>
      <c r="D2" s="6" t="s">
        <v>226</v>
      </c>
      <c r="E2" s="254" t="s">
        <v>80</v>
      </c>
      <c r="F2" s="94" t="s">
        <v>771</v>
      </c>
      <c r="G2" s="461">
        <v>41934</v>
      </c>
      <c r="H2" s="356">
        <v>12663637</v>
      </c>
      <c r="I2" s="255">
        <f ca="1">DATEDIF(G2,TODAY(),"M")</f>
        <v>92</v>
      </c>
      <c r="J2" s="256">
        <f ca="1">IF(I2&lt;36,100%-I2/36*100%,0)</f>
        <v>0</v>
      </c>
      <c r="K2" s="256">
        <f ca="1">IF(I2&lt;36,100%-I2/72*100%,0)</f>
        <v>0</v>
      </c>
      <c r="L2" s="94" t="str">
        <f ca="1">IF(I2&lt;=24,"TOT",IF(AND(I2&gt;25,I2&lt;=48),"ON DINH",IF(AND(I2&gt;49,I2&lt;=60),"TAM ON",IF(AND(I2&gt;61,I2&lt;=84),"CHAM",IF(AND(I2&gt;85,I2&lt;=96),"RAT CHAM","NEN THANH LY")))))</f>
        <v>RAT CHAM</v>
      </c>
      <c r="M2" s="94" t="s">
        <v>247</v>
      </c>
      <c r="N2" s="259" t="s">
        <v>772</v>
      </c>
      <c r="O2" s="615"/>
      <c r="P2" s="94"/>
      <c r="Q2" s="257"/>
      <c r="R2" s="497"/>
      <c r="S2" s="94" t="s">
        <v>773</v>
      </c>
    </row>
    <row r="3" spans="1:19" ht="45" customHeight="1">
      <c r="A3" s="253">
        <v>4</v>
      </c>
      <c r="B3" s="94" t="s">
        <v>774</v>
      </c>
      <c r="C3" s="94" t="str">
        <f t="shared" ref="C3:C47" si="0">LEFT(B3,5)</f>
        <v>TAXG3</v>
      </c>
      <c r="D3" s="6" t="s">
        <v>226</v>
      </c>
      <c r="E3" s="254" t="s">
        <v>80</v>
      </c>
      <c r="F3" s="94" t="s">
        <v>775</v>
      </c>
      <c r="G3" s="461">
        <v>41934</v>
      </c>
      <c r="H3" s="358">
        <v>12663637</v>
      </c>
      <c r="I3" s="255">
        <f t="shared" ref="I3:I47" ca="1" si="1">DATEDIF(G3,TODAY(),"M")</f>
        <v>92</v>
      </c>
      <c r="J3" s="256">
        <f t="shared" ref="J3:J47" ca="1" si="2">IF(I3&lt;36,100%-I3/36*100%,0)</f>
        <v>0</v>
      </c>
      <c r="K3" s="256">
        <f t="shared" ref="K3:K47" ca="1" si="3">IF(I3&lt;36,100%-I3/72*100%,0)</f>
        <v>0</v>
      </c>
      <c r="L3" s="94" t="str">
        <f t="shared" ref="L3:L47" ca="1" si="4">IF(I3&lt;=24,"TOT",IF(AND(I3&gt;25,I3&lt;=48),"ON DINH",IF(AND(I3&gt;49,I3&lt;=60),"TAM ON",IF(AND(I3&gt;61,I3&lt;=84),"CHAM",IF(AND(I3&gt;85,I3&lt;=96),"RAT CHAM","NEN THANH LY")))))</f>
        <v>RAT CHAM</v>
      </c>
      <c r="M3" s="94" t="s">
        <v>247</v>
      </c>
      <c r="N3" s="94" t="s">
        <v>776</v>
      </c>
      <c r="O3" s="615"/>
      <c r="P3" s="94"/>
      <c r="Q3" s="257"/>
      <c r="R3" s="261"/>
      <c r="S3" s="274"/>
    </row>
    <row r="4" spans="1:19" ht="45" customHeight="1">
      <c r="A4" s="253">
        <v>5</v>
      </c>
      <c r="B4" s="94" t="s">
        <v>777</v>
      </c>
      <c r="C4" s="94" t="str">
        <f t="shared" si="0"/>
        <v>TAXG3</v>
      </c>
      <c r="D4" s="6" t="s">
        <v>226</v>
      </c>
      <c r="E4" s="254" t="s">
        <v>80</v>
      </c>
      <c r="F4" s="94" t="s">
        <v>778</v>
      </c>
      <c r="G4" s="461">
        <v>41934</v>
      </c>
      <c r="H4" s="356">
        <v>12663637</v>
      </c>
      <c r="I4" s="255">
        <f t="shared" ca="1" si="1"/>
        <v>92</v>
      </c>
      <c r="J4" s="256">
        <f t="shared" ca="1" si="2"/>
        <v>0</v>
      </c>
      <c r="K4" s="256">
        <f t="shared" ca="1" si="3"/>
        <v>0</v>
      </c>
      <c r="L4" s="94" t="str">
        <f t="shared" ca="1" si="4"/>
        <v>RAT CHAM</v>
      </c>
      <c r="M4" s="94" t="s">
        <v>247</v>
      </c>
      <c r="N4" s="94" t="s">
        <v>779</v>
      </c>
      <c r="O4" s="615"/>
      <c r="P4" s="94"/>
      <c r="Q4" s="257"/>
      <c r="R4" s="94"/>
      <c r="S4" s="258" t="s">
        <v>780</v>
      </c>
    </row>
    <row r="5" spans="1:19" ht="45" customHeight="1">
      <c r="A5" s="253">
        <v>6</v>
      </c>
      <c r="B5" s="94" t="s">
        <v>781</v>
      </c>
      <c r="C5" s="94" t="str">
        <f t="shared" si="0"/>
        <v>TAXG3</v>
      </c>
      <c r="D5" s="6" t="s">
        <v>226</v>
      </c>
      <c r="E5" s="254" t="s">
        <v>80</v>
      </c>
      <c r="F5" s="94" t="s">
        <v>782</v>
      </c>
      <c r="G5" s="461">
        <v>41934</v>
      </c>
      <c r="H5" s="358">
        <v>12663637</v>
      </c>
      <c r="I5" s="255">
        <f t="shared" ca="1" si="1"/>
        <v>92</v>
      </c>
      <c r="J5" s="256">
        <f t="shared" ca="1" si="2"/>
        <v>0</v>
      </c>
      <c r="K5" s="256">
        <f t="shared" ca="1" si="3"/>
        <v>0</v>
      </c>
      <c r="L5" s="94" t="str">
        <f t="shared" ca="1" si="4"/>
        <v>RAT CHAM</v>
      </c>
      <c r="M5" s="259" t="s">
        <v>447</v>
      </c>
      <c r="N5" s="259" t="s">
        <v>783</v>
      </c>
      <c r="O5" s="615"/>
      <c r="P5" s="259"/>
      <c r="Q5" s="257"/>
      <c r="R5" s="94"/>
      <c r="S5" s="258" t="s">
        <v>784</v>
      </c>
    </row>
    <row r="6" spans="1:19" ht="45" customHeight="1">
      <c r="A6" s="253">
        <v>7</v>
      </c>
      <c r="B6" s="94" t="s">
        <v>785</v>
      </c>
      <c r="C6" s="94" t="str">
        <f t="shared" si="0"/>
        <v>TAXG3</v>
      </c>
      <c r="D6" s="6" t="s">
        <v>226</v>
      </c>
      <c r="E6" s="254" t="s">
        <v>80</v>
      </c>
      <c r="F6" s="94" t="s">
        <v>786</v>
      </c>
      <c r="G6" s="461">
        <v>41934</v>
      </c>
      <c r="H6" s="358">
        <v>12663637</v>
      </c>
      <c r="I6" s="255">
        <f t="shared" ca="1" si="1"/>
        <v>92</v>
      </c>
      <c r="J6" s="256">
        <f t="shared" ca="1" si="2"/>
        <v>0</v>
      </c>
      <c r="K6" s="256">
        <f t="shared" ca="1" si="3"/>
        <v>0</v>
      </c>
      <c r="L6" s="94" t="str">
        <f t="shared" ca="1" si="4"/>
        <v>RAT CHAM</v>
      </c>
      <c r="M6" s="94" t="s">
        <v>447</v>
      </c>
      <c r="N6" s="94" t="s">
        <v>787</v>
      </c>
      <c r="O6" s="615"/>
      <c r="P6" s="94"/>
      <c r="Q6" s="257"/>
      <c r="R6" s="94"/>
      <c r="S6" s="258" t="s">
        <v>788</v>
      </c>
    </row>
    <row r="7" spans="1:19" ht="45" customHeight="1">
      <c r="A7" s="253">
        <v>8</v>
      </c>
      <c r="B7" s="94" t="s">
        <v>789</v>
      </c>
      <c r="C7" s="94" t="str">
        <f t="shared" si="0"/>
        <v>TAXG3</v>
      </c>
      <c r="D7" s="6" t="s">
        <v>226</v>
      </c>
      <c r="E7" s="254" t="s">
        <v>80</v>
      </c>
      <c r="F7" s="94" t="s">
        <v>790</v>
      </c>
      <c r="G7" s="461">
        <v>42221</v>
      </c>
      <c r="H7" s="355">
        <v>14150000</v>
      </c>
      <c r="I7" s="255">
        <f t="shared" ca="1" si="1"/>
        <v>83</v>
      </c>
      <c r="J7" s="256">
        <f t="shared" ca="1" si="2"/>
        <v>0</v>
      </c>
      <c r="K7" s="256">
        <f t="shared" ca="1" si="3"/>
        <v>0</v>
      </c>
      <c r="L7" s="94" t="str">
        <f t="shared" ca="1" si="4"/>
        <v>CHAM</v>
      </c>
      <c r="M7" s="94" t="s">
        <v>247</v>
      </c>
      <c r="N7" s="94" t="s">
        <v>791</v>
      </c>
      <c r="O7" s="615"/>
      <c r="P7" s="94"/>
      <c r="Q7" s="257"/>
      <c r="R7" s="94"/>
      <c r="S7" s="258" t="s">
        <v>792</v>
      </c>
    </row>
    <row r="8" spans="1:19" ht="45" customHeight="1">
      <c r="A8" s="253">
        <v>9</v>
      </c>
      <c r="B8" s="94" t="s">
        <v>793</v>
      </c>
      <c r="C8" s="94" t="str">
        <f t="shared" si="0"/>
        <v>TAXG3</v>
      </c>
      <c r="D8" s="6" t="s">
        <v>226</v>
      </c>
      <c r="E8" s="254" t="s">
        <v>80</v>
      </c>
      <c r="F8" s="94" t="s">
        <v>794</v>
      </c>
      <c r="G8" s="461">
        <v>42221</v>
      </c>
      <c r="H8" s="355">
        <v>14150000</v>
      </c>
      <c r="I8" s="255">
        <f t="shared" ca="1" si="1"/>
        <v>83</v>
      </c>
      <c r="J8" s="256">
        <f t="shared" ca="1" si="2"/>
        <v>0</v>
      </c>
      <c r="K8" s="256">
        <f t="shared" ca="1" si="3"/>
        <v>0</v>
      </c>
      <c r="L8" s="94" t="str">
        <f t="shared" ca="1" si="4"/>
        <v>CHAM</v>
      </c>
      <c r="M8" s="94" t="s">
        <v>263</v>
      </c>
      <c r="N8" s="94" t="s">
        <v>795</v>
      </c>
      <c r="O8" s="615"/>
      <c r="P8" s="94"/>
      <c r="Q8" s="257"/>
      <c r="R8" s="94"/>
      <c r="S8" s="258" t="s">
        <v>796</v>
      </c>
    </row>
    <row r="9" spans="1:19" ht="45" customHeight="1">
      <c r="A9" s="253">
        <v>10</v>
      </c>
      <c r="B9" s="94" t="s">
        <v>797</v>
      </c>
      <c r="C9" s="94" t="str">
        <f t="shared" si="0"/>
        <v>TAXG3</v>
      </c>
      <c r="D9" s="6" t="s">
        <v>226</v>
      </c>
      <c r="E9" s="254" t="s">
        <v>80</v>
      </c>
      <c r="F9" s="94" t="s">
        <v>798</v>
      </c>
      <c r="G9" s="461">
        <v>42240</v>
      </c>
      <c r="H9" s="355">
        <v>14150000</v>
      </c>
      <c r="I9" s="255">
        <f t="shared" ca="1" si="1"/>
        <v>82</v>
      </c>
      <c r="J9" s="256">
        <f t="shared" ca="1" si="2"/>
        <v>0</v>
      </c>
      <c r="K9" s="256">
        <f t="shared" ca="1" si="3"/>
        <v>0</v>
      </c>
      <c r="L9" s="94" t="str">
        <f t="shared" ca="1" si="4"/>
        <v>CHAM</v>
      </c>
      <c r="M9" s="94" t="s">
        <v>247</v>
      </c>
      <c r="N9" s="94" t="s">
        <v>799</v>
      </c>
      <c r="O9" s="615"/>
      <c r="P9" s="94"/>
      <c r="Q9" s="257"/>
      <c r="R9" s="94"/>
      <c r="S9" s="258" t="s">
        <v>800</v>
      </c>
    </row>
    <row r="10" spans="1:19" ht="45" customHeight="1">
      <c r="A10" s="253">
        <v>11</v>
      </c>
      <c r="B10" s="94" t="s">
        <v>801</v>
      </c>
      <c r="C10" s="94" t="str">
        <f t="shared" si="0"/>
        <v>TAXG3</v>
      </c>
      <c r="D10" s="6" t="s">
        <v>226</v>
      </c>
      <c r="E10" s="254" t="s">
        <v>80</v>
      </c>
      <c r="F10" s="94" t="s">
        <v>690</v>
      </c>
      <c r="G10" s="461">
        <v>42580</v>
      </c>
      <c r="H10" s="355">
        <v>15045000</v>
      </c>
      <c r="I10" s="255">
        <f t="shared" ca="1" si="1"/>
        <v>71</v>
      </c>
      <c r="J10" s="256">
        <f t="shared" ca="1" si="2"/>
        <v>0</v>
      </c>
      <c r="K10" s="256">
        <f t="shared" ca="1" si="3"/>
        <v>0</v>
      </c>
      <c r="L10" s="94" t="str">
        <f t="shared" ca="1" si="4"/>
        <v>CHAM</v>
      </c>
      <c r="M10" s="94" t="s">
        <v>247</v>
      </c>
      <c r="N10" s="94" t="s">
        <v>802</v>
      </c>
      <c r="O10" s="615"/>
      <c r="P10" s="94"/>
      <c r="Q10" s="257"/>
      <c r="R10" s="94"/>
      <c r="S10" s="258" t="s">
        <v>803</v>
      </c>
    </row>
    <row r="11" spans="1:19" ht="45" customHeight="1">
      <c r="A11" s="253">
        <v>12</v>
      </c>
      <c r="B11" s="94" t="s">
        <v>804</v>
      </c>
      <c r="C11" s="94" t="str">
        <f t="shared" si="0"/>
        <v>TAXG3</v>
      </c>
      <c r="D11" s="6" t="s">
        <v>226</v>
      </c>
      <c r="E11" s="254" t="s">
        <v>80</v>
      </c>
      <c r="F11" s="94" t="s">
        <v>805</v>
      </c>
      <c r="G11" s="461">
        <v>42580</v>
      </c>
      <c r="H11" s="355">
        <v>15045000</v>
      </c>
      <c r="I11" s="255">
        <f t="shared" ca="1" si="1"/>
        <v>71</v>
      </c>
      <c r="J11" s="256">
        <f t="shared" ca="1" si="2"/>
        <v>0</v>
      </c>
      <c r="K11" s="256">
        <f t="shared" ca="1" si="3"/>
        <v>0</v>
      </c>
      <c r="L11" s="94" t="str">
        <f t="shared" ca="1" si="4"/>
        <v>CHAM</v>
      </c>
      <c r="M11" s="94" t="s">
        <v>247</v>
      </c>
      <c r="N11" s="94" t="s">
        <v>806</v>
      </c>
      <c r="O11" s="615"/>
      <c r="P11" s="94"/>
      <c r="Q11" s="257"/>
      <c r="R11" s="94"/>
      <c r="S11" s="258" t="s">
        <v>807</v>
      </c>
    </row>
    <row r="12" spans="1:19" ht="45" customHeight="1">
      <c r="A12" s="253">
        <v>13</v>
      </c>
      <c r="B12" s="94" t="s">
        <v>197</v>
      </c>
      <c r="C12" s="94" t="str">
        <f t="shared" si="0"/>
        <v>x</v>
      </c>
      <c r="D12" s="6" t="s">
        <v>226</v>
      </c>
      <c r="E12" s="254" t="s">
        <v>80</v>
      </c>
      <c r="F12" s="94" t="s">
        <v>808</v>
      </c>
      <c r="G12" s="461">
        <v>42580</v>
      </c>
      <c r="H12" s="355">
        <v>15045000</v>
      </c>
      <c r="I12" s="255">
        <f t="shared" ca="1" si="1"/>
        <v>71</v>
      </c>
      <c r="J12" s="256">
        <f t="shared" ca="1" si="2"/>
        <v>0</v>
      </c>
      <c r="K12" s="256">
        <f t="shared" ca="1" si="3"/>
        <v>0</v>
      </c>
      <c r="L12" s="94" t="str">
        <f t="shared" ca="1" si="4"/>
        <v>CHAM</v>
      </c>
      <c r="M12" s="94" t="s">
        <v>447</v>
      </c>
      <c r="N12" s="94" t="s">
        <v>809</v>
      </c>
      <c r="O12" s="615"/>
      <c r="P12" s="94"/>
      <c r="Q12" s="257"/>
      <c r="R12" s="94"/>
      <c r="S12" s="258" t="s">
        <v>810</v>
      </c>
    </row>
    <row r="13" spans="1:19" ht="45" customHeight="1">
      <c r="A13" s="253">
        <v>14</v>
      </c>
      <c r="B13" s="94" t="s">
        <v>811</v>
      </c>
      <c r="C13" s="94" t="str">
        <f t="shared" si="0"/>
        <v>TAXG3</v>
      </c>
      <c r="D13" s="6" t="s">
        <v>226</v>
      </c>
      <c r="E13" s="53" t="s">
        <v>258</v>
      </c>
      <c r="F13" s="94" t="s">
        <v>637</v>
      </c>
      <c r="G13" s="461">
        <v>42931</v>
      </c>
      <c r="H13" s="355">
        <v>13990000</v>
      </c>
      <c r="I13" s="255">
        <f t="shared" ca="1" si="1"/>
        <v>59</v>
      </c>
      <c r="J13" s="256">
        <f t="shared" ca="1" si="2"/>
        <v>0</v>
      </c>
      <c r="K13" s="256">
        <f t="shared" ca="1" si="3"/>
        <v>0</v>
      </c>
      <c r="L13" s="94" t="str">
        <f t="shared" ca="1" si="4"/>
        <v>TAM ON</v>
      </c>
      <c r="M13" s="94" t="s">
        <v>247</v>
      </c>
      <c r="N13" s="94" t="s">
        <v>430</v>
      </c>
      <c r="O13" s="615"/>
      <c r="P13" s="94"/>
      <c r="Q13" s="257"/>
      <c r="R13" s="94"/>
      <c r="S13" s="258" t="s">
        <v>812</v>
      </c>
    </row>
    <row r="14" spans="1:19" ht="45" customHeight="1">
      <c r="A14" s="253">
        <v>15</v>
      </c>
      <c r="B14" s="94" t="s">
        <v>813</v>
      </c>
      <c r="C14" s="94" t="str">
        <f t="shared" si="0"/>
        <v>TAXG3</v>
      </c>
      <c r="D14" s="6" t="s">
        <v>226</v>
      </c>
      <c r="E14" s="53" t="s">
        <v>258</v>
      </c>
      <c r="F14" s="94" t="s">
        <v>637</v>
      </c>
      <c r="G14" s="461">
        <v>42931</v>
      </c>
      <c r="H14" s="355">
        <v>13990000</v>
      </c>
      <c r="I14" s="255">
        <f t="shared" ca="1" si="1"/>
        <v>59</v>
      </c>
      <c r="J14" s="256">
        <f t="shared" ca="1" si="2"/>
        <v>0</v>
      </c>
      <c r="K14" s="256">
        <f t="shared" ca="1" si="3"/>
        <v>0</v>
      </c>
      <c r="L14" s="94" t="str">
        <f t="shared" ca="1" si="4"/>
        <v>TAM ON</v>
      </c>
      <c r="M14" s="94" t="s">
        <v>247</v>
      </c>
      <c r="N14" s="94" t="s">
        <v>814</v>
      </c>
      <c r="O14" s="615"/>
      <c r="P14" s="94"/>
      <c r="Q14" s="257"/>
      <c r="R14" s="94"/>
      <c r="S14" s="258" t="s">
        <v>815</v>
      </c>
    </row>
    <row r="15" spans="1:19" ht="45" customHeight="1">
      <c r="A15" s="253">
        <v>16</v>
      </c>
      <c r="B15" s="94" t="s">
        <v>816</v>
      </c>
      <c r="C15" s="94" t="str">
        <f t="shared" si="0"/>
        <v>TAXG3</v>
      </c>
      <c r="D15" s="6" t="s">
        <v>226</v>
      </c>
      <c r="E15" s="53" t="s">
        <v>258</v>
      </c>
      <c r="F15" s="94" t="s">
        <v>637</v>
      </c>
      <c r="G15" s="461">
        <v>42931</v>
      </c>
      <c r="H15" s="355">
        <v>13990000</v>
      </c>
      <c r="I15" s="255">
        <f t="shared" ca="1" si="1"/>
        <v>59</v>
      </c>
      <c r="J15" s="256">
        <f t="shared" ca="1" si="2"/>
        <v>0</v>
      </c>
      <c r="K15" s="256">
        <f t="shared" ca="1" si="3"/>
        <v>0</v>
      </c>
      <c r="L15" s="94" t="str">
        <f t="shared" ca="1" si="4"/>
        <v>TAM ON</v>
      </c>
      <c r="M15" s="94" t="s">
        <v>247</v>
      </c>
      <c r="N15" s="94" t="s">
        <v>340</v>
      </c>
      <c r="O15" s="615"/>
      <c r="P15" s="94"/>
      <c r="Q15" s="257"/>
      <c r="R15" s="94"/>
      <c r="S15" s="258" t="s">
        <v>817</v>
      </c>
    </row>
    <row r="16" spans="1:19" ht="45" customHeight="1">
      <c r="A16" s="253">
        <v>17</v>
      </c>
      <c r="B16" s="94" t="s">
        <v>818</v>
      </c>
      <c r="C16" s="94" t="str">
        <f t="shared" si="0"/>
        <v>TAXG3</v>
      </c>
      <c r="D16" s="6" t="s">
        <v>226</v>
      </c>
      <c r="E16" s="53" t="s">
        <v>258</v>
      </c>
      <c r="F16" s="94" t="s">
        <v>637</v>
      </c>
      <c r="G16" s="461">
        <v>42931</v>
      </c>
      <c r="H16" s="355">
        <v>13990000</v>
      </c>
      <c r="I16" s="255">
        <f t="shared" ca="1" si="1"/>
        <v>59</v>
      </c>
      <c r="J16" s="256">
        <f t="shared" ca="1" si="2"/>
        <v>0</v>
      </c>
      <c r="K16" s="256">
        <f t="shared" ca="1" si="3"/>
        <v>0</v>
      </c>
      <c r="L16" s="94" t="str">
        <f t="shared" ca="1" si="4"/>
        <v>TAM ON</v>
      </c>
      <c r="M16" s="94" t="s">
        <v>247</v>
      </c>
      <c r="N16" s="94" t="s">
        <v>819</v>
      </c>
      <c r="O16" s="615"/>
      <c r="P16" s="94"/>
      <c r="Q16" s="257"/>
      <c r="R16" s="94"/>
      <c r="S16" s="258" t="s">
        <v>820</v>
      </c>
    </row>
    <row r="17" spans="1:19" ht="45" customHeight="1">
      <c r="A17" s="253">
        <v>18</v>
      </c>
      <c r="B17" s="94" t="s">
        <v>821</v>
      </c>
      <c r="C17" s="94" t="str">
        <f t="shared" si="0"/>
        <v>TAXG3</v>
      </c>
      <c r="D17" s="6" t="s">
        <v>226</v>
      </c>
      <c r="E17" s="254" t="s">
        <v>80</v>
      </c>
      <c r="F17" s="94" t="s">
        <v>822</v>
      </c>
      <c r="G17" s="461">
        <v>43306</v>
      </c>
      <c r="H17" s="355">
        <v>16990000</v>
      </c>
      <c r="I17" s="255">
        <f t="shared" ca="1" si="1"/>
        <v>47</v>
      </c>
      <c r="J17" s="256">
        <f t="shared" ca="1" si="2"/>
        <v>0</v>
      </c>
      <c r="K17" s="256">
        <f t="shared" ca="1" si="3"/>
        <v>0</v>
      </c>
      <c r="L17" s="94" t="str">
        <f t="shared" ca="1" si="4"/>
        <v>ON DINH</v>
      </c>
      <c r="M17" s="94" t="s">
        <v>247</v>
      </c>
      <c r="N17" s="94" t="s">
        <v>823</v>
      </c>
      <c r="O17" s="615"/>
      <c r="P17" s="94"/>
      <c r="Q17" s="257"/>
      <c r="R17" s="94"/>
      <c r="S17" s="258" t="s">
        <v>824</v>
      </c>
    </row>
    <row r="18" spans="1:19" ht="45" customHeight="1">
      <c r="A18" s="253">
        <v>19</v>
      </c>
      <c r="B18" s="94" t="s">
        <v>825</v>
      </c>
      <c r="C18" s="94" t="str">
        <f t="shared" si="0"/>
        <v>TAXG3</v>
      </c>
      <c r="D18" s="6" t="s">
        <v>226</v>
      </c>
      <c r="E18" s="254" t="s">
        <v>80</v>
      </c>
      <c r="F18" s="94" t="s">
        <v>279</v>
      </c>
      <c r="G18" s="461">
        <v>43306</v>
      </c>
      <c r="H18" s="355">
        <v>16990000</v>
      </c>
      <c r="I18" s="255">
        <f t="shared" ca="1" si="1"/>
        <v>47</v>
      </c>
      <c r="J18" s="256">
        <f t="shared" ca="1" si="2"/>
        <v>0</v>
      </c>
      <c r="K18" s="256">
        <f t="shared" ca="1" si="3"/>
        <v>0</v>
      </c>
      <c r="L18" s="94" t="str">
        <f t="shared" ca="1" si="4"/>
        <v>ON DINH</v>
      </c>
      <c r="M18" s="94" t="s">
        <v>247</v>
      </c>
      <c r="N18" s="94" t="s">
        <v>826</v>
      </c>
      <c r="O18" s="615"/>
      <c r="P18" s="94"/>
      <c r="Q18" s="257"/>
      <c r="R18" s="94"/>
      <c r="S18" s="258" t="s">
        <v>827</v>
      </c>
    </row>
    <row r="19" spans="1:19" ht="45" customHeight="1">
      <c r="A19" s="253">
        <v>20</v>
      </c>
      <c r="B19" s="94" t="s">
        <v>828</v>
      </c>
      <c r="C19" s="94" t="str">
        <f t="shared" si="0"/>
        <v>TAXG3</v>
      </c>
      <c r="D19" s="6" t="s">
        <v>226</v>
      </c>
      <c r="E19" s="254" t="s">
        <v>80</v>
      </c>
      <c r="F19" s="94" t="s">
        <v>829</v>
      </c>
      <c r="G19" s="461">
        <v>43306</v>
      </c>
      <c r="H19" s="355">
        <v>16990000</v>
      </c>
      <c r="I19" s="255">
        <f t="shared" ca="1" si="1"/>
        <v>47</v>
      </c>
      <c r="J19" s="256">
        <f t="shared" ca="1" si="2"/>
        <v>0</v>
      </c>
      <c r="K19" s="256">
        <f t="shared" ca="1" si="3"/>
        <v>0</v>
      </c>
      <c r="L19" s="94" t="str">
        <f t="shared" ca="1" si="4"/>
        <v>ON DINH</v>
      </c>
      <c r="M19" s="94" t="s">
        <v>247</v>
      </c>
      <c r="N19" s="94" t="s">
        <v>830</v>
      </c>
      <c r="O19" s="615"/>
      <c r="P19" s="94"/>
      <c r="Q19" s="257"/>
      <c r="R19" s="94"/>
      <c r="S19" s="258" t="s">
        <v>831</v>
      </c>
    </row>
    <row r="20" spans="1:19" ht="45" customHeight="1">
      <c r="A20" s="253">
        <v>21</v>
      </c>
      <c r="B20" s="94" t="s">
        <v>832</v>
      </c>
      <c r="C20" s="94" t="str">
        <f t="shared" si="0"/>
        <v>TAXG3</v>
      </c>
      <c r="D20" s="6" t="s">
        <v>226</v>
      </c>
      <c r="E20" s="254" t="s">
        <v>80</v>
      </c>
      <c r="F20" s="94" t="s">
        <v>289</v>
      </c>
      <c r="G20" s="461">
        <v>43631</v>
      </c>
      <c r="H20" s="355">
        <v>20020000</v>
      </c>
      <c r="I20" s="255">
        <f t="shared" ca="1" si="1"/>
        <v>36</v>
      </c>
      <c r="J20" s="256">
        <f t="shared" ca="1" si="2"/>
        <v>0</v>
      </c>
      <c r="K20" s="256">
        <f t="shared" ca="1" si="3"/>
        <v>0</v>
      </c>
      <c r="L20" s="94" t="str">
        <f t="shared" ca="1" si="4"/>
        <v>ON DINH</v>
      </c>
      <c r="M20" s="94" t="s">
        <v>247</v>
      </c>
      <c r="N20" s="94" t="s">
        <v>833</v>
      </c>
      <c r="O20" s="615"/>
      <c r="P20" s="94"/>
      <c r="Q20" s="257"/>
      <c r="R20" s="94"/>
      <c r="S20" s="258" t="s">
        <v>834</v>
      </c>
    </row>
    <row r="21" spans="1:19" ht="45" customHeight="1">
      <c r="A21" s="253">
        <v>22</v>
      </c>
      <c r="B21" s="94" t="s">
        <v>835</v>
      </c>
      <c r="C21" s="94" t="str">
        <f t="shared" si="0"/>
        <v>TAXG3</v>
      </c>
      <c r="D21" s="6" t="s">
        <v>226</v>
      </c>
      <c r="E21" s="254" t="s">
        <v>80</v>
      </c>
      <c r="F21" s="94" t="s">
        <v>289</v>
      </c>
      <c r="G21" s="461">
        <v>43631</v>
      </c>
      <c r="H21" s="355">
        <v>20020000</v>
      </c>
      <c r="I21" s="255">
        <f t="shared" ca="1" si="1"/>
        <v>36</v>
      </c>
      <c r="J21" s="256">
        <f t="shared" ca="1" si="2"/>
        <v>0</v>
      </c>
      <c r="K21" s="256">
        <f t="shared" ca="1" si="3"/>
        <v>0</v>
      </c>
      <c r="L21" s="94" t="str">
        <f t="shared" ca="1" si="4"/>
        <v>ON DINH</v>
      </c>
      <c r="M21" s="94" t="s">
        <v>247</v>
      </c>
      <c r="N21" s="94" t="s">
        <v>836</v>
      </c>
      <c r="O21" s="615"/>
      <c r="P21" s="94"/>
      <c r="Q21" s="257"/>
      <c r="R21" s="94"/>
      <c r="S21" s="258"/>
    </row>
    <row r="22" spans="1:19" ht="45" customHeight="1">
      <c r="A22" s="253">
        <v>23</v>
      </c>
      <c r="B22" s="94" t="s">
        <v>837</v>
      </c>
      <c r="C22" s="94" t="str">
        <f t="shared" si="0"/>
        <v>TAXG3</v>
      </c>
      <c r="D22" s="6" t="s">
        <v>226</v>
      </c>
      <c r="E22" s="254" t="s">
        <v>80</v>
      </c>
      <c r="F22" s="94" t="s">
        <v>289</v>
      </c>
      <c r="G22" s="461">
        <v>43631</v>
      </c>
      <c r="H22" s="355">
        <v>20020000</v>
      </c>
      <c r="I22" s="255">
        <f t="shared" ca="1" si="1"/>
        <v>36</v>
      </c>
      <c r="J22" s="256">
        <f t="shared" ca="1" si="2"/>
        <v>0</v>
      </c>
      <c r="K22" s="256">
        <f t="shared" ca="1" si="3"/>
        <v>0</v>
      </c>
      <c r="L22" s="94" t="str">
        <f t="shared" ca="1" si="4"/>
        <v>ON DINH</v>
      </c>
      <c r="M22" s="94" t="s">
        <v>247</v>
      </c>
      <c r="N22" s="94" t="s">
        <v>838</v>
      </c>
      <c r="O22" s="615"/>
      <c r="P22" s="94"/>
      <c r="Q22" s="257"/>
      <c r="R22" s="94"/>
      <c r="S22" s="258" t="s">
        <v>839</v>
      </c>
    </row>
    <row r="23" spans="1:19" ht="45" customHeight="1">
      <c r="A23" s="253">
        <v>24</v>
      </c>
      <c r="B23" s="94" t="s">
        <v>840</v>
      </c>
      <c r="C23" s="94" t="str">
        <f t="shared" si="0"/>
        <v>TAXG3</v>
      </c>
      <c r="D23" s="6" t="s">
        <v>226</v>
      </c>
      <c r="E23" s="254" t="s">
        <v>80</v>
      </c>
      <c r="F23" s="94" t="s">
        <v>289</v>
      </c>
      <c r="G23" s="461">
        <v>43631</v>
      </c>
      <c r="H23" s="355">
        <v>20020000</v>
      </c>
      <c r="I23" s="255">
        <f t="shared" ca="1" si="1"/>
        <v>36</v>
      </c>
      <c r="J23" s="256">
        <f t="shared" ca="1" si="2"/>
        <v>0</v>
      </c>
      <c r="K23" s="256">
        <f t="shared" ca="1" si="3"/>
        <v>0</v>
      </c>
      <c r="L23" s="94" t="str">
        <f t="shared" ca="1" si="4"/>
        <v>ON DINH</v>
      </c>
      <c r="M23" s="94" t="s">
        <v>247</v>
      </c>
      <c r="N23" s="94" t="s">
        <v>841</v>
      </c>
      <c r="O23" s="615">
        <v>1</v>
      </c>
      <c r="P23" s="94"/>
      <c r="Q23" s="257"/>
      <c r="R23" s="94"/>
      <c r="S23" s="258"/>
    </row>
    <row r="24" spans="1:19" ht="45" customHeight="1">
      <c r="A24" s="253">
        <v>25</v>
      </c>
      <c r="B24" s="94" t="s">
        <v>842</v>
      </c>
      <c r="C24" s="94" t="str">
        <f t="shared" si="0"/>
        <v>TAXG3</v>
      </c>
      <c r="D24" s="6" t="s">
        <v>226</v>
      </c>
      <c r="E24" s="254" t="s">
        <v>80</v>
      </c>
      <c r="F24" s="94" t="s">
        <v>289</v>
      </c>
      <c r="G24" s="461">
        <v>43631</v>
      </c>
      <c r="H24" s="355">
        <v>20020000</v>
      </c>
      <c r="I24" s="255">
        <f t="shared" ca="1" si="1"/>
        <v>36</v>
      </c>
      <c r="J24" s="256">
        <f t="shared" ca="1" si="2"/>
        <v>0</v>
      </c>
      <c r="K24" s="256">
        <f t="shared" ca="1" si="3"/>
        <v>0</v>
      </c>
      <c r="L24" s="94" t="str">
        <f t="shared" ca="1" si="4"/>
        <v>ON DINH</v>
      </c>
      <c r="M24" s="94" t="s">
        <v>247</v>
      </c>
      <c r="N24" s="94" t="s">
        <v>843</v>
      </c>
      <c r="O24" s="615"/>
      <c r="P24" s="94"/>
      <c r="Q24" s="257"/>
      <c r="R24" s="94"/>
      <c r="S24" s="258"/>
    </row>
    <row r="25" spans="1:19" ht="45" customHeight="1">
      <c r="A25" s="253">
        <v>26</v>
      </c>
      <c r="B25" s="94" t="s">
        <v>844</v>
      </c>
      <c r="C25" s="94" t="str">
        <f t="shared" si="0"/>
        <v>TAXG3</v>
      </c>
      <c r="D25" s="6" t="s">
        <v>226</v>
      </c>
      <c r="E25" s="254" t="s">
        <v>80</v>
      </c>
      <c r="F25" s="94" t="s">
        <v>845</v>
      </c>
      <c r="G25" s="461">
        <v>44061</v>
      </c>
      <c r="H25" s="355"/>
      <c r="I25" s="255">
        <f t="shared" ca="1" si="1"/>
        <v>22</v>
      </c>
      <c r="J25" s="256">
        <f t="shared" ca="1" si="2"/>
        <v>0.38888888888888884</v>
      </c>
      <c r="K25" s="256">
        <f t="shared" ca="1" si="3"/>
        <v>0.69444444444444442</v>
      </c>
      <c r="L25" s="94" t="str">
        <f t="shared" ca="1" si="4"/>
        <v>TOT</v>
      </c>
      <c r="M25" s="94" t="s">
        <v>247</v>
      </c>
      <c r="N25" s="94" t="s">
        <v>846</v>
      </c>
      <c r="O25" s="615"/>
      <c r="P25" s="94"/>
      <c r="Q25" s="260"/>
      <c r="R25" s="94"/>
      <c r="S25" s="258" t="s">
        <v>847</v>
      </c>
    </row>
    <row r="26" spans="1:19" ht="45" customHeight="1">
      <c r="A26" s="253">
        <v>27</v>
      </c>
      <c r="B26" s="94" t="s">
        <v>848</v>
      </c>
      <c r="C26" s="94" t="str">
        <f t="shared" si="0"/>
        <v>TAXG3</v>
      </c>
      <c r="D26" s="6" t="s">
        <v>226</v>
      </c>
      <c r="E26" s="254" t="s">
        <v>299</v>
      </c>
      <c r="F26" s="94" t="s">
        <v>300</v>
      </c>
      <c r="G26" s="461">
        <v>44061</v>
      </c>
      <c r="H26" s="355">
        <v>22900000</v>
      </c>
      <c r="I26" s="255">
        <f t="shared" ca="1" si="1"/>
        <v>22</v>
      </c>
      <c r="J26" s="256">
        <f t="shared" ca="1" si="2"/>
        <v>0.38888888888888884</v>
      </c>
      <c r="K26" s="256">
        <f t="shared" ca="1" si="3"/>
        <v>0.69444444444444442</v>
      </c>
      <c r="L26" s="94" t="str">
        <f t="shared" ca="1" si="4"/>
        <v>TOT</v>
      </c>
      <c r="M26" s="94" t="s">
        <v>247</v>
      </c>
      <c r="N26" s="94" t="s">
        <v>849</v>
      </c>
      <c r="O26" s="616">
        <v>1</v>
      </c>
      <c r="P26" s="94"/>
      <c r="Q26" s="261"/>
      <c r="R26" s="94"/>
      <c r="S26" s="258"/>
    </row>
    <row r="27" spans="1:19" ht="45" customHeight="1">
      <c r="A27" s="253">
        <v>28</v>
      </c>
      <c r="B27" s="94" t="s">
        <v>850</v>
      </c>
      <c r="C27" s="94" t="str">
        <f t="shared" si="0"/>
        <v>TAXG3</v>
      </c>
      <c r="D27" s="6" t="s">
        <v>226</v>
      </c>
      <c r="E27" s="254" t="s">
        <v>299</v>
      </c>
      <c r="F27" s="94" t="s">
        <v>300</v>
      </c>
      <c r="G27" s="461">
        <v>44060</v>
      </c>
      <c r="H27" s="355">
        <v>22900000</v>
      </c>
      <c r="I27" s="255">
        <f t="shared" ca="1" si="1"/>
        <v>22</v>
      </c>
      <c r="J27" s="256">
        <f t="shared" ca="1" si="2"/>
        <v>0.38888888888888884</v>
      </c>
      <c r="K27" s="256">
        <f t="shared" ca="1" si="3"/>
        <v>0.69444444444444442</v>
      </c>
      <c r="L27" s="94" t="str">
        <f t="shared" ca="1" si="4"/>
        <v>TOT</v>
      </c>
      <c r="M27" s="94" t="s">
        <v>247</v>
      </c>
      <c r="N27" s="94" t="s">
        <v>851</v>
      </c>
      <c r="O27" s="616"/>
      <c r="P27" s="94"/>
      <c r="Q27" s="261"/>
      <c r="R27" s="94"/>
      <c r="S27" s="258"/>
    </row>
    <row r="28" spans="1:19" ht="45" customHeight="1">
      <c r="A28" s="253">
        <v>29</v>
      </c>
      <c r="B28" s="94" t="s">
        <v>852</v>
      </c>
      <c r="C28" s="94" t="str">
        <f t="shared" si="0"/>
        <v>TAXG3</v>
      </c>
      <c r="D28" s="6" t="s">
        <v>226</v>
      </c>
      <c r="E28" s="254" t="s">
        <v>299</v>
      </c>
      <c r="F28" s="94" t="s">
        <v>300</v>
      </c>
      <c r="G28" s="461">
        <v>44061</v>
      </c>
      <c r="H28" s="355">
        <v>22900000</v>
      </c>
      <c r="I28" s="255">
        <f t="shared" ca="1" si="1"/>
        <v>22</v>
      </c>
      <c r="J28" s="256">
        <f t="shared" ca="1" si="2"/>
        <v>0.38888888888888884</v>
      </c>
      <c r="K28" s="256">
        <f t="shared" ca="1" si="3"/>
        <v>0.69444444444444442</v>
      </c>
      <c r="L28" s="94" t="str">
        <f t="shared" ca="1" si="4"/>
        <v>TOT</v>
      </c>
      <c r="M28" s="94" t="s">
        <v>247</v>
      </c>
      <c r="N28" s="94" t="s">
        <v>853</v>
      </c>
      <c r="O28" s="616"/>
      <c r="P28" s="94"/>
      <c r="Q28" s="261"/>
      <c r="R28" s="94"/>
      <c r="S28" s="258" t="s">
        <v>831</v>
      </c>
    </row>
    <row r="29" spans="1:19" ht="45" customHeight="1">
      <c r="A29" s="253">
        <v>30</v>
      </c>
      <c r="B29" s="94" t="s">
        <v>854</v>
      </c>
      <c r="C29" s="94" t="str">
        <f t="shared" si="0"/>
        <v>TAXG3</v>
      </c>
      <c r="D29" s="6" t="s">
        <v>226</v>
      </c>
      <c r="E29" s="254" t="s">
        <v>299</v>
      </c>
      <c r="F29" s="94" t="s">
        <v>300</v>
      </c>
      <c r="G29" s="461">
        <v>44063</v>
      </c>
      <c r="H29" s="355">
        <v>22900000</v>
      </c>
      <c r="I29" s="255">
        <f t="shared" ca="1" si="1"/>
        <v>22</v>
      </c>
      <c r="J29" s="256">
        <f t="shared" ca="1" si="2"/>
        <v>0.38888888888888884</v>
      </c>
      <c r="K29" s="256">
        <f t="shared" ca="1" si="3"/>
        <v>0.69444444444444442</v>
      </c>
      <c r="L29" s="94" t="str">
        <f t="shared" ca="1" si="4"/>
        <v>TOT</v>
      </c>
      <c r="M29" s="94" t="s">
        <v>247</v>
      </c>
      <c r="N29" s="94" t="s">
        <v>855</v>
      </c>
      <c r="O29" s="616"/>
      <c r="P29" s="94"/>
      <c r="Q29" s="261"/>
      <c r="R29" s="94"/>
      <c r="S29" s="258" t="s">
        <v>466</v>
      </c>
    </row>
    <row r="30" spans="1:19" ht="45" customHeight="1">
      <c r="A30" s="253">
        <v>31</v>
      </c>
      <c r="B30" s="94" t="s">
        <v>856</v>
      </c>
      <c r="C30" s="94" t="str">
        <f t="shared" si="0"/>
        <v>TAXG3</v>
      </c>
      <c r="D30" s="6" t="s">
        <v>226</v>
      </c>
      <c r="E30" s="254" t="s">
        <v>299</v>
      </c>
      <c r="F30" s="94" t="s">
        <v>300</v>
      </c>
      <c r="G30" s="461">
        <v>44063</v>
      </c>
      <c r="H30" s="355">
        <v>22900000</v>
      </c>
      <c r="I30" s="255">
        <f t="shared" ca="1" si="1"/>
        <v>22</v>
      </c>
      <c r="J30" s="256">
        <f t="shared" ca="1" si="2"/>
        <v>0.38888888888888884</v>
      </c>
      <c r="K30" s="256">
        <f t="shared" ca="1" si="3"/>
        <v>0.69444444444444442</v>
      </c>
      <c r="L30" s="94" t="str">
        <f t="shared" ca="1" si="4"/>
        <v>TOT</v>
      </c>
      <c r="M30" s="94" t="s">
        <v>247</v>
      </c>
      <c r="N30" s="94" t="s">
        <v>817</v>
      </c>
      <c r="O30" s="616"/>
      <c r="P30" s="94"/>
      <c r="Q30" s="261"/>
      <c r="R30" s="94"/>
      <c r="S30" s="258"/>
    </row>
    <row r="31" spans="1:19" ht="45" customHeight="1">
      <c r="A31" s="253">
        <v>32</v>
      </c>
      <c r="B31" s="94" t="s">
        <v>857</v>
      </c>
      <c r="C31" s="94" t="str">
        <f t="shared" si="0"/>
        <v>TAXG3</v>
      </c>
      <c r="D31" s="6" t="s">
        <v>226</v>
      </c>
      <c r="E31" s="254" t="s">
        <v>299</v>
      </c>
      <c r="F31" s="94" t="s">
        <v>300</v>
      </c>
      <c r="G31" s="461">
        <v>44061</v>
      </c>
      <c r="H31" s="355">
        <v>22900000</v>
      </c>
      <c r="I31" s="255">
        <f t="shared" ca="1" si="1"/>
        <v>22</v>
      </c>
      <c r="J31" s="256">
        <f t="shared" ca="1" si="2"/>
        <v>0.38888888888888884</v>
      </c>
      <c r="K31" s="256">
        <f t="shared" ca="1" si="3"/>
        <v>0.69444444444444442</v>
      </c>
      <c r="L31" s="94" t="str">
        <f t="shared" ca="1" si="4"/>
        <v>TOT</v>
      </c>
      <c r="M31" s="94" t="s">
        <v>247</v>
      </c>
      <c r="N31" s="94" t="s">
        <v>858</v>
      </c>
      <c r="O31" s="616"/>
      <c r="P31" s="94"/>
      <c r="Q31" s="261"/>
      <c r="R31" s="94"/>
      <c r="S31" s="700" t="s">
        <v>859</v>
      </c>
    </row>
    <row r="32" spans="1:19" ht="45" customHeight="1">
      <c r="A32" s="253">
        <v>33</v>
      </c>
      <c r="B32" s="94" t="s">
        <v>860</v>
      </c>
      <c r="C32" s="94" t="str">
        <f t="shared" si="0"/>
        <v>TAXG3</v>
      </c>
      <c r="D32" s="6" t="s">
        <v>226</v>
      </c>
      <c r="E32" s="254" t="s">
        <v>299</v>
      </c>
      <c r="F32" s="94" t="s">
        <v>300</v>
      </c>
      <c r="G32" s="461">
        <v>44070</v>
      </c>
      <c r="H32" s="355">
        <v>22900000</v>
      </c>
      <c r="I32" s="255">
        <f t="shared" ca="1" si="1"/>
        <v>22</v>
      </c>
      <c r="J32" s="256">
        <f t="shared" ca="1" si="2"/>
        <v>0.38888888888888884</v>
      </c>
      <c r="K32" s="256">
        <f t="shared" ca="1" si="3"/>
        <v>0.69444444444444442</v>
      </c>
      <c r="L32" s="94" t="str">
        <f t="shared" ca="1" si="4"/>
        <v>TOT</v>
      </c>
      <c r="M32" s="94" t="s">
        <v>247</v>
      </c>
      <c r="N32" s="94" t="s">
        <v>861</v>
      </c>
      <c r="O32" s="616"/>
      <c r="P32" s="94"/>
      <c r="Q32" s="261"/>
      <c r="R32" s="94"/>
      <c r="S32" s="258"/>
    </row>
    <row r="33" spans="1:19" ht="45" customHeight="1">
      <c r="A33" s="253">
        <v>34</v>
      </c>
      <c r="B33" s="94" t="s">
        <v>862</v>
      </c>
      <c r="C33" s="94" t="str">
        <f t="shared" si="0"/>
        <v>TAXG3</v>
      </c>
      <c r="D33" s="6" t="s">
        <v>226</v>
      </c>
      <c r="E33" s="254" t="s">
        <v>299</v>
      </c>
      <c r="F33" s="94" t="s">
        <v>310</v>
      </c>
      <c r="G33" s="441">
        <v>44619</v>
      </c>
      <c r="H33" s="355">
        <v>23285000</v>
      </c>
      <c r="I33" s="255">
        <f t="shared" ca="1" si="1"/>
        <v>4</v>
      </c>
      <c r="J33" s="256">
        <f t="shared" ca="1" si="2"/>
        <v>0.88888888888888884</v>
      </c>
      <c r="K33" s="256">
        <f t="shared" ca="1" si="3"/>
        <v>0.94444444444444442</v>
      </c>
      <c r="L33" s="94" t="str">
        <f t="shared" ca="1" si="4"/>
        <v>TOT</v>
      </c>
      <c r="M33" s="94" t="s">
        <v>247</v>
      </c>
      <c r="N33" s="94" t="s">
        <v>831</v>
      </c>
      <c r="O33" s="616">
        <v>1</v>
      </c>
      <c r="P33" s="94"/>
      <c r="Q33" s="261"/>
      <c r="R33" s="94"/>
      <c r="S33" s="258"/>
    </row>
    <row r="34" spans="1:19" ht="45" customHeight="1">
      <c r="A34" s="253">
        <v>35</v>
      </c>
      <c r="B34" s="94" t="s">
        <v>863</v>
      </c>
      <c r="C34" s="94" t="str">
        <f t="shared" si="0"/>
        <v>TAXG3</v>
      </c>
      <c r="D34" s="6" t="s">
        <v>226</v>
      </c>
      <c r="E34" s="254" t="s">
        <v>299</v>
      </c>
      <c r="F34" s="94" t="s">
        <v>310</v>
      </c>
      <c r="G34" s="441">
        <v>44619</v>
      </c>
      <c r="H34" s="355">
        <v>23285000</v>
      </c>
      <c r="I34" s="255">
        <f t="shared" ca="1" si="1"/>
        <v>4</v>
      </c>
      <c r="J34" s="256">
        <f t="shared" ca="1" si="2"/>
        <v>0.88888888888888884</v>
      </c>
      <c r="K34" s="256">
        <f t="shared" ca="1" si="3"/>
        <v>0.94444444444444442</v>
      </c>
      <c r="L34" s="94" t="str">
        <f t="shared" ca="1" si="4"/>
        <v>TOT</v>
      </c>
      <c r="M34" s="94" t="s">
        <v>247</v>
      </c>
      <c r="N34" s="259" t="s">
        <v>864</v>
      </c>
      <c r="O34" s="616">
        <v>1</v>
      </c>
      <c r="P34" s="259"/>
      <c r="Q34" s="261"/>
      <c r="R34" s="94"/>
      <c r="S34" s="258"/>
    </row>
    <row r="35" spans="1:19" ht="45" customHeight="1">
      <c r="A35" s="253">
        <v>36</v>
      </c>
      <c r="B35" s="94" t="s">
        <v>865</v>
      </c>
      <c r="C35" s="94" t="str">
        <f t="shared" si="0"/>
        <v>TAXG3</v>
      </c>
      <c r="D35" s="6" t="s">
        <v>226</v>
      </c>
      <c r="E35" s="254" t="s">
        <v>299</v>
      </c>
      <c r="F35" s="94" t="s">
        <v>310</v>
      </c>
      <c r="G35" s="441">
        <v>44619</v>
      </c>
      <c r="H35" s="355">
        <v>23285000</v>
      </c>
      <c r="I35" s="255">
        <f t="shared" ca="1" si="1"/>
        <v>4</v>
      </c>
      <c r="J35" s="256">
        <f t="shared" ca="1" si="2"/>
        <v>0.88888888888888884</v>
      </c>
      <c r="K35" s="256">
        <f t="shared" ca="1" si="3"/>
        <v>0.94444444444444442</v>
      </c>
      <c r="L35" s="94" t="str">
        <f t="shared" ca="1" si="4"/>
        <v>TOT</v>
      </c>
      <c r="M35" s="94" t="s">
        <v>247</v>
      </c>
      <c r="N35" s="259" t="s">
        <v>839</v>
      </c>
      <c r="O35" s="616">
        <v>1</v>
      </c>
      <c r="P35" s="259"/>
      <c r="Q35" s="261"/>
      <c r="R35" s="257"/>
      <c r="S35" s="262"/>
    </row>
    <row r="36" spans="1:19" ht="45" customHeight="1">
      <c r="A36" s="253">
        <v>37</v>
      </c>
      <c r="B36" s="94" t="s">
        <v>866</v>
      </c>
      <c r="C36" s="94" t="str">
        <f t="shared" si="0"/>
        <v>TAXG3</v>
      </c>
      <c r="D36" s="6" t="s">
        <v>226</v>
      </c>
      <c r="E36" s="254" t="s">
        <v>299</v>
      </c>
      <c r="F36" s="94" t="s">
        <v>310</v>
      </c>
      <c r="G36" s="441">
        <v>44619</v>
      </c>
      <c r="H36" s="355">
        <v>23285000</v>
      </c>
      <c r="I36" s="255">
        <f t="shared" ca="1" si="1"/>
        <v>4</v>
      </c>
      <c r="J36" s="256">
        <f t="shared" ca="1" si="2"/>
        <v>0.88888888888888884</v>
      </c>
      <c r="K36" s="256">
        <f t="shared" ca="1" si="3"/>
        <v>0.94444444444444442</v>
      </c>
      <c r="L36" s="94" t="str">
        <f t="shared" ca="1" si="4"/>
        <v>TOT</v>
      </c>
      <c r="M36" s="94" t="s">
        <v>247</v>
      </c>
      <c r="N36" s="259" t="s">
        <v>515</v>
      </c>
      <c r="O36" s="616">
        <v>1</v>
      </c>
      <c r="P36" s="259"/>
      <c r="Q36" s="261"/>
      <c r="R36" s="257"/>
      <c r="S36" s="262"/>
    </row>
    <row r="37" spans="1:19" ht="45" customHeight="1">
      <c r="A37" s="253">
        <v>38</v>
      </c>
      <c r="B37" s="94" t="s">
        <v>867</v>
      </c>
      <c r="C37" s="94" t="str">
        <f t="shared" si="0"/>
        <v>TAXG3</v>
      </c>
      <c r="D37" s="6" t="s">
        <v>226</v>
      </c>
      <c r="E37" s="254" t="s">
        <v>299</v>
      </c>
      <c r="F37" s="94" t="s">
        <v>310</v>
      </c>
      <c r="G37" s="441">
        <v>44619</v>
      </c>
      <c r="H37" s="355">
        <v>23285000</v>
      </c>
      <c r="I37" s="255">
        <f t="shared" ca="1" si="1"/>
        <v>4</v>
      </c>
      <c r="J37" s="256">
        <f t="shared" ca="1" si="2"/>
        <v>0.88888888888888884</v>
      </c>
      <c r="K37" s="256">
        <f t="shared" ca="1" si="3"/>
        <v>0.94444444444444442</v>
      </c>
      <c r="L37" s="94" t="str">
        <f t="shared" ca="1" si="4"/>
        <v>TOT</v>
      </c>
      <c r="M37" s="94" t="s">
        <v>247</v>
      </c>
      <c r="N37" s="259" t="s">
        <v>868</v>
      </c>
      <c r="O37" s="616">
        <v>1</v>
      </c>
      <c r="P37" s="259"/>
      <c r="Q37" s="261"/>
      <c r="R37" s="257"/>
      <c r="S37" s="262"/>
    </row>
    <row r="38" spans="1:19" ht="45" customHeight="1">
      <c r="A38" s="253">
        <v>39</v>
      </c>
      <c r="B38" s="94" t="s">
        <v>869</v>
      </c>
      <c r="C38" s="94" t="str">
        <f t="shared" si="0"/>
        <v>TAXG3</v>
      </c>
      <c r="D38" s="6" t="s">
        <v>226</v>
      </c>
      <c r="E38" s="254" t="s">
        <v>299</v>
      </c>
      <c r="F38" s="94" t="s">
        <v>310</v>
      </c>
      <c r="G38" s="441">
        <v>44619</v>
      </c>
      <c r="H38" s="355">
        <v>23285000</v>
      </c>
      <c r="I38" s="255">
        <f t="shared" ca="1" si="1"/>
        <v>4</v>
      </c>
      <c r="J38" s="256">
        <f t="shared" ca="1" si="2"/>
        <v>0.88888888888888884</v>
      </c>
      <c r="K38" s="256">
        <f t="shared" ca="1" si="3"/>
        <v>0.94444444444444442</v>
      </c>
      <c r="L38" s="94" t="str">
        <f t="shared" ca="1" si="4"/>
        <v>TOT</v>
      </c>
      <c r="M38" s="94" t="s">
        <v>247</v>
      </c>
      <c r="N38" s="94" t="s">
        <v>870</v>
      </c>
      <c r="O38" s="616">
        <v>1</v>
      </c>
      <c r="P38" s="94"/>
      <c r="Q38" s="261"/>
      <c r="R38" s="257"/>
      <c r="S38" s="262"/>
    </row>
    <row r="39" spans="1:19" ht="45" customHeight="1">
      <c r="A39" s="265"/>
      <c r="B39" s="94"/>
      <c r="C39" s="94"/>
      <c r="D39" s="261"/>
      <c r="E39" s="254"/>
      <c r="F39" s="94"/>
      <c r="G39" s="461"/>
      <c r="H39" s="355"/>
      <c r="I39" s="255"/>
      <c r="J39" s="256"/>
      <c r="K39" s="256"/>
      <c r="L39" s="94"/>
      <c r="M39" s="257"/>
      <c r="N39" s="257"/>
      <c r="O39" s="617"/>
      <c r="P39" s="257"/>
      <c r="Q39" s="264"/>
      <c r="R39" s="498"/>
      <c r="S39" s="263"/>
    </row>
    <row r="40" spans="1:19" ht="45" customHeight="1">
      <c r="A40" s="266">
        <v>1</v>
      </c>
      <c r="B40" s="95" t="s">
        <v>871</v>
      </c>
      <c r="C40" s="94" t="str">
        <f t="shared" si="0"/>
        <v>TAXG3</v>
      </c>
      <c r="D40" s="494" t="s">
        <v>872</v>
      </c>
      <c r="E40" s="267"/>
      <c r="F40" s="259" t="s">
        <v>873</v>
      </c>
      <c r="G40" s="462">
        <v>42706</v>
      </c>
      <c r="H40" s="355"/>
      <c r="I40" s="255">
        <f t="shared" ca="1" si="1"/>
        <v>67</v>
      </c>
      <c r="J40" s="256">
        <f t="shared" ca="1" si="2"/>
        <v>0</v>
      </c>
      <c r="K40" s="256">
        <f t="shared" ca="1" si="3"/>
        <v>0</v>
      </c>
      <c r="L40" s="94" t="str">
        <f t="shared" ca="1" si="4"/>
        <v>CHAM</v>
      </c>
      <c r="M40" s="94"/>
      <c r="N40" s="94"/>
      <c r="O40" s="616"/>
      <c r="P40" s="94"/>
      <c r="Q40" s="261"/>
      <c r="R40" s="257"/>
      <c r="S40" s="262"/>
    </row>
    <row r="41" spans="1:19" ht="45" customHeight="1">
      <c r="A41" s="266">
        <v>2</v>
      </c>
      <c r="B41" s="95" t="s">
        <v>874</v>
      </c>
      <c r="C41" s="94" t="str">
        <f t="shared" si="0"/>
        <v>TAXG3</v>
      </c>
      <c r="D41" s="24" t="s">
        <v>315</v>
      </c>
      <c r="E41" s="254" t="s">
        <v>80</v>
      </c>
      <c r="F41" s="259" t="s">
        <v>762</v>
      </c>
      <c r="G41" s="462"/>
      <c r="H41" s="355"/>
      <c r="I41" s="255">
        <f t="shared" ca="1" si="1"/>
        <v>1470</v>
      </c>
      <c r="J41" s="256">
        <f t="shared" ca="1" si="2"/>
        <v>0</v>
      </c>
      <c r="K41" s="256">
        <f t="shared" ca="1" si="3"/>
        <v>0</v>
      </c>
      <c r="L41" s="94" t="str">
        <f t="shared" ca="1" si="4"/>
        <v>NEN THANH LY</v>
      </c>
      <c r="M41" s="95"/>
      <c r="N41" s="95">
        <v>501</v>
      </c>
      <c r="O41" s="616"/>
      <c r="P41" s="95"/>
      <c r="Q41" s="261"/>
      <c r="R41" s="94"/>
      <c r="S41" s="258"/>
    </row>
    <row r="42" spans="1:19" ht="45" customHeight="1">
      <c r="A42" s="266">
        <v>3</v>
      </c>
      <c r="B42" s="95" t="s">
        <v>875</v>
      </c>
      <c r="C42" s="94" t="str">
        <f t="shared" si="0"/>
        <v>TAXG3</v>
      </c>
      <c r="D42" s="24" t="s">
        <v>315</v>
      </c>
      <c r="E42" s="254" t="s">
        <v>80</v>
      </c>
      <c r="F42" s="259" t="s">
        <v>762</v>
      </c>
      <c r="G42" s="462"/>
      <c r="H42" s="355"/>
      <c r="I42" s="255">
        <f t="shared" ca="1" si="1"/>
        <v>1470</v>
      </c>
      <c r="J42" s="256">
        <f t="shared" ca="1" si="2"/>
        <v>0</v>
      </c>
      <c r="K42" s="256">
        <f t="shared" ca="1" si="3"/>
        <v>0</v>
      </c>
      <c r="L42" s="94" t="str">
        <f t="shared" ca="1" si="4"/>
        <v>NEN THANH LY</v>
      </c>
      <c r="M42" s="95"/>
      <c r="N42" s="95">
        <v>401</v>
      </c>
      <c r="O42" s="616"/>
      <c r="P42" s="95"/>
      <c r="Q42" s="261"/>
      <c r="R42" s="94"/>
      <c r="S42" s="258"/>
    </row>
    <row r="43" spans="1:19" ht="45" customHeight="1">
      <c r="A43" s="266">
        <v>5</v>
      </c>
      <c r="B43" s="95" t="s">
        <v>876</v>
      </c>
      <c r="C43" s="94" t="str">
        <f t="shared" si="0"/>
        <v>TAXG3</v>
      </c>
      <c r="D43" s="24" t="s">
        <v>315</v>
      </c>
      <c r="E43" s="254" t="s">
        <v>80</v>
      </c>
      <c r="F43" s="259" t="s">
        <v>678</v>
      </c>
      <c r="G43" s="462">
        <v>44060</v>
      </c>
      <c r="H43" s="355"/>
      <c r="I43" s="255">
        <f t="shared" ca="1" si="1"/>
        <v>22</v>
      </c>
      <c r="J43" s="256">
        <f t="shared" ca="1" si="2"/>
        <v>0.38888888888888884</v>
      </c>
      <c r="K43" s="256">
        <f t="shared" ca="1" si="3"/>
        <v>0.69444444444444442</v>
      </c>
      <c r="L43" s="94" t="str">
        <f t="shared" ca="1" si="4"/>
        <v>TOT</v>
      </c>
      <c r="M43" s="95"/>
      <c r="N43" s="95">
        <v>501</v>
      </c>
      <c r="O43" s="616"/>
      <c r="P43" s="95"/>
      <c r="Q43" s="261"/>
      <c r="R43" s="94"/>
      <c r="S43" s="258"/>
    </row>
    <row r="44" spans="1:19" ht="45" customHeight="1">
      <c r="A44" s="266">
        <v>6</v>
      </c>
      <c r="B44" s="95" t="s">
        <v>877</v>
      </c>
      <c r="C44" s="94" t="str">
        <f t="shared" si="0"/>
        <v>TAXG3</v>
      </c>
      <c r="D44" s="24" t="s">
        <v>315</v>
      </c>
      <c r="E44" s="254" t="s">
        <v>80</v>
      </c>
      <c r="F44" s="259" t="s">
        <v>678</v>
      </c>
      <c r="G44" s="462">
        <v>44060</v>
      </c>
      <c r="H44" s="355"/>
      <c r="I44" s="255">
        <f t="shared" ca="1" si="1"/>
        <v>22</v>
      </c>
      <c r="J44" s="256">
        <f t="shared" ca="1" si="2"/>
        <v>0.38888888888888884</v>
      </c>
      <c r="K44" s="256">
        <f t="shared" ca="1" si="3"/>
        <v>0.69444444444444442</v>
      </c>
      <c r="L44" s="94" t="str">
        <f t="shared" ca="1" si="4"/>
        <v>TOT</v>
      </c>
      <c r="M44" s="95"/>
      <c r="N44" s="95">
        <v>503</v>
      </c>
      <c r="O44" s="616"/>
      <c r="P44" s="95"/>
      <c r="Q44" s="261"/>
      <c r="R44" s="94"/>
      <c r="S44" s="258"/>
    </row>
    <row r="45" spans="1:19" ht="45" customHeight="1">
      <c r="A45" s="266">
        <v>7</v>
      </c>
      <c r="B45" s="95" t="s">
        <v>878</v>
      </c>
      <c r="C45" s="94" t="str">
        <f t="shared" si="0"/>
        <v>TAXG3</v>
      </c>
      <c r="D45" s="24" t="s">
        <v>315</v>
      </c>
      <c r="E45" s="254" t="s">
        <v>80</v>
      </c>
      <c r="F45" s="259" t="s">
        <v>678</v>
      </c>
      <c r="G45" s="462">
        <v>44060</v>
      </c>
      <c r="H45" s="355"/>
      <c r="I45" s="255">
        <f t="shared" ca="1" si="1"/>
        <v>22</v>
      </c>
      <c r="J45" s="256">
        <f t="shared" ca="1" si="2"/>
        <v>0.38888888888888884</v>
      </c>
      <c r="K45" s="256">
        <f t="shared" ca="1" si="3"/>
        <v>0.69444444444444442</v>
      </c>
      <c r="L45" s="94" t="str">
        <f t="shared" ca="1" si="4"/>
        <v>TOT</v>
      </c>
      <c r="M45" s="95"/>
      <c r="N45" s="95">
        <v>401</v>
      </c>
      <c r="O45" s="616"/>
      <c r="P45" s="95"/>
      <c r="Q45" s="261"/>
      <c r="R45" s="94"/>
      <c r="S45" s="258"/>
    </row>
    <row r="46" spans="1:19" ht="45" customHeight="1">
      <c r="A46" s="266">
        <v>8</v>
      </c>
      <c r="B46" s="95" t="s">
        <v>879</v>
      </c>
      <c r="C46" s="94" t="str">
        <f t="shared" si="0"/>
        <v>TAXG3</v>
      </c>
      <c r="D46" s="24" t="s">
        <v>315</v>
      </c>
      <c r="E46" s="254" t="s">
        <v>80</v>
      </c>
      <c r="F46" s="259" t="s">
        <v>678</v>
      </c>
      <c r="G46" s="462">
        <v>44208</v>
      </c>
      <c r="H46" s="355"/>
      <c r="I46" s="255">
        <f t="shared" ca="1" si="1"/>
        <v>18</v>
      </c>
      <c r="J46" s="256">
        <f t="shared" ca="1" si="2"/>
        <v>0.5</v>
      </c>
      <c r="K46" s="256">
        <f t="shared" ca="1" si="3"/>
        <v>0.75</v>
      </c>
      <c r="L46" s="94" t="str">
        <f t="shared" ca="1" si="4"/>
        <v>TOT</v>
      </c>
      <c r="M46" s="95"/>
      <c r="N46" s="95">
        <v>403</v>
      </c>
      <c r="O46" s="616"/>
      <c r="P46" s="95"/>
      <c r="Q46" s="261"/>
      <c r="R46" s="94"/>
      <c r="S46" s="258"/>
    </row>
    <row r="47" spans="1:19" ht="45" customHeight="1">
      <c r="A47" s="275">
        <v>9</v>
      </c>
      <c r="B47" s="326" t="s">
        <v>880</v>
      </c>
      <c r="C47" s="276" t="str">
        <f t="shared" si="0"/>
        <v>TAXG3</v>
      </c>
      <c r="D47" s="6" t="s">
        <v>43</v>
      </c>
      <c r="E47" s="268" t="s">
        <v>258</v>
      </c>
      <c r="F47" s="269" t="s">
        <v>680</v>
      </c>
      <c r="G47" s="459">
        <v>44659</v>
      </c>
      <c r="H47" s="499">
        <v>4159000</v>
      </c>
      <c r="I47" s="277">
        <f t="shared" ca="1" si="1"/>
        <v>3</v>
      </c>
      <c r="J47" s="278">
        <f t="shared" ca="1" si="2"/>
        <v>0.91666666666666663</v>
      </c>
      <c r="K47" s="278">
        <f t="shared" ca="1" si="3"/>
        <v>0.95833333333333337</v>
      </c>
      <c r="L47" s="276" t="str">
        <f t="shared" ca="1" si="4"/>
        <v>TOT</v>
      </c>
      <c r="M47" s="270"/>
      <c r="N47" s="270"/>
      <c r="O47" s="618"/>
      <c r="P47" s="270"/>
      <c r="Q47" s="271"/>
      <c r="R47" s="276"/>
      <c r="S47" s="272"/>
    </row>
  </sheetData>
  <pageMargins left="0.7" right="0.7" top="0.75" bottom="0.75" header="0.3" footer="0.3"/>
  <pageSetup paperSize="9" scale="4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EEC919-4470-496C-95CB-EAD4242C9466}">
          <x14:formula1>
            <xm:f>Source!$A$2:$A$18</xm:f>
          </x14:formula1>
          <xm:sqref>D2:D38 D41:D47</xm:sqref>
        </x14:dataValidation>
        <x14:dataValidation type="list" allowBlank="1" showInputMessage="1" showErrorMessage="1" xr:uid="{F0CD7EC6-95CC-4DBC-A39D-3E1CD4E7461D}">
          <x14:formula1>
            <xm:f>Source!$I$2:$I$14</xm:f>
          </x14:formula1>
          <xm:sqref>M2:M1048576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2EFE-70BB-4EDF-A6A8-53DF6A355E84}">
  <sheetPr>
    <pageSetUpPr fitToPage="1"/>
  </sheetPr>
  <dimension ref="A1:S24"/>
  <sheetViews>
    <sheetView zoomScale="55" zoomScaleNormal="55" workbookViewId="0">
      <selection activeCell="N2" sqref="N2"/>
    </sheetView>
  </sheetViews>
  <sheetFormatPr defaultRowHeight="15"/>
  <cols>
    <col min="1" max="1" width="10.625" customWidth="1"/>
    <col min="2" max="2" width="18" customWidth="1"/>
    <col min="3" max="3" width="14" customWidth="1"/>
    <col min="4" max="4" width="17" customWidth="1"/>
    <col min="5" max="5" width="14.375" customWidth="1"/>
    <col min="6" max="6" width="30.375" customWidth="1"/>
    <col min="7" max="7" width="20.375" style="375" customWidth="1"/>
    <col min="8" max="8" width="26.375" customWidth="1"/>
    <col min="9" max="12" width="15.625" customWidth="1"/>
    <col min="13" max="13" width="20.625" customWidth="1"/>
    <col min="14" max="14" width="30.375" customWidth="1"/>
    <col min="15" max="16" width="15.625" customWidth="1"/>
    <col min="17" max="18" width="30.375" customWidth="1"/>
    <col min="19" max="19" width="45.37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61">
        <v>1</v>
      </c>
      <c r="B2" s="14" t="s">
        <v>881</v>
      </c>
      <c r="C2" s="14" t="str">
        <f>LEFT(B2,5)</f>
        <v>TAXG4</v>
      </c>
      <c r="D2" s="6" t="s">
        <v>226</v>
      </c>
      <c r="E2" s="37" t="s">
        <v>80</v>
      </c>
      <c r="F2" s="7" t="s">
        <v>882</v>
      </c>
      <c r="G2" s="8">
        <v>41934</v>
      </c>
      <c r="H2" s="356">
        <v>12663637</v>
      </c>
      <c r="I2" s="7">
        <f ca="1">DATEDIF(G2,TODAY(),"M")</f>
        <v>92</v>
      </c>
      <c r="J2" s="279">
        <f ca="1">IF(I2&lt;36,100%-I2/36*100%,0)</f>
        <v>0</v>
      </c>
      <c r="K2" s="279">
        <f ca="1">IF(I2&lt;72,100%-I2/72*100%,0)</f>
        <v>0</v>
      </c>
      <c r="L2" s="7" t="str">
        <f ca="1">IF(I2&lt;=24,"TOT",IF(AND(I2&gt;25,I2&lt;=48),"ON DINH",IF(AND(I2&gt;49,I2&lt;=60),"TAM ON",IF(AND(I2&gt;61,I2&lt;=84),"CHAM",IF(AND(I2&gt;85,I2&lt;=96),"RAT CHAM","NEN THANH LY")))))</f>
        <v>RAT CHAM</v>
      </c>
      <c r="M2" s="7" t="s">
        <v>228</v>
      </c>
      <c r="N2" s="14" t="s">
        <v>883</v>
      </c>
      <c r="O2" s="156"/>
      <c r="P2" s="7"/>
      <c r="Q2" s="156"/>
      <c r="R2" s="172"/>
      <c r="S2" s="172" t="s">
        <v>884</v>
      </c>
    </row>
    <row r="3" spans="1:19" ht="45" customHeight="1">
      <c r="A3" s="5">
        <v>2</v>
      </c>
      <c r="B3" s="14" t="s">
        <v>885</v>
      </c>
      <c r="C3" s="14" t="str">
        <f t="shared" ref="C3:C24" si="0">LEFT(B3,5)</f>
        <v>TAXG4</v>
      </c>
      <c r="D3" s="6" t="s">
        <v>226</v>
      </c>
      <c r="E3" s="37" t="s">
        <v>80</v>
      </c>
      <c r="F3" s="7" t="s">
        <v>886</v>
      </c>
      <c r="G3" s="8">
        <v>41934</v>
      </c>
      <c r="H3" s="358">
        <v>12663637</v>
      </c>
      <c r="I3" s="7">
        <f t="shared" ref="I3:I24" ca="1" si="1">DATEDIF(G3,TODAY(),"M")</f>
        <v>92</v>
      </c>
      <c r="J3" s="279">
        <f t="shared" ref="J3:J24" ca="1" si="2">IF(I3&lt;36,100%-I3/36*100%,0)</f>
        <v>0</v>
      </c>
      <c r="K3" s="279">
        <f t="shared" ref="K3:K24" ca="1" si="3">IF(I3&lt;72,100%-I3/72*100%,0)</f>
        <v>0</v>
      </c>
      <c r="L3" s="7" t="str">
        <f t="shared" ref="L3:L24" ca="1" si="4">IF(I3&lt;=24,"TOT",IF(AND(I3&gt;25,I3&lt;=48),"ON DINH",IF(AND(I3&gt;49,I3&lt;=60),"TAM ON",IF(AND(I3&gt;61,I3&lt;=84),"CHAM",IF(AND(I3&gt;85,I3&lt;=96),"RAT CHAM","NEN THANH LY")))))</f>
        <v>RAT CHAM</v>
      </c>
      <c r="M3" s="7" t="s">
        <v>228</v>
      </c>
      <c r="N3" s="14" t="s">
        <v>323</v>
      </c>
      <c r="O3" s="13"/>
      <c r="P3" s="10"/>
      <c r="Q3" s="13"/>
      <c r="R3" s="172"/>
      <c r="S3" s="172" t="s">
        <v>887</v>
      </c>
    </row>
    <row r="4" spans="1:19" ht="45" customHeight="1">
      <c r="A4" s="61">
        <v>3</v>
      </c>
      <c r="B4" s="140" t="s">
        <v>888</v>
      </c>
      <c r="C4" s="14" t="str">
        <f t="shared" si="0"/>
        <v>TAXG4</v>
      </c>
      <c r="D4" s="6" t="s">
        <v>226</v>
      </c>
      <c r="E4" s="37" t="s">
        <v>80</v>
      </c>
      <c r="F4" s="19" t="s">
        <v>889</v>
      </c>
      <c r="G4" s="20">
        <v>42580</v>
      </c>
      <c r="H4" s="355">
        <v>15045000</v>
      </c>
      <c r="I4" s="7">
        <f t="shared" ca="1" si="1"/>
        <v>71</v>
      </c>
      <c r="J4" s="279">
        <f t="shared" ca="1" si="2"/>
        <v>0</v>
      </c>
      <c r="K4" s="279">
        <f t="shared" ca="1" si="3"/>
        <v>1.388888888888884E-2</v>
      </c>
      <c r="L4" s="7" t="str">
        <f t="shared" ca="1" si="4"/>
        <v>CHAM</v>
      </c>
      <c r="M4" s="7" t="s">
        <v>228</v>
      </c>
      <c r="N4" s="14" t="s">
        <v>890</v>
      </c>
      <c r="O4" s="156"/>
      <c r="P4" s="7"/>
      <c r="Q4" s="156"/>
      <c r="R4" s="177"/>
      <c r="S4" s="177" t="s">
        <v>891</v>
      </c>
    </row>
    <row r="5" spans="1:19" ht="45" customHeight="1">
      <c r="A5" s="5">
        <v>4</v>
      </c>
      <c r="B5" s="19" t="s">
        <v>892</v>
      </c>
      <c r="C5" s="14" t="str">
        <f t="shared" si="0"/>
        <v>TAXG4</v>
      </c>
      <c r="D5" s="6" t="s">
        <v>226</v>
      </c>
      <c r="E5" s="30" t="s">
        <v>258</v>
      </c>
      <c r="F5" s="19" t="s">
        <v>893</v>
      </c>
      <c r="G5" s="20">
        <v>42943</v>
      </c>
      <c r="H5" s="355">
        <v>14280000</v>
      </c>
      <c r="I5" s="7">
        <f t="shared" ca="1" si="1"/>
        <v>59</v>
      </c>
      <c r="J5" s="279">
        <f t="shared" ca="1" si="2"/>
        <v>0</v>
      </c>
      <c r="K5" s="279">
        <f t="shared" ca="1" si="3"/>
        <v>0.18055555555555558</v>
      </c>
      <c r="L5" s="7" t="str">
        <f t="shared" ca="1" si="4"/>
        <v>TAM ON</v>
      </c>
      <c r="M5" s="7" t="s">
        <v>228</v>
      </c>
      <c r="N5" s="14" t="s">
        <v>894</v>
      </c>
      <c r="O5" s="156"/>
      <c r="P5" s="7"/>
      <c r="Q5" s="156"/>
      <c r="R5" s="177"/>
      <c r="S5" s="177" t="s">
        <v>895</v>
      </c>
    </row>
    <row r="6" spans="1:19" ht="45" customHeight="1">
      <c r="A6" s="61">
        <v>5</v>
      </c>
      <c r="B6" s="19" t="s">
        <v>896</v>
      </c>
      <c r="C6" s="14" t="str">
        <f t="shared" si="0"/>
        <v>TAXG4</v>
      </c>
      <c r="D6" s="6" t="s">
        <v>226</v>
      </c>
      <c r="E6" s="30" t="s">
        <v>258</v>
      </c>
      <c r="F6" s="19" t="s">
        <v>897</v>
      </c>
      <c r="G6" s="20">
        <v>42943</v>
      </c>
      <c r="H6" s="355">
        <v>14280000</v>
      </c>
      <c r="I6" s="7">
        <f t="shared" ca="1" si="1"/>
        <v>59</v>
      </c>
      <c r="J6" s="279">
        <f t="shared" ca="1" si="2"/>
        <v>0</v>
      </c>
      <c r="K6" s="279">
        <f t="shared" ca="1" si="3"/>
        <v>0.18055555555555558</v>
      </c>
      <c r="L6" s="7" t="str">
        <f t="shared" ca="1" si="4"/>
        <v>TAM ON</v>
      </c>
      <c r="M6" s="7" t="s">
        <v>247</v>
      </c>
      <c r="N6" s="19" t="s">
        <v>898</v>
      </c>
      <c r="O6" s="13"/>
      <c r="P6" s="10"/>
      <c r="Q6" s="13"/>
      <c r="R6" s="177"/>
      <c r="S6" s="177" t="s">
        <v>899</v>
      </c>
    </row>
    <row r="7" spans="1:19" ht="45" customHeight="1">
      <c r="A7" s="5">
        <v>6</v>
      </c>
      <c r="B7" s="19" t="s">
        <v>900</v>
      </c>
      <c r="C7" s="14" t="str">
        <f t="shared" si="0"/>
        <v>TAXG4</v>
      </c>
      <c r="D7" s="6" t="s">
        <v>226</v>
      </c>
      <c r="E7" s="37" t="s">
        <v>80</v>
      </c>
      <c r="F7" s="19" t="s">
        <v>279</v>
      </c>
      <c r="G7" s="20">
        <v>43306</v>
      </c>
      <c r="H7" s="355">
        <v>16990000</v>
      </c>
      <c r="I7" s="7">
        <f t="shared" ca="1" si="1"/>
        <v>47</v>
      </c>
      <c r="J7" s="279">
        <f t="shared" ca="1" si="2"/>
        <v>0</v>
      </c>
      <c r="K7" s="279">
        <f t="shared" ca="1" si="3"/>
        <v>0.34722222222222221</v>
      </c>
      <c r="L7" s="7" t="str">
        <f t="shared" ca="1" si="4"/>
        <v>ON DINH</v>
      </c>
      <c r="M7" s="7" t="s">
        <v>247</v>
      </c>
      <c r="N7" s="7" t="s">
        <v>901</v>
      </c>
      <c r="O7" s="19"/>
      <c r="P7" s="19"/>
      <c r="Q7" s="19"/>
      <c r="R7" s="177"/>
      <c r="S7" s="177" t="s">
        <v>902</v>
      </c>
    </row>
    <row r="8" spans="1:19" ht="45" customHeight="1">
      <c r="A8" s="61">
        <v>7</v>
      </c>
      <c r="B8" s="19" t="s">
        <v>903</v>
      </c>
      <c r="C8" s="14" t="str">
        <f t="shared" si="0"/>
        <v>TAXG4</v>
      </c>
      <c r="D8" s="6" t="s">
        <v>226</v>
      </c>
      <c r="E8" s="37" t="s">
        <v>80</v>
      </c>
      <c r="F8" s="19" t="s">
        <v>279</v>
      </c>
      <c r="G8" s="20">
        <v>43306</v>
      </c>
      <c r="H8" s="355">
        <v>16990000</v>
      </c>
      <c r="I8" s="7">
        <f t="shared" ca="1" si="1"/>
        <v>47</v>
      </c>
      <c r="J8" s="279">
        <f t="shared" ca="1" si="2"/>
        <v>0</v>
      </c>
      <c r="K8" s="279">
        <f t="shared" ca="1" si="3"/>
        <v>0.34722222222222221</v>
      </c>
      <c r="L8" s="7" t="str">
        <f t="shared" ca="1" si="4"/>
        <v>ON DINH</v>
      </c>
      <c r="M8" s="7" t="s">
        <v>247</v>
      </c>
      <c r="N8" s="19" t="s">
        <v>904</v>
      </c>
      <c r="O8" s="7"/>
      <c r="P8" s="7"/>
      <c r="Q8" s="7"/>
      <c r="R8" s="177"/>
      <c r="S8" s="177" t="s">
        <v>905</v>
      </c>
    </row>
    <row r="9" spans="1:19" ht="45" customHeight="1">
      <c r="A9" s="5">
        <v>8</v>
      </c>
      <c r="B9" s="19" t="s">
        <v>906</v>
      </c>
      <c r="C9" s="14" t="str">
        <f t="shared" si="0"/>
        <v>TAXG4</v>
      </c>
      <c r="D9" s="6" t="s">
        <v>226</v>
      </c>
      <c r="E9" s="37" t="s">
        <v>80</v>
      </c>
      <c r="F9" s="19" t="s">
        <v>279</v>
      </c>
      <c r="G9" s="20">
        <v>43306</v>
      </c>
      <c r="H9" s="355">
        <v>16990000</v>
      </c>
      <c r="I9" s="7">
        <f t="shared" ca="1" si="1"/>
        <v>47</v>
      </c>
      <c r="J9" s="279">
        <f t="shared" ca="1" si="2"/>
        <v>0</v>
      </c>
      <c r="K9" s="279">
        <f t="shared" ca="1" si="3"/>
        <v>0.34722222222222221</v>
      </c>
      <c r="L9" s="7" t="str">
        <f t="shared" ca="1" si="4"/>
        <v>ON DINH</v>
      </c>
      <c r="M9" s="7" t="s">
        <v>228</v>
      </c>
      <c r="N9" s="14" t="s">
        <v>323</v>
      </c>
      <c r="O9" s="19"/>
      <c r="P9" s="19"/>
      <c r="Q9" s="19"/>
      <c r="R9" s="177"/>
      <c r="S9" s="177" t="s">
        <v>907</v>
      </c>
    </row>
    <row r="10" spans="1:19" ht="45" customHeight="1">
      <c r="A10" s="61">
        <v>9</v>
      </c>
      <c r="B10" s="19" t="s">
        <v>908</v>
      </c>
      <c r="C10" s="14" t="str">
        <f t="shared" si="0"/>
        <v>TAXG4</v>
      </c>
      <c r="D10" s="6" t="s">
        <v>226</v>
      </c>
      <c r="E10" s="37" t="s">
        <v>80</v>
      </c>
      <c r="F10" s="19" t="s">
        <v>279</v>
      </c>
      <c r="G10" s="20">
        <v>43306</v>
      </c>
      <c r="H10" s="355">
        <v>16990000</v>
      </c>
      <c r="I10" s="7">
        <f t="shared" ca="1" si="1"/>
        <v>47</v>
      </c>
      <c r="J10" s="279">
        <f t="shared" ca="1" si="2"/>
        <v>0</v>
      </c>
      <c r="K10" s="279">
        <f t="shared" ca="1" si="3"/>
        <v>0.34722222222222221</v>
      </c>
      <c r="L10" s="7" t="str">
        <f t="shared" ca="1" si="4"/>
        <v>ON DINH</v>
      </c>
      <c r="M10" s="7" t="s">
        <v>247</v>
      </c>
      <c r="N10" s="19" t="s">
        <v>909</v>
      </c>
      <c r="O10" s="19"/>
      <c r="P10" s="19"/>
      <c r="Q10" s="19"/>
      <c r="R10" s="177"/>
      <c r="S10" s="177" t="s">
        <v>910</v>
      </c>
    </row>
    <row r="11" spans="1:19" ht="45" customHeight="1">
      <c r="A11" s="5">
        <v>10</v>
      </c>
      <c r="B11" s="7" t="s">
        <v>911</v>
      </c>
      <c r="C11" s="14" t="str">
        <f t="shared" si="0"/>
        <v>TAXG4</v>
      </c>
      <c r="D11" s="6" t="s">
        <v>226</v>
      </c>
      <c r="E11" s="37" t="s">
        <v>80</v>
      </c>
      <c r="F11" s="7" t="s">
        <v>289</v>
      </c>
      <c r="G11" s="8">
        <v>43631</v>
      </c>
      <c r="H11" s="355">
        <v>20020000</v>
      </c>
      <c r="I11" s="7">
        <f t="shared" ca="1" si="1"/>
        <v>36</v>
      </c>
      <c r="J11" s="279">
        <f t="shared" ca="1" si="2"/>
        <v>0</v>
      </c>
      <c r="K11" s="279">
        <f t="shared" ca="1" si="3"/>
        <v>0.5</v>
      </c>
      <c r="L11" s="7" t="str">
        <f t="shared" ca="1" si="4"/>
        <v>ON DINH</v>
      </c>
      <c r="M11" s="7" t="s">
        <v>247</v>
      </c>
      <c r="N11" s="7" t="s">
        <v>912</v>
      </c>
      <c r="O11" s="19"/>
      <c r="P11" s="19"/>
      <c r="Q11" s="19"/>
      <c r="R11" s="178"/>
      <c r="S11" s="178" t="s">
        <v>913</v>
      </c>
    </row>
    <row r="12" spans="1:19" ht="45" customHeight="1">
      <c r="A12" s="61">
        <v>11</v>
      </c>
      <c r="B12" s="19" t="s">
        <v>914</v>
      </c>
      <c r="C12" s="14" t="str">
        <f t="shared" si="0"/>
        <v>TAXG4</v>
      </c>
      <c r="D12" s="6" t="s">
        <v>226</v>
      </c>
      <c r="E12" s="37" t="s">
        <v>80</v>
      </c>
      <c r="F12" s="19" t="s">
        <v>289</v>
      </c>
      <c r="G12" s="20">
        <v>43631</v>
      </c>
      <c r="H12" s="355">
        <v>20020000</v>
      </c>
      <c r="I12" s="7">
        <f t="shared" ca="1" si="1"/>
        <v>36</v>
      </c>
      <c r="J12" s="279">
        <f t="shared" ca="1" si="2"/>
        <v>0</v>
      </c>
      <c r="K12" s="279">
        <f t="shared" ca="1" si="3"/>
        <v>0.5</v>
      </c>
      <c r="L12" s="7" t="str">
        <f t="shared" ca="1" si="4"/>
        <v>ON DINH</v>
      </c>
      <c r="M12" s="7" t="s">
        <v>247</v>
      </c>
      <c r="N12" s="102" t="s">
        <v>915</v>
      </c>
      <c r="O12" s="19">
        <v>1</v>
      </c>
      <c r="P12" s="19"/>
      <c r="Q12" s="19"/>
      <c r="R12" s="177"/>
      <c r="S12" s="177" t="s">
        <v>916</v>
      </c>
    </row>
    <row r="13" spans="1:19" ht="45" customHeight="1">
      <c r="A13" s="5">
        <v>12</v>
      </c>
      <c r="B13" s="19" t="s">
        <v>917</v>
      </c>
      <c r="C13" s="14" t="str">
        <f t="shared" si="0"/>
        <v>TAXG4</v>
      </c>
      <c r="D13" s="6" t="s">
        <v>226</v>
      </c>
      <c r="E13" s="37" t="s">
        <v>80</v>
      </c>
      <c r="F13" s="19" t="s">
        <v>289</v>
      </c>
      <c r="G13" s="20">
        <v>43631</v>
      </c>
      <c r="H13" s="355">
        <v>20020000</v>
      </c>
      <c r="I13" s="7">
        <f t="shared" ca="1" si="1"/>
        <v>36</v>
      </c>
      <c r="J13" s="279">
        <f t="shared" ca="1" si="2"/>
        <v>0</v>
      </c>
      <c r="K13" s="279">
        <f t="shared" ca="1" si="3"/>
        <v>0.5</v>
      </c>
      <c r="L13" s="7" t="str">
        <f t="shared" ca="1" si="4"/>
        <v>ON DINH</v>
      </c>
      <c r="M13" s="7" t="s">
        <v>247</v>
      </c>
      <c r="N13" s="19" t="s">
        <v>918</v>
      </c>
      <c r="O13" s="19"/>
      <c r="P13" s="19"/>
      <c r="Q13" s="19"/>
      <c r="R13" s="177"/>
      <c r="S13" s="177" t="s">
        <v>919</v>
      </c>
    </row>
    <row r="14" spans="1:19" ht="45" customHeight="1">
      <c r="A14" s="61">
        <v>13</v>
      </c>
      <c r="B14" s="19" t="s">
        <v>920</v>
      </c>
      <c r="C14" s="14" t="str">
        <f t="shared" si="0"/>
        <v>TAXG4</v>
      </c>
      <c r="D14" s="6" t="s">
        <v>226</v>
      </c>
      <c r="E14" s="30" t="s">
        <v>299</v>
      </c>
      <c r="F14" s="19" t="s">
        <v>289</v>
      </c>
      <c r="G14" s="20">
        <v>43631</v>
      </c>
      <c r="H14" s="355">
        <v>20020000</v>
      </c>
      <c r="I14" s="7">
        <f t="shared" ca="1" si="1"/>
        <v>36</v>
      </c>
      <c r="J14" s="279">
        <f t="shared" ca="1" si="2"/>
        <v>0</v>
      </c>
      <c r="K14" s="279">
        <f t="shared" ca="1" si="3"/>
        <v>0.5</v>
      </c>
      <c r="L14" s="7" t="str">
        <f t="shared" ca="1" si="4"/>
        <v>ON DINH</v>
      </c>
      <c r="M14" s="7" t="s">
        <v>247</v>
      </c>
      <c r="N14" s="19" t="s">
        <v>921</v>
      </c>
      <c r="O14" s="6"/>
      <c r="P14" s="19"/>
      <c r="Q14" s="19"/>
      <c r="R14" s="177"/>
      <c r="S14" s="177"/>
    </row>
    <row r="15" spans="1:19" ht="45" customHeight="1">
      <c r="A15" s="5">
        <v>14</v>
      </c>
      <c r="B15" s="19" t="s">
        <v>922</v>
      </c>
      <c r="C15" s="14" t="str">
        <f t="shared" si="0"/>
        <v>TAXG4</v>
      </c>
      <c r="D15" s="6" t="s">
        <v>226</v>
      </c>
      <c r="E15" s="30" t="s">
        <v>299</v>
      </c>
      <c r="F15" s="19" t="s">
        <v>300</v>
      </c>
      <c r="G15" s="20">
        <v>44067</v>
      </c>
      <c r="H15" s="355">
        <v>22900000</v>
      </c>
      <c r="I15" s="7">
        <f t="shared" ca="1" si="1"/>
        <v>22</v>
      </c>
      <c r="J15" s="279">
        <f t="shared" ca="1" si="2"/>
        <v>0.38888888888888884</v>
      </c>
      <c r="K15" s="279">
        <f t="shared" ca="1" si="3"/>
        <v>0.69444444444444442</v>
      </c>
      <c r="L15" s="7" t="str">
        <f t="shared" ca="1" si="4"/>
        <v>TOT</v>
      </c>
      <c r="M15" s="7" t="s">
        <v>247</v>
      </c>
      <c r="N15" s="19" t="s">
        <v>910</v>
      </c>
      <c r="O15" s="19"/>
      <c r="P15" s="19"/>
      <c r="Q15" s="19"/>
      <c r="R15" s="177"/>
      <c r="S15" s="177"/>
    </row>
    <row r="16" spans="1:19" ht="45" customHeight="1">
      <c r="A16" s="61">
        <v>15</v>
      </c>
      <c r="B16" s="19" t="s">
        <v>923</v>
      </c>
      <c r="C16" s="14" t="str">
        <f t="shared" si="0"/>
        <v>TAXG4</v>
      </c>
      <c r="D16" s="6" t="s">
        <v>226</v>
      </c>
      <c r="E16" s="30" t="s">
        <v>299</v>
      </c>
      <c r="F16" s="19" t="s">
        <v>300</v>
      </c>
      <c r="G16" s="20">
        <v>44061</v>
      </c>
      <c r="H16" s="355">
        <v>22900000</v>
      </c>
      <c r="I16" s="7">
        <f t="shared" ca="1" si="1"/>
        <v>22</v>
      </c>
      <c r="J16" s="279">
        <f t="shared" ca="1" si="2"/>
        <v>0.38888888888888884</v>
      </c>
      <c r="K16" s="279">
        <f t="shared" ca="1" si="3"/>
        <v>0.69444444444444442</v>
      </c>
      <c r="L16" s="7" t="str">
        <f t="shared" ca="1" si="4"/>
        <v>TOT</v>
      </c>
      <c r="M16" s="7" t="s">
        <v>228</v>
      </c>
      <c r="N16" s="14" t="s">
        <v>323</v>
      </c>
      <c r="O16" s="19"/>
      <c r="P16" s="19"/>
      <c r="Q16" s="19"/>
      <c r="R16" s="177"/>
      <c r="S16" s="177" t="s">
        <v>924</v>
      </c>
    </row>
    <row r="17" spans="1:19" ht="45" customHeight="1">
      <c r="A17" s="5">
        <v>16</v>
      </c>
      <c r="B17" s="19" t="s">
        <v>925</v>
      </c>
      <c r="C17" s="14" t="str">
        <f t="shared" si="0"/>
        <v>TAXG4</v>
      </c>
      <c r="D17" s="6" t="s">
        <v>226</v>
      </c>
      <c r="E17" s="30" t="s">
        <v>299</v>
      </c>
      <c r="F17" s="19" t="s">
        <v>300</v>
      </c>
      <c r="G17" s="20">
        <v>44057</v>
      </c>
      <c r="H17" s="355">
        <v>22900000</v>
      </c>
      <c r="I17" s="7">
        <f ca="1">DATEDIF(G18,TODAY(),"M")</f>
        <v>22</v>
      </c>
      <c r="J17" s="279">
        <f t="shared" ca="1" si="2"/>
        <v>0.38888888888888884</v>
      </c>
      <c r="K17" s="279">
        <f t="shared" ca="1" si="3"/>
        <v>0.69444444444444442</v>
      </c>
      <c r="L17" s="7" t="str">
        <f t="shared" ca="1" si="4"/>
        <v>TOT</v>
      </c>
      <c r="M17" s="7" t="s">
        <v>247</v>
      </c>
      <c r="N17" s="357" t="s">
        <v>340</v>
      </c>
      <c r="O17" s="19"/>
      <c r="P17" s="19"/>
      <c r="Q17" s="19"/>
      <c r="R17" s="177"/>
      <c r="S17" s="177" t="s">
        <v>926</v>
      </c>
    </row>
    <row r="18" spans="1:19" ht="45" customHeight="1">
      <c r="A18" s="61">
        <v>17</v>
      </c>
      <c r="B18" s="36" t="s">
        <v>927</v>
      </c>
      <c r="C18" s="14" t="str">
        <f t="shared" si="0"/>
        <v>TAXG4</v>
      </c>
      <c r="D18" s="6" t="s">
        <v>226</v>
      </c>
      <c r="E18" s="30" t="s">
        <v>299</v>
      </c>
      <c r="F18" s="19" t="s">
        <v>300</v>
      </c>
      <c r="G18" s="20">
        <v>44057</v>
      </c>
      <c r="H18" s="355">
        <v>22900000</v>
      </c>
      <c r="I18" s="7" t="e">
        <f ca="1">DATEDIF(#REF!,TODAY(),"M")</f>
        <v>#REF!</v>
      </c>
      <c r="J18" s="279" t="e">
        <f t="shared" ca="1" si="2"/>
        <v>#REF!</v>
      </c>
      <c r="K18" s="279" t="e">
        <f t="shared" ca="1" si="3"/>
        <v>#REF!</v>
      </c>
      <c r="L18" s="7" t="e">
        <f t="shared" ca="1" si="4"/>
        <v>#REF!</v>
      </c>
      <c r="M18" s="7" t="s">
        <v>247</v>
      </c>
      <c r="N18" s="19" t="s">
        <v>928</v>
      </c>
      <c r="O18" s="19"/>
      <c r="P18" s="19"/>
      <c r="Q18" s="19"/>
      <c r="R18" s="177"/>
      <c r="S18" s="177" t="s">
        <v>929</v>
      </c>
    </row>
    <row r="19" spans="1:19" ht="45" customHeight="1">
      <c r="A19" s="149">
        <v>18</v>
      </c>
      <c r="B19" s="102" t="s">
        <v>930</v>
      </c>
      <c r="C19" s="14" t="str">
        <f t="shared" si="0"/>
        <v>TAXG4</v>
      </c>
      <c r="D19" s="6" t="s">
        <v>226</v>
      </c>
      <c r="E19" s="30" t="s">
        <v>299</v>
      </c>
      <c r="F19" s="102" t="s">
        <v>310</v>
      </c>
      <c r="G19" s="20">
        <v>44619</v>
      </c>
      <c r="H19" s="355">
        <v>23285000</v>
      </c>
      <c r="I19" s="7">
        <f t="shared" ca="1" si="1"/>
        <v>4</v>
      </c>
      <c r="J19" s="279">
        <f t="shared" ca="1" si="2"/>
        <v>0.88888888888888884</v>
      </c>
      <c r="K19" s="279">
        <f t="shared" ca="1" si="3"/>
        <v>0.94444444444444442</v>
      </c>
      <c r="L19" s="7" t="str">
        <f t="shared" ca="1" si="4"/>
        <v>TOT</v>
      </c>
      <c r="M19" s="7" t="s">
        <v>247</v>
      </c>
      <c r="N19" s="102" t="s">
        <v>931</v>
      </c>
      <c r="O19" s="19">
        <v>1</v>
      </c>
      <c r="P19" s="19"/>
      <c r="Q19" s="19"/>
      <c r="R19" s="177"/>
      <c r="S19" s="177"/>
    </row>
    <row r="20" spans="1:19" ht="45" customHeight="1">
      <c r="A20" s="149">
        <v>19</v>
      </c>
      <c r="B20" s="102" t="s">
        <v>932</v>
      </c>
      <c r="C20" s="14" t="str">
        <f t="shared" si="0"/>
        <v>TAXG4</v>
      </c>
      <c r="D20" s="6" t="s">
        <v>226</v>
      </c>
      <c r="E20" s="30" t="s">
        <v>299</v>
      </c>
      <c r="F20" s="102" t="s">
        <v>310</v>
      </c>
      <c r="G20" s="20">
        <v>44619</v>
      </c>
      <c r="H20" s="355">
        <v>23285000</v>
      </c>
      <c r="I20" s="7">
        <f t="shared" ca="1" si="1"/>
        <v>4</v>
      </c>
      <c r="J20" s="279">
        <f t="shared" ca="1" si="2"/>
        <v>0.88888888888888884</v>
      </c>
      <c r="K20" s="279">
        <f t="shared" ca="1" si="3"/>
        <v>0.94444444444444442</v>
      </c>
      <c r="L20" s="7" t="str">
        <f t="shared" ca="1" si="4"/>
        <v>TOT</v>
      </c>
      <c r="M20" s="7" t="s">
        <v>247</v>
      </c>
      <c r="N20" s="102" t="s">
        <v>916</v>
      </c>
      <c r="O20" s="19">
        <v>1</v>
      </c>
      <c r="P20" s="19"/>
      <c r="Q20" s="19"/>
      <c r="R20" s="177"/>
      <c r="S20" s="177"/>
    </row>
    <row r="21" spans="1:19" ht="45" customHeight="1">
      <c r="A21" s="149">
        <v>19</v>
      </c>
      <c r="B21" s="102" t="s">
        <v>933</v>
      </c>
      <c r="C21" s="14" t="str">
        <f t="shared" si="0"/>
        <v>TAXG4</v>
      </c>
      <c r="D21" s="6" t="s">
        <v>226</v>
      </c>
      <c r="E21" s="30" t="s">
        <v>299</v>
      </c>
      <c r="F21" s="102" t="s">
        <v>310</v>
      </c>
      <c r="G21" s="20">
        <v>44619</v>
      </c>
      <c r="H21" s="355">
        <v>23285000</v>
      </c>
      <c r="I21" s="7">
        <f t="shared" ca="1" si="1"/>
        <v>4</v>
      </c>
      <c r="J21" s="279">
        <f t="shared" ca="1" si="2"/>
        <v>0.88888888888888884</v>
      </c>
      <c r="K21" s="279">
        <f t="shared" ca="1" si="3"/>
        <v>0.94444444444444442</v>
      </c>
      <c r="L21" s="7" t="str">
        <f t="shared" ca="1" si="4"/>
        <v>TOT</v>
      </c>
      <c r="M21" s="7" t="s">
        <v>247</v>
      </c>
      <c r="N21" s="102" t="s">
        <v>907</v>
      </c>
      <c r="O21" s="19">
        <v>1</v>
      </c>
      <c r="P21" s="19"/>
      <c r="Q21" s="19"/>
      <c r="R21" s="177"/>
      <c r="S21" s="177"/>
    </row>
    <row r="22" spans="1:19" ht="45" customHeight="1">
      <c r="A22" s="21">
        <v>7</v>
      </c>
      <c r="B22" s="48" t="s">
        <v>934</v>
      </c>
      <c r="C22" s="559" t="str">
        <f>LEFT(B22,5)</f>
        <v>TAXG9</v>
      </c>
      <c r="D22" s="229" t="s">
        <v>226</v>
      </c>
      <c r="E22" s="30" t="s">
        <v>299</v>
      </c>
      <c r="F22" s="19" t="s">
        <v>534</v>
      </c>
      <c r="G22" s="11">
        <v>44613</v>
      </c>
      <c r="H22" s="431">
        <v>22900000</v>
      </c>
      <c r="I22" s="19">
        <f ca="1">DATEDIF(G22,TODAY(),"M")</f>
        <v>4</v>
      </c>
      <c r="J22" s="246">
        <f ca="1">IF(I22&lt;36,100%-I22/36*100%,0)</f>
        <v>0.88888888888888884</v>
      </c>
      <c r="K22" s="246">
        <f ca="1">IF(I22&lt;72,100%-I22/72*100%,0)</f>
        <v>0.94444444444444442</v>
      </c>
      <c r="L22" s="19" t="str">
        <f ca="1">IF(I22&lt;=24,"TOT",IF(AND(I22&gt;25,I22&lt;=48),"ON DINH",IF(AND(I22&gt;49,I22&lt;=60),"TAM ON",IF(AND(I22&gt;61,I22&lt;=84),"CHAM",IF(AND(I22&gt;85,I22&lt;=96),"RAT CHAM","NEN THANH LY")))))</f>
        <v>TOT</v>
      </c>
      <c r="M22" s="7" t="s">
        <v>247</v>
      </c>
      <c r="N22" s="7" t="s">
        <v>935</v>
      </c>
      <c r="O22" s="7">
        <v>1</v>
      </c>
      <c r="P22" s="7"/>
      <c r="Q22" s="19"/>
      <c r="R22" s="19"/>
      <c r="S22" s="177" t="s">
        <v>936</v>
      </c>
    </row>
    <row r="23" spans="1:19" ht="45" customHeight="1">
      <c r="A23" s="21">
        <v>1</v>
      </c>
      <c r="B23" s="301" t="s">
        <v>937</v>
      </c>
      <c r="C23" s="14" t="str">
        <f t="shared" si="0"/>
        <v>TAXG4</v>
      </c>
      <c r="D23" s="19" t="s">
        <v>315</v>
      </c>
      <c r="E23" s="19" t="s">
        <v>80</v>
      </c>
      <c r="F23" s="19" t="s">
        <v>674</v>
      </c>
      <c r="G23" s="20">
        <v>40613</v>
      </c>
      <c r="H23" s="355"/>
      <c r="I23" s="7">
        <f t="shared" ca="1" si="1"/>
        <v>136</v>
      </c>
      <c r="J23" s="279">
        <f t="shared" ca="1" si="2"/>
        <v>0</v>
      </c>
      <c r="K23" s="279">
        <f t="shared" ca="1" si="3"/>
        <v>0</v>
      </c>
      <c r="L23" s="7" t="str">
        <f t="shared" ca="1" si="4"/>
        <v>NEN THANH LY</v>
      </c>
      <c r="M23" s="7" t="s">
        <v>247</v>
      </c>
      <c r="N23" s="31" t="s">
        <v>98</v>
      </c>
      <c r="O23" s="19"/>
      <c r="P23" s="19"/>
      <c r="Q23" s="19"/>
      <c r="R23" s="160"/>
      <c r="S23" s="160"/>
    </row>
    <row r="24" spans="1:19" ht="29.25">
      <c r="A24" s="25">
        <v>2</v>
      </c>
      <c r="B24" s="600" t="s">
        <v>938</v>
      </c>
      <c r="C24" s="329" t="str">
        <f t="shared" si="0"/>
        <v>TAXG4</v>
      </c>
      <c r="D24" s="19" t="s">
        <v>315</v>
      </c>
      <c r="E24" s="26" t="s">
        <v>80</v>
      </c>
      <c r="F24" s="26" t="s">
        <v>939</v>
      </c>
      <c r="G24" s="20">
        <v>40613</v>
      </c>
      <c r="H24" s="355"/>
      <c r="I24" s="51">
        <f t="shared" ca="1" si="1"/>
        <v>136</v>
      </c>
      <c r="J24" s="282">
        <f t="shared" ca="1" si="2"/>
        <v>0</v>
      </c>
      <c r="K24" s="279">
        <f t="shared" ca="1" si="3"/>
        <v>0</v>
      </c>
      <c r="L24" s="7" t="str">
        <f t="shared" ca="1" si="4"/>
        <v>NEN THANH LY</v>
      </c>
      <c r="M24" s="7" t="s">
        <v>247</v>
      </c>
      <c r="N24" s="281" t="s">
        <v>98</v>
      </c>
      <c r="O24" s="26"/>
      <c r="P24" s="26"/>
      <c r="Q24" s="26"/>
      <c r="R24" s="215"/>
      <c r="S24" s="215"/>
    </row>
  </sheetData>
  <pageMargins left="0.7" right="0.7" top="0.75" bottom="0.75" header="0.3" footer="0.3"/>
  <pageSetup paperSize="9" scale="40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D5C628-FC0B-4A4F-A8E4-A674B7A21ACF}">
          <x14:formula1>
            <xm:f>Source!$A$2:$A$18</xm:f>
          </x14:formula1>
          <xm:sqref>D2:D22</xm:sqref>
        </x14:dataValidation>
        <x14:dataValidation type="list" allowBlank="1" showInputMessage="1" showErrorMessage="1" xr:uid="{5B25C682-1D36-44DC-B779-ABE5A91DBE64}">
          <x14:formula1>
            <xm:f>Source!$I$2:$I$18</xm:f>
          </x14:formula1>
          <xm:sqref>M2:M1048576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E3D-5AF1-4BF8-A0A5-7090690F3A03}">
  <sheetPr>
    <pageSetUpPr fitToPage="1"/>
  </sheetPr>
  <dimension ref="A1:S34"/>
  <sheetViews>
    <sheetView zoomScale="55" zoomScaleNormal="55" workbookViewId="0">
      <selection activeCell="B7" sqref="B7"/>
    </sheetView>
  </sheetViews>
  <sheetFormatPr defaultRowHeight="15"/>
  <cols>
    <col min="1" max="1" width="10.625" customWidth="1"/>
    <col min="2" max="2" width="17.375" customWidth="1"/>
    <col min="3" max="3" width="10.625" customWidth="1"/>
    <col min="4" max="4" width="17" customWidth="1"/>
    <col min="5" max="5" width="14.375" customWidth="1"/>
    <col min="6" max="6" width="30.375" customWidth="1"/>
    <col min="7" max="7" width="20.375" style="363" customWidth="1"/>
    <col min="8" max="8" width="24.375" style="375" customWidth="1"/>
    <col min="9" max="12" width="15.625" customWidth="1"/>
    <col min="13" max="13" width="30.375" customWidth="1"/>
    <col min="14" max="14" width="48.125" customWidth="1"/>
    <col min="15" max="16" width="15.625" customWidth="1"/>
    <col min="17" max="17" width="30.375" customWidth="1"/>
    <col min="18" max="18" width="17.87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60">
        <v>2</v>
      </c>
      <c r="B2" s="19" t="s">
        <v>940</v>
      </c>
      <c r="C2" s="19" t="str">
        <f>LEFT(B2,5)</f>
        <v>TAXG5</v>
      </c>
      <c r="D2" s="6" t="s">
        <v>226</v>
      </c>
      <c r="E2" s="30" t="s">
        <v>80</v>
      </c>
      <c r="F2" s="19" t="s">
        <v>941</v>
      </c>
      <c r="G2" s="20">
        <v>42221</v>
      </c>
      <c r="H2" s="431">
        <v>14150000</v>
      </c>
      <c r="I2" s="19">
        <f ca="1">DATEDIF(G2,TODAY(),"M")</f>
        <v>83</v>
      </c>
      <c r="J2" s="246">
        <f t="shared" ref="J2:J34" ca="1" si="0">IF(I2&lt;36,100%-I2/36*100%,0)</f>
        <v>0</v>
      </c>
      <c r="K2" s="246">
        <f ca="1">IF(I2&lt;36,100%-I2/72*100%,0)</f>
        <v>0</v>
      </c>
      <c r="L2" s="19" t="str">
        <f ca="1">IF(I2&lt;=24,"TOT",IF(AND(I2&gt;25,I2&lt;=48),"ON DINH",IF(AND(I2&gt;49,I2&lt;=60),"TAM ON",IF(AND(I2&gt;61,I2&lt;=84),"CHAM",IF(AND(I2&gt;85,I2&lt;=96),"RAT CHAM","NEN THANH LY")))))</f>
        <v>CHAM</v>
      </c>
      <c r="M2" s="7" t="s">
        <v>263</v>
      </c>
      <c r="N2" s="19" t="s">
        <v>942</v>
      </c>
      <c r="O2" s="7"/>
      <c r="P2" s="7"/>
      <c r="Q2" s="251"/>
      <c r="R2" s="251" t="s">
        <v>943</v>
      </c>
    </row>
    <row r="3" spans="1:19" ht="45" customHeight="1">
      <c r="A3" s="21">
        <v>3</v>
      </c>
      <c r="B3" s="19" t="s">
        <v>944</v>
      </c>
      <c r="C3" s="19" t="str">
        <f t="shared" ref="C3:C34" si="1">LEFT(B3,5)</f>
        <v>TAXG5</v>
      </c>
      <c r="D3" s="6" t="s">
        <v>226</v>
      </c>
      <c r="E3" s="30" t="s">
        <v>80</v>
      </c>
      <c r="F3" s="19" t="s">
        <v>945</v>
      </c>
      <c r="G3" s="20">
        <v>42580</v>
      </c>
      <c r="H3" s="431">
        <v>15045000</v>
      </c>
      <c r="I3" s="19">
        <f t="shared" ref="I3:I34" ca="1" si="2">DATEDIF(G3,TODAY(),"M")</f>
        <v>71</v>
      </c>
      <c r="J3" s="246">
        <f t="shared" ca="1" si="0"/>
        <v>0</v>
      </c>
      <c r="K3" s="246">
        <f t="shared" ref="K3:K34" ca="1" si="3">IF(I3&lt;36,100%-I3/72*100%,0)</f>
        <v>0</v>
      </c>
      <c r="L3" s="19" t="str">
        <f ca="1">IF(I3&lt;=24,"TOT",IF(AND(I3&gt;25,I3&lt;=48),"ON DINH",IF(AND(I3&gt;49,I3&lt;=60),"TAM ON",IF(AND(I3&gt;61,I3&lt;=84),"CHAM",IF(AND(I3&gt;85,I3&lt;=96),"RAT CHAM","NEN THANH LY")))))</f>
        <v>CHAM</v>
      </c>
      <c r="M3" s="7" t="s">
        <v>247</v>
      </c>
      <c r="N3" s="7" t="s">
        <v>946</v>
      </c>
      <c r="O3" s="10"/>
      <c r="P3" s="10"/>
      <c r="Q3" s="251"/>
      <c r="R3" s="251" t="s">
        <v>947</v>
      </c>
    </row>
    <row r="4" spans="1:19" ht="45" customHeight="1">
      <c r="A4" s="21">
        <v>4</v>
      </c>
      <c r="B4" s="449" t="s">
        <v>948</v>
      </c>
      <c r="C4" s="19" t="str">
        <f t="shared" si="1"/>
        <v>TAXG5</v>
      </c>
      <c r="D4" s="6" t="s">
        <v>226</v>
      </c>
      <c r="E4" s="30" t="s">
        <v>80</v>
      </c>
      <c r="F4" s="7" t="s">
        <v>949</v>
      </c>
      <c r="G4" s="8">
        <v>42580</v>
      </c>
      <c r="H4" s="431">
        <v>15045000</v>
      </c>
      <c r="I4" s="19">
        <f t="shared" ca="1" si="2"/>
        <v>71</v>
      </c>
      <c r="J4" s="246">
        <f t="shared" ca="1" si="0"/>
        <v>0</v>
      </c>
      <c r="K4" s="246">
        <f t="shared" ca="1" si="3"/>
        <v>0</v>
      </c>
      <c r="L4" s="19" t="str">
        <f t="shared" ref="L4:L34" ca="1" si="4">IF(I4&lt;=24,"TOT",IF(AND(I4&gt;25,I4&lt;=48),"ON DINH",IF(AND(I4&gt;49,I4&lt;=60),"TAM ON",IF(AND(I4&gt;61,I4&lt;=84),"CHAM",IF(AND(I4&gt;85,I4&lt;=96),"RAT CHAM","NEN THANH LY")))))</f>
        <v>CHAM</v>
      </c>
      <c r="M4" s="7" t="s">
        <v>247</v>
      </c>
      <c r="N4" s="7" t="s">
        <v>950</v>
      </c>
      <c r="O4" s="7"/>
      <c r="P4" s="7"/>
      <c r="Q4" s="171"/>
      <c r="R4" s="171" t="s">
        <v>951</v>
      </c>
    </row>
    <row r="5" spans="1:19" ht="45" customHeight="1">
      <c r="A5" s="60">
        <v>5</v>
      </c>
      <c r="B5" s="19" t="s">
        <v>952</v>
      </c>
      <c r="C5" s="19" t="str">
        <f t="shared" si="1"/>
        <v>TAXG5</v>
      </c>
      <c r="D5" s="6" t="s">
        <v>226</v>
      </c>
      <c r="E5" s="30" t="s">
        <v>80</v>
      </c>
      <c r="F5" s="19" t="s">
        <v>953</v>
      </c>
      <c r="G5" s="20">
        <v>43296</v>
      </c>
      <c r="H5" s="431">
        <v>16990000</v>
      </c>
      <c r="I5" s="19">
        <f t="shared" ca="1" si="2"/>
        <v>47</v>
      </c>
      <c r="J5" s="246">
        <f t="shared" ca="1" si="0"/>
        <v>0</v>
      </c>
      <c r="K5" s="246">
        <f t="shared" ca="1" si="3"/>
        <v>0</v>
      </c>
      <c r="L5" s="19" t="str">
        <f t="shared" ca="1" si="4"/>
        <v>ON DINH</v>
      </c>
      <c r="M5" s="7" t="s">
        <v>247</v>
      </c>
      <c r="N5" s="19" t="s">
        <v>954</v>
      </c>
      <c r="O5" s="7"/>
      <c r="P5" s="7"/>
      <c r="Q5" s="251"/>
      <c r="R5" s="251" t="s">
        <v>955</v>
      </c>
    </row>
    <row r="6" spans="1:19" ht="45" customHeight="1">
      <c r="A6" s="60">
        <v>6</v>
      </c>
      <c r="B6" s="19" t="s">
        <v>956</v>
      </c>
      <c r="C6" s="19" t="str">
        <f t="shared" si="1"/>
        <v>TAXG5</v>
      </c>
      <c r="D6" s="6" t="s">
        <v>226</v>
      </c>
      <c r="E6" s="30" t="s">
        <v>80</v>
      </c>
      <c r="F6" s="19" t="s">
        <v>279</v>
      </c>
      <c r="G6" s="20">
        <v>43296</v>
      </c>
      <c r="H6" s="431">
        <v>16990000</v>
      </c>
      <c r="I6" s="19">
        <f t="shared" ca="1" si="2"/>
        <v>47</v>
      </c>
      <c r="J6" s="246">
        <f t="shared" ca="1" si="0"/>
        <v>0</v>
      </c>
      <c r="K6" s="246">
        <f t="shared" ca="1" si="3"/>
        <v>0</v>
      </c>
      <c r="L6" s="19" t="str">
        <f t="shared" ca="1" si="4"/>
        <v>ON DINH</v>
      </c>
      <c r="M6" s="7" t="s">
        <v>263</v>
      </c>
      <c r="N6" s="7" t="s">
        <v>957</v>
      </c>
      <c r="O6" s="10"/>
      <c r="P6" s="10"/>
      <c r="Q6" s="177"/>
      <c r="R6" s="177" t="s">
        <v>958</v>
      </c>
    </row>
    <row r="7" spans="1:19" ht="45" customHeight="1">
      <c r="A7" s="21">
        <v>7</v>
      </c>
      <c r="B7" s="19" t="s">
        <v>959</v>
      </c>
      <c r="C7" s="19" t="str">
        <f t="shared" si="1"/>
        <v>TAXG5</v>
      </c>
      <c r="D7" s="6" t="s">
        <v>226</v>
      </c>
      <c r="E7" s="30" t="s">
        <v>80</v>
      </c>
      <c r="F7" s="19" t="s">
        <v>289</v>
      </c>
      <c r="G7" s="20">
        <v>43626</v>
      </c>
      <c r="H7" s="431">
        <v>20020000</v>
      </c>
      <c r="I7" s="19">
        <f t="shared" ca="1" si="2"/>
        <v>37</v>
      </c>
      <c r="J7" s="246">
        <f t="shared" ca="1" si="0"/>
        <v>0</v>
      </c>
      <c r="K7" s="246">
        <f t="shared" ca="1" si="3"/>
        <v>0</v>
      </c>
      <c r="L7" s="19" t="str">
        <f t="shared" ca="1" si="4"/>
        <v>ON DINH</v>
      </c>
      <c r="M7" s="7" t="s">
        <v>247</v>
      </c>
      <c r="N7" s="7" t="s">
        <v>960</v>
      </c>
      <c r="O7" s="19"/>
      <c r="P7" s="19"/>
      <c r="Q7" s="251"/>
      <c r="R7" s="251" t="s">
        <v>961</v>
      </c>
    </row>
    <row r="8" spans="1:19" ht="45" customHeight="1">
      <c r="A8" s="60">
        <v>8</v>
      </c>
      <c r="B8" s="19" t="s">
        <v>962</v>
      </c>
      <c r="C8" s="19" t="str">
        <f t="shared" si="1"/>
        <v>TAXG5</v>
      </c>
      <c r="D8" s="6" t="s">
        <v>226</v>
      </c>
      <c r="E8" s="30" t="s">
        <v>80</v>
      </c>
      <c r="F8" s="19" t="s">
        <v>289</v>
      </c>
      <c r="G8" s="20">
        <v>43626</v>
      </c>
      <c r="H8" s="431">
        <v>20020000</v>
      </c>
      <c r="I8" s="19">
        <f t="shared" ca="1" si="2"/>
        <v>37</v>
      </c>
      <c r="J8" s="246">
        <f t="shared" ca="1" si="0"/>
        <v>0</v>
      </c>
      <c r="K8" s="246">
        <f t="shared" ca="1" si="3"/>
        <v>0</v>
      </c>
      <c r="L8" s="19" t="str">
        <f t="shared" ca="1" si="4"/>
        <v>ON DINH</v>
      </c>
      <c r="M8" s="7" t="s">
        <v>247</v>
      </c>
      <c r="N8" s="19" t="s">
        <v>912</v>
      </c>
      <c r="O8" s="7"/>
      <c r="P8" s="7"/>
      <c r="Q8" s="170"/>
      <c r="R8" s="170"/>
    </row>
    <row r="9" spans="1:19" ht="45" customHeight="1">
      <c r="A9" s="21">
        <v>9</v>
      </c>
      <c r="B9" s="19" t="s">
        <v>963</v>
      </c>
      <c r="C9" s="19" t="str">
        <f t="shared" si="1"/>
        <v>TAXG5</v>
      </c>
      <c r="D9" s="6" t="s">
        <v>226</v>
      </c>
      <c r="E9" s="30" t="s">
        <v>80</v>
      </c>
      <c r="F9" s="19" t="s">
        <v>964</v>
      </c>
      <c r="G9" s="20">
        <v>43626</v>
      </c>
      <c r="H9" s="431">
        <v>20020000</v>
      </c>
      <c r="I9" s="19">
        <f t="shared" ca="1" si="2"/>
        <v>37</v>
      </c>
      <c r="J9" s="246">
        <f t="shared" ca="1" si="0"/>
        <v>0</v>
      </c>
      <c r="K9" s="246">
        <f t="shared" ca="1" si="3"/>
        <v>0</v>
      </c>
      <c r="L9" s="19" t="str">
        <f t="shared" ca="1" si="4"/>
        <v>ON DINH</v>
      </c>
      <c r="M9" s="7" t="s">
        <v>247</v>
      </c>
      <c r="N9" s="19" t="s">
        <v>965</v>
      </c>
      <c r="O9" s="19"/>
      <c r="P9" s="19"/>
      <c r="Q9" s="251"/>
      <c r="R9" s="251" t="s">
        <v>966</v>
      </c>
    </row>
    <row r="10" spans="1:19" ht="45" customHeight="1">
      <c r="A10" s="5">
        <v>10</v>
      </c>
      <c r="B10" s="7" t="s">
        <v>967</v>
      </c>
      <c r="C10" s="7" t="str">
        <f t="shared" si="1"/>
        <v>TAXG5</v>
      </c>
      <c r="D10" s="38" t="s">
        <v>226</v>
      </c>
      <c r="E10" s="37" t="s">
        <v>299</v>
      </c>
      <c r="F10" s="7" t="s">
        <v>300</v>
      </c>
      <c r="G10" s="8">
        <v>44061</v>
      </c>
      <c r="H10" s="431">
        <v>22900000</v>
      </c>
      <c r="I10" s="7">
        <f t="shared" ca="1" si="2"/>
        <v>22</v>
      </c>
      <c r="J10" s="279">
        <f t="shared" ca="1" si="0"/>
        <v>0.38888888888888884</v>
      </c>
      <c r="K10" s="279">
        <f t="shared" ca="1" si="3"/>
        <v>0.69444444444444442</v>
      </c>
      <c r="L10" s="19" t="str">
        <f t="shared" ca="1" si="4"/>
        <v>TOT</v>
      </c>
      <c r="M10" s="7" t="s">
        <v>247</v>
      </c>
      <c r="N10" s="7" t="s">
        <v>968</v>
      </c>
      <c r="O10" s="19">
        <v>1</v>
      </c>
      <c r="P10" s="19"/>
      <c r="Q10" s="251"/>
      <c r="R10" s="251" t="s">
        <v>969</v>
      </c>
    </row>
    <row r="11" spans="1:19" ht="45" customHeight="1">
      <c r="A11" s="60">
        <v>11</v>
      </c>
      <c r="B11" s="19" t="s">
        <v>970</v>
      </c>
      <c r="C11" s="19" t="str">
        <f t="shared" si="1"/>
        <v>TAXG5</v>
      </c>
      <c r="D11" s="6" t="s">
        <v>226</v>
      </c>
      <c r="E11" s="37" t="s">
        <v>299</v>
      </c>
      <c r="F11" s="19" t="s">
        <v>300</v>
      </c>
      <c r="G11" s="20">
        <v>44060</v>
      </c>
      <c r="H11" s="431">
        <v>22900000</v>
      </c>
      <c r="I11" s="19">
        <f t="shared" ca="1" si="2"/>
        <v>22</v>
      </c>
      <c r="J11" s="246">
        <f t="shared" ca="1" si="0"/>
        <v>0.38888888888888884</v>
      </c>
      <c r="K11" s="246">
        <f t="shared" ca="1" si="3"/>
        <v>0.69444444444444442</v>
      </c>
      <c r="L11" s="19" t="str">
        <f t="shared" ca="1" si="4"/>
        <v>TOT</v>
      </c>
      <c r="M11" s="7" t="s">
        <v>247</v>
      </c>
      <c r="N11" s="7" t="s">
        <v>971</v>
      </c>
      <c r="O11" s="19">
        <v>1</v>
      </c>
      <c r="P11" s="19"/>
      <c r="Q11" s="251"/>
      <c r="R11" s="251" t="s">
        <v>972</v>
      </c>
    </row>
    <row r="12" spans="1:19" ht="45" customHeight="1">
      <c r="A12" s="21">
        <v>12</v>
      </c>
      <c r="B12" s="19" t="s">
        <v>973</v>
      </c>
      <c r="C12" s="19" t="str">
        <f t="shared" si="1"/>
        <v>TAXG5</v>
      </c>
      <c r="D12" s="6" t="s">
        <v>226</v>
      </c>
      <c r="E12" s="37" t="s">
        <v>299</v>
      </c>
      <c r="F12" s="19" t="s">
        <v>300</v>
      </c>
      <c r="G12" s="20">
        <v>44619</v>
      </c>
      <c r="H12" s="431">
        <v>22900000</v>
      </c>
      <c r="I12" s="19">
        <f t="shared" ca="1" si="2"/>
        <v>4</v>
      </c>
      <c r="J12" s="246">
        <f t="shared" ca="1" si="0"/>
        <v>0.88888888888888884</v>
      </c>
      <c r="K12" s="246">
        <f t="shared" ca="1" si="3"/>
        <v>0.94444444444444442</v>
      </c>
      <c r="L12" s="19" t="str">
        <f t="shared" ca="1" si="4"/>
        <v>TOT</v>
      </c>
      <c r="M12" s="7" t="s">
        <v>247</v>
      </c>
      <c r="N12" s="19" t="s">
        <v>974</v>
      </c>
      <c r="O12" s="19"/>
      <c r="P12" s="19"/>
      <c r="Q12" s="177"/>
      <c r="R12" s="177"/>
    </row>
    <row r="13" spans="1:19" ht="45" customHeight="1">
      <c r="A13" s="5">
        <v>13</v>
      </c>
      <c r="B13" s="7" t="s">
        <v>975</v>
      </c>
      <c r="C13" s="19" t="str">
        <f t="shared" si="1"/>
        <v>TAXG5</v>
      </c>
      <c r="D13" s="6" t="s">
        <v>226</v>
      </c>
      <c r="E13" s="37" t="s">
        <v>299</v>
      </c>
      <c r="F13" s="7" t="s">
        <v>310</v>
      </c>
      <c r="G13" s="20">
        <v>44619</v>
      </c>
      <c r="H13" s="431">
        <v>23285000</v>
      </c>
      <c r="I13" s="19">
        <f t="shared" ca="1" si="2"/>
        <v>4</v>
      </c>
      <c r="J13" s="246">
        <f t="shared" ca="1" si="0"/>
        <v>0.88888888888888884</v>
      </c>
      <c r="K13" s="246">
        <f t="shared" ca="1" si="3"/>
        <v>0.94444444444444442</v>
      </c>
      <c r="L13" s="19" t="str">
        <f t="shared" ca="1" si="4"/>
        <v>TOT</v>
      </c>
      <c r="M13" s="7" t="s">
        <v>247</v>
      </c>
      <c r="N13" s="7" t="s">
        <v>976</v>
      </c>
      <c r="O13" s="19">
        <v>1</v>
      </c>
      <c r="P13" s="19"/>
      <c r="Q13" s="177"/>
      <c r="R13" s="177"/>
    </row>
    <row r="14" spans="1:19" ht="45" customHeight="1">
      <c r="A14" s="61">
        <v>14</v>
      </c>
      <c r="B14" s="7" t="s">
        <v>977</v>
      </c>
      <c r="C14" s="19" t="str">
        <f t="shared" si="1"/>
        <v>TAXG5</v>
      </c>
      <c r="D14" s="6" t="s">
        <v>226</v>
      </c>
      <c r="E14" s="37" t="s">
        <v>299</v>
      </c>
      <c r="F14" s="7" t="s">
        <v>310</v>
      </c>
      <c r="G14" s="20">
        <v>44619</v>
      </c>
      <c r="H14" s="431">
        <v>23285000</v>
      </c>
      <c r="I14" s="19">
        <f t="shared" ca="1" si="2"/>
        <v>4</v>
      </c>
      <c r="J14" s="246">
        <f t="shared" ca="1" si="0"/>
        <v>0.88888888888888884</v>
      </c>
      <c r="K14" s="246">
        <f t="shared" ca="1" si="3"/>
        <v>0.94444444444444442</v>
      </c>
      <c r="L14" s="19" t="str">
        <f t="shared" ca="1" si="4"/>
        <v>TOT</v>
      </c>
      <c r="M14" s="7" t="s">
        <v>247</v>
      </c>
      <c r="N14" s="156" t="s">
        <v>836</v>
      </c>
      <c r="O14" s="19">
        <v>1</v>
      </c>
      <c r="P14" s="19"/>
      <c r="Q14" s="177"/>
      <c r="R14" s="177"/>
    </row>
    <row r="15" spans="1:19" ht="45" customHeight="1">
      <c r="A15" s="5">
        <v>15</v>
      </c>
      <c r="B15" s="7" t="s">
        <v>978</v>
      </c>
      <c r="C15" s="19" t="str">
        <f t="shared" si="1"/>
        <v>TAXG5</v>
      </c>
      <c r="D15" s="6" t="s">
        <v>226</v>
      </c>
      <c r="E15" s="37" t="s">
        <v>299</v>
      </c>
      <c r="F15" s="7" t="s">
        <v>310</v>
      </c>
      <c r="G15" s="20">
        <v>44619</v>
      </c>
      <c r="H15" s="431">
        <v>23285000</v>
      </c>
      <c r="I15" s="19">
        <f t="shared" ca="1" si="2"/>
        <v>4</v>
      </c>
      <c r="J15" s="246">
        <f t="shared" ca="1" si="0"/>
        <v>0.88888888888888884</v>
      </c>
      <c r="K15" s="246">
        <f t="shared" ca="1" si="3"/>
        <v>0.94444444444444442</v>
      </c>
      <c r="L15" s="19" t="str">
        <f t="shared" ca="1" si="4"/>
        <v>TOT</v>
      </c>
      <c r="M15" s="7" t="s">
        <v>247</v>
      </c>
      <c r="N15" s="156" t="s">
        <v>979</v>
      </c>
      <c r="O15" s="19">
        <v>1</v>
      </c>
      <c r="P15" s="19"/>
      <c r="Q15" s="177"/>
      <c r="R15" s="177"/>
    </row>
    <row r="16" spans="1:19" ht="45" customHeight="1">
      <c r="A16" s="5">
        <v>16</v>
      </c>
      <c r="B16" s="7" t="s">
        <v>980</v>
      </c>
      <c r="C16" s="19" t="str">
        <f t="shared" si="1"/>
        <v>TAXG5</v>
      </c>
      <c r="D16" s="6" t="s">
        <v>226</v>
      </c>
      <c r="E16" s="37" t="s">
        <v>299</v>
      </c>
      <c r="F16" s="7" t="s">
        <v>310</v>
      </c>
      <c r="G16" s="20">
        <v>44619</v>
      </c>
      <c r="H16" s="431">
        <v>23285000</v>
      </c>
      <c r="I16" s="19">
        <f t="shared" ca="1" si="2"/>
        <v>4</v>
      </c>
      <c r="J16" s="246">
        <f t="shared" ca="1" si="0"/>
        <v>0.88888888888888884</v>
      </c>
      <c r="K16" s="246">
        <f t="shared" ca="1" si="3"/>
        <v>0.94444444444444442</v>
      </c>
      <c r="L16" s="19" t="str">
        <f t="shared" ca="1" si="4"/>
        <v>TOT</v>
      </c>
      <c r="M16" s="7" t="s">
        <v>247</v>
      </c>
      <c r="N16" s="7" t="s">
        <v>981</v>
      </c>
      <c r="O16" s="19">
        <v>1</v>
      </c>
      <c r="P16" s="19"/>
      <c r="Q16" s="177"/>
      <c r="R16" s="177"/>
    </row>
    <row r="17" spans="1:18" ht="45" customHeight="1">
      <c r="A17" s="61">
        <v>17</v>
      </c>
      <c r="B17" s="7" t="s">
        <v>982</v>
      </c>
      <c r="C17" s="19" t="str">
        <f t="shared" si="1"/>
        <v>TAXG5</v>
      </c>
      <c r="D17" s="6" t="s">
        <v>226</v>
      </c>
      <c r="E17" s="37" t="s">
        <v>299</v>
      </c>
      <c r="F17" s="7" t="s">
        <v>310</v>
      </c>
      <c r="G17" s="20">
        <v>44619</v>
      </c>
      <c r="H17" s="431">
        <v>23285000</v>
      </c>
      <c r="I17" s="19">
        <f t="shared" ca="1" si="2"/>
        <v>4</v>
      </c>
      <c r="J17" s="246">
        <f t="shared" ca="1" si="0"/>
        <v>0.88888888888888884</v>
      </c>
      <c r="K17" s="246">
        <f t="shared" ca="1" si="3"/>
        <v>0.94444444444444442</v>
      </c>
      <c r="L17" s="19" t="str">
        <f t="shared" ca="1" si="4"/>
        <v>TOT</v>
      </c>
      <c r="M17" s="7" t="s">
        <v>247</v>
      </c>
      <c r="N17" s="156" t="s">
        <v>983</v>
      </c>
      <c r="O17" s="19">
        <v>1</v>
      </c>
      <c r="P17" s="19"/>
      <c r="Q17" s="177"/>
      <c r="R17" s="177"/>
    </row>
    <row r="18" spans="1:18" ht="45" customHeight="1">
      <c r="A18" s="60">
        <v>1</v>
      </c>
      <c r="B18" s="36" t="s">
        <v>984</v>
      </c>
      <c r="C18" s="19" t="str">
        <f t="shared" si="1"/>
        <v>TAXG5</v>
      </c>
      <c r="D18" s="104" t="s">
        <v>315</v>
      </c>
      <c r="E18" s="37" t="s">
        <v>80</v>
      </c>
      <c r="F18" s="19" t="s">
        <v>674</v>
      </c>
      <c r="G18" s="20"/>
      <c r="H18" s="431"/>
      <c r="I18" s="19">
        <f t="shared" ca="1" si="2"/>
        <v>1470</v>
      </c>
      <c r="J18" s="246">
        <f t="shared" ca="1" si="0"/>
        <v>0</v>
      </c>
      <c r="K18" s="246">
        <f t="shared" ca="1" si="3"/>
        <v>0</v>
      </c>
      <c r="L18" s="19" t="str">
        <f t="shared" ca="1" si="4"/>
        <v>NEN THANH LY</v>
      </c>
      <c r="M18" s="36"/>
      <c r="N18" s="36">
        <v>302</v>
      </c>
      <c r="O18" s="19"/>
      <c r="P18" s="19"/>
      <c r="Q18" s="177"/>
      <c r="R18" s="177"/>
    </row>
    <row r="19" spans="1:18" ht="45" customHeight="1">
      <c r="A19" s="60">
        <v>2</v>
      </c>
      <c r="B19" s="36" t="s">
        <v>984</v>
      </c>
      <c r="C19" s="19" t="str">
        <f t="shared" si="1"/>
        <v>TAXG5</v>
      </c>
      <c r="D19" s="470" t="s">
        <v>315</v>
      </c>
      <c r="E19" s="37" t="s">
        <v>80</v>
      </c>
      <c r="F19" s="19" t="s">
        <v>985</v>
      </c>
      <c r="G19" s="20"/>
      <c r="H19" s="431"/>
      <c r="I19" s="19">
        <f t="shared" ca="1" si="2"/>
        <v>1470</v>
      </c>
      <c r="J19" s="246">
        <f t="shared" ca="1" si="0"/>
        <v>0</v>
      </c>
      <c r="K19" s="246">
        <f t="shared" ca="1" si="3"/>
        <v>0</v>
      </c>
      <c r="L19" s="19" t="str">
        <f t="shared" ca="1" si="4"/>
        <v>NEN THANH LY</v>
      </c>
      <c r="M19" s="36"/>
      <c r="N19" s="36">
        <v>302</v>
      </c>
      <c r="O19" s="19"/>
      <c r="P19" s="19"/>
      <c r="Q19" s="177"/>
      <c r="R19" s="177"/>
    </row>
    <row r="20" spans="1:18" ht="45" customHeight="1">
      <c r="A20" s="60">
        <v>3</v>
      </c>
      <c r="B20" s="95" t="s">
        <v>986</v>
      </c>
      <c r="C20" s="19" t="str">
        <f t="shared" si="1"/>
        <v>TAXG5</v>
      </c>
      <c r="D20" s="470" t="s">
        <v>315</v>
      </c>
      <c r="E20" s="30" t="s">
        <v>987</v>
      </c>
      <c r="F20" s="19" t="s">
        <v>988</v>
      </c>
      <c r="G20" s="20"/>
      <c r="H20" s="431"/>
      <c r="I20" s="19">
        <f t="shared" ca="1" si="2"/>
        <v>1470</v>
      </c>
      <c r="J20" s="246">
        <f t="shared" ca="1" si="0"/>
        <v>0</v>
      </c>
      <c r="K20" s="246">
        <f t="shared" ca="1" si="3"/>
        <v>0</v>
      </c>
      <c r="L20" s="19" t="str">
        <f t="shared" ca="1" si="4"/>
        <v>NEN THANH LY</v>
      </c>
      <c r="M20" s="7" t="s">
        <v>247</v>
      </c>
      <c r="N20" s="36" t="s">
        <v>981</v>
      </c>
      <c r="O20" s="19"/>
      <c r="P20" s="19"/>
      <c r="Q20" s="177"/>
      <c r="R20" s="177"/>
    </row>
    <row r="21" spans="1:18" ht="45" customHeight="1">
      <c r="A21" s="60">
        <v>5</v>
      </c>
      <c r="B21" s="701"/>
      <c r="C21" s="14" t="str">
        <f t="shared" si="1"/>
        <v/>
      </c>
      <c r="D21" s="634"/>
      <c r="E21" s="702"/>
      <c r="F21" s="14" t="s">
        <v>989</v>
      </c>
      <c r="G21" s="412">
        <v>41485</v>
      </c>
      <c r="H21" s="437"/>
      <c r="I21" s="14">
        <f t="shared" ca="1" si="2"/>
        <v>107</v>
      </c>
      <c r="J21" s="425">
        <f t="shared" ca="1" si="0"/>
        <v>0</v>
      </c>
      <c r="K21" s="425">
        <f t="shared" ca="1" si="3"/>
        <v>0</v>
      </c>
      <c r="L21" s="14" t="str">
        <f t="shared" ca="1" si="4"/>
        <v>NEN THANH LY</v>
      </c>
      <c r="M21" s="14"/>
      <c r="N21" s="16"/>
      <c r="O21" s="14"/>
      <c r="P21" s="14"/>
      <c r="Q21" s="178" t="s">
        <v>990</v>
      </c>
      <c r="R21" s="177"/>
    </row>
    <row r="22" spans="1:18" ht="45" customHeight="1">
      <c r="A22" s="60">
        <v>4</v>
      </c>
      <c r="B22" s="19"/>
      <c r="C22" s="19" t="str">
        <f t="shared" si="1"/>
        <v/>
      </c>
      <c r="D22" s="196"/>
      <c r="E22" s="30"/>
      <c r="F22" s="19" t="s">
        <v>991</v>
      </c>
      <c r="G22" s="20"/>
      <c r="H22" s="431"/>
      <c r="I22" s="19">
        <f t="shared" ca="1" si="2"/>
        <v>1470</v>
      </c>
      <c r="J22" s="246">
        <f t="shared" ca="1" si="0"/>
        <v>0</v>
      </c>
      <c r="K22" s="246">
        <f t="shared" ca="1" si="3"/>
        <v>0</v>
      </c>
      <c r="L22" s="19" t="str">
        <f t="shared" ca="1" si="4"/>
        <v>NEN THANH LY</v>
      </c>
      <c r="M22" s="7" t="s">
        <v>247</v>
      </c>
      <c r="N22" s="36" t="s">
        <v>981</v>
      </c>
      <c r="O22" s="19"/>
      <c r="P22" s="19"/>
      <c r="Q22" s="177"/>
      <c r="R22" s="177"/>
    </row>
    <row r="23" spans="1:18" ht="45" customHeight="1">
      <c r="A23" s="60">
        <v>6</v>
      </c>
      <c r="B23" s="95" t="s">
        <v>992</v>
      </c>
      <c r="C23" s="19" t="str">
        <f t="shared" si="1"/>
        <v>TAXG5</v>
      </c>
      <c r="D23" s="302" t="s">
        <v>43</v>
      </c>
      <c r="E23" s="53" t="s">
        <v>258</v>
      </c>
      <c r="F23" s="19" t="s">
        <v>993</v>
      </c>
      <c r="G23" s="20">
        <v>44292</v>
      </c>
      <c r="H23" s="431">
        <v>4159000</v>
      </c>
      <c r="I23" s="19">
        <f t="shared" ca="1" si="2"/>
        <v>15</v>
      </c>
      <c r="J23" s="246">
        <f t="shared" ca="1" si="0"/>
        <v>0.58333333333333326</v>
      </c>
      <c r="K23" s="246">
        <f t="shared" ca="1" si="3"/>
        <v>0.79166666666666663</v>
      </c>
      <c r="L23" s="19" t="str">
        <f t="shared" ca="1" si="4"/>
        <v>TOT</v>
      </c>
      <c r="M23" s="7" t="s">
        <v>247</v>
      </c>
      <c r="N23" s="156" t="s">
        <v>981</v>
      </c>
      <c r="O23" s="19"/>
      <c r="P23" s="19"/>
      <c r="Q23" s="177"/>
      <c r="R23" s="177"/>
    </row>
    <row r="24" spans="1:18" ht="45" customHeight="1">
      <c r="A24" s="60">
        <v>7</v>
      </c>
      <c r="B24" s="95" t="s">
        <v>994</v>
      </c>
      <c r="C24" s="19" t="str">
        <f t="shared" si="1"/>
        <v>TAXG5</v>
      </c>
      <c r="D24" s="302" t="s">
        <v>43</v>
      </c>
      <c r="E24" s="53" t="s">
        <v>258</v>
      </c>
      <c r="F24" s="6" t="s">
        <v>680</v>
      </c>
      <c r="G24" s="20">
        <v>44292</v>
      </c>
      <c r="H24" s="431">
        <v>4159000</v>
      </c>
      <c r="I24" s="19">
        <f t="shared" ca="1" si="2"/>
        <v>15</v>
      </c>
      <c r="J24" s="246">
        <f t="shared" ca="1" si="0"/>
        <v>0.58333333333333326</v>
      </c>
      <c r="K24" s="246">
        <f t="shared" ca="1" si="3"/>
        <v>0.79166666666666663</v>
      </c>
      <c r="L24" s="19" t="str">
        <f t="shared" ca="1" si="4"/>
        <v>TOT</v>
      </c>
      <c r="M24" s="7" t="s">
        <v>247</v>
      </c>
      <c r="N24" s="55" t="s">
        <v>972</v>
      </c>
      <c r="O24" s="196"/>
      <c r="P24" s="196"/>
      <c r="Q24" s="197"/>
      <c r="R24" s="197"/>
    </row>
    <row r="25" spans="1:18" ht="45" customHeight="1">
      <c r="A25" s="60">
        <v>8</v>
      </c>
      <c r="B25" s="95" t="s">
        <v>995</v>
      </c>
      <c r="C25" s="19" t="str">
        <f t="shared" si="1"/>
        <v>TAXG5</v>
      </c>
      <c r="D25" s="302" t="s">
        <v>43</v>
      </c>
      <c r="E25" s="53" t="s">
        <v>258</v>
      </c>
      <c r="F25" s="104" t="s">
        <v>680</v>
      </c>
      <c r="G25" s="20">
        <v>44292</v>
      </c>
      <c r="H25" s="431">
        <v>4159000</v>
      </c>
      <c r="I25" s="19">
        <f t="shared" ca="1" si="2"/>
        <v>15</v>
      </c>
      <c r="J25" s="246">
        <f t="shared" ca="1" si="0"/>
        <v>0.58333333333333326</v>
      </c>
      <c r="K25" s="246">
        <f t="shared" ca="1" si="3"/>
        <v>0.79166666666666663</v>
      </c>
      <c r="L25" s="19" t="str">
        <f t="shared" ca="1" si="4"/>
        <v>TOT</v>
      </c>
      <c r="M25" s="7" t="s">
        <v>247</v>
      </c>
      <c r="N25" s="55" t="s">
        <v>974</v>
      </c>
      <c r="O25" s="196"/>
      <c r="P25" s="196"/>
      <c r="Q25" s="197"/>
      <c r="R25" s="197"/>
    </row>
    <row r="26" spans="1:18" ht="45" customHeight="1">
      <c r="A26" s="60">
        <v>9</v>
      </c>
      <c r="B26" s="95" t="s">
        <v>996</v>
      </c>
      <c r="C26" s="19" t="str">
        <f t="shared" si="1"/>
        <v>TAXG5</v>
      </c>
      <c r="D26" s="302" t="s">
        <v>43</v>
      </c>
      <c r="E26" s="53" t="s">
        <v>258</v>
      </c>
      <c r="F26" s="104" t="s">
        <v>680</v>
      </c>
      <c r="G26" s="20">
        <v>44292</v>
      </c>
      <c r="H26" s="431">
        <v>4159000</v>
      </c>
      <c r="I26" s="19">
        <f t="shared" ca="1" si="2"/>
        <v>15</v>
      </c>
      <c r="J26" s="246">
        <f t="shared" ca="1" si="0"/>
        <v>0.58333333333333326</v>
      </c>
      <c r="K26" s="246">
        <f t="shared" ca="1" si="3"/>
        <v>0.79166666666666663</v>
      </c>
      <c r="L26" s="19" t="str">
        <f t="shared" ca="1" si="4"/>
        <v>TOT</v>
      </c>
      <c r="M26" s="7" t="s">
        <v>247</v>
      </c>
      <c r="N26" s="55" t="s">
        <v>950</v>
      </c>
      <c r="O26" s="196"/>
      <c r="P26" s="196"/>
      <c r="Q26" s="197"/>
      <c r="R26" s="197"/>
    </row>
    <row r="27" spans="1:18" ht="45" customHeight="1">
      <c r="A27" s="60">
        <v>10</v>
      </c>
      <c r="B27" s="95" t="s">
        <v>997</v>
      </c>
      <c r="C27" s="19" t="str">
        <f t="shared" si="1"/>
        <v>TAXG5</v>
      </c>
      <c r="D27" s="302" t="s">
        <v>43</v>
      </c>
      <c r="E27" s="53" t="s">
        <v>258</v>
      </c>
      <c r="F27" s="104" t="s">
        <v>680</v>
      </c>
      <c r="G27" s="20">
        <v>44292</v>
      </c>
      <c r="H27" s="431">
        <v>4159000</v>
      </c>
      <c r="I27" s="19">
        <f t="shared" ca="1" si="2"/>
        <v>15</v>
      </c>
      <c r="J27" s="246">
        <f t="shared" ca="1" si="0"/>
        <v>0.58333333333333326</v>
      </c>
      <c r="K27" s="246">
        <f t="shared" ca="1" si="3"/>
        <v>0.79166666666666663</v>
      </c>
      <c r="L27" s="19" t="str">
        <f t="shared" ca="1" si="4"/>
        <v>TOT</v>
      </c>
      <c r="M27" s="7" t="s">
        <v>247</v>
      </c>
      <c r="N27" s="55" t="s">
        <v>912</v>
      </c>
      <c r="O27" s="196"/>
      <c r="P27" s="196"/>
      <c r="Q27" s="197"/>
      <c r="R27" s="197"/>
    </row>
    <row r="28" spans="1:18" ht="45" customHeight="1">
      <c r="A28" s="60">
        <v>11</v>
      </c>
      <c r="B28" s="95" t="s">
        <v>998</v>
      </c>
      <c r="C28" s="19" t="str">
        <f t="shared" si="1"/>
        <v>TAXG5</v>
      </c>
      <c r="D28" s="302" t="s">
        <v>43</v>
      </c>
      <c r="E28" s="53" t="s">
        <v>258</v>
      </c>
      <c r="F28" s="104" t="s">
        <v>680</v>
      </c>
      <c r="G28" s="20">
        <v>44292</v>
      </c>
      <c r="H28" s="431">
        <v>4159000</v>
      </c>
      <c r="I28" s="19">
        <f t="shared" ca="1" si="2"/>
        <v>15</v>
      </c>
      <c r="J28" s="246">
        <f t="shared" ca="1" si="0"/>
        <v>0.58333333333333326</v>
      </c>
      <c r="K28" s="246">
        <f t="shared" ca="1" si="3"/>
        <v>0.79166666666666663</v>
      </c>
      <c r="L28" s="19" t="str">
        <f t="shared" ca="1" si="4"/>
        <v>TOT</v>
      </c>
      <c r="M28" s="7" t="s">
        <v>247</v>
      </c>
      <c r="N28" s="55" t="s">
        <v>968</v>
      </c>
      <c r="O28" s="196"/>
      <c r="P28" s="196"/>
      <c r="Q28" s="197"/>
      <c r="R28" s="197"/>
    </row>
    <row r="29" spans="1:18" ht="45" customHeight="1">
      <c r="A29" s="60">
        <v>12</v>
      </c>
      <c r="B29" s="95" t="s">
        <v>999</v>
      </c>
      <c r="C29" s="19" t="str">
        <f t="shared" si="1"/>
        <v>TAXG5</v>
      </c>
      <c r="D29" s="302" t="s">
        <v>43</v>
      </c>
      <c r="E29" s="53" t="s">
        <v>258</v>
      </c>
      <c r="F29" s="6" t="s">
        <v>680</v>
      </c>
      <c r="G29" s="20">
        <v>44292</v>
      </c>
      <c r="H29" s="431">
        <v>4159000</v>
      </c>
      <c r="I29" s="19">
        <f t="shared" ca="1" si="2"/>
        <v>15</v>
      </c>
      <c r="J29" s="246">
        <f t="shared" ca="1" si="0"/>
        <v>0.58333333333333326</v>
      </c>
      <c r="K29" s="246">
        <f t="shared" ca="1" si="3"/>
        <v>0.79166666666666663</v>
      </c>
      <c r="L29" s="19" t="str">
        <f t="shared" ca="1" si="4"/>
        <v>TOT</v>
      </c>
      <c r="M29" s="7" t="s">
        <v>247</v>
      </c>
      <c r="N29" s="55" t="s">
        <v>836</v>
      </c>
      <c r="O29" s="196"/>
      <c r="P29" s="196"/>
      <c r="Q29" s="197"/>
      <c r="R29" s="197"/>
    </row>
    <row r="30" spans="1:18" ht="45" customHeight="1">
      <c r="A30" s="60">
        <v>13</v>
      </c>
      <c r="B30" s="95" t="s">
        <v>1000</v>
      </c>
      <c r="C30" s="19" t="str">
        <f t="shared" si="1"/>
        <v>TAXG5</v>
      </c>
      <c r="D30" s="302" t="s">
        <v>43</v>
      </c>
      <c r="E30" s="53" t="s">
        <v>258</v>
      </c>
      <c r="F30" s="104" t="s">
        <v>680</v>
      </c>
      <c r="G30" s="20">
        <v>44292</v>
      </c>
      <c r="H30" s="431">
        <v>4159000</v>
      </c>
      <c r="I30" s="19">
        <f t="shared" ca="1" si="2"/>
        <v>15</v>
      </c>
      <c r="J30" s="246">
        <f t="shared" ca="1" si="0"/>
        <v>0.58333333333333326</v>
      </c>
      <c r="K30" s="246">
        <f t="shared" ca="1" si="3"/>
        <v>0.79166666666666663</v>
      </c>
      <c r="L30" s="19" t="str">
        <f t="shared" ca="1" si="4"/>
        <v>TOT</v>
      </c>
      <c r="M30" s="7" t="s">
        <v>247</v>
      </c>
      <c r="N30" s="55" t="s">
        <v>960</v>
      </c>
      <c r="O30" s="196"/>
      <c r="P30" s="196"/>
      <c r="Q30" s="197"/>
      <c r="R30" s="197"/>
    </row>
    <row r="31" spans="1:18" ht="45" customHeight="1">
      <c r="A31" s="60">
        <v>14</v>
      </c>
      <c r="B31" s="95" t="s">
        <v>1001</v>
      </c>
      <c r="C31" s="19" t="str">
        <f t="shared" si="1"/>
        <v>TAXG5</v>
      </c>
      <c r="D31" s="302" t="s">
        <v>43</v>
      </c>
      <c r="E31" s="53" t="s">
        <v>258</v>
      </c>
      <c r="F31" s="104" t="s">
        <v>680</v>
      </c>
      <c r="G31" s="20">
        <v>44292</v>
      </c>
      <c r="H31" s="431">
        <v>4159000</v>
      </c>
      <c r="I31" s="19">
        <f t="shared" ca="1" si="2"/>
        <v>15</v>
      </c>
      <c r="J31" s="246">
        <f t="shared" ca="1" si="0"/>
        <v>0.58333333333333326</v>
      </c>
      <c r="K31" s="246">
        <f t="shared" ca="1" si="3"/>
        <v>0.79166666666666663</v>
      </c>
      <c r="L31" s="19" t="str">
        <f t="shared" ca="1" si="4"/>
        <v>TOT</v>
      </c>
      <c r="M31" s="7" t="s">
        <v>247</v>
      </c>
      <c r="N31" s="55" t="s">
        <v>954</v>
      </c>
      <c r="O31" s="196"/>
      <c r="P31" s="196"/>
      <c r="Q31" s="197"/>
      <c r="R31" s="197"/>
    </row>
    <row r="32" spans="1:18" ht="45" customHeight="1">
      <c r="A32" s="60">
        <v>15</v>
      </c>
      <c r="B32" s="95" t="s">
        <v>1002</v>
      </c>
      <c r="C32" s="19" t="str">
        <f t="shared" si="1"/>
        <v>TAXG5</v>
      </c>
      <c r="D32" s="302" t="s">
        <v>43</v>
      </c>
      <c r="E32" s="53" t="s">
        <v>258</v>
      </c>
      <c r="F32" s="104" t="s">
        <v>680</v>
      </c>
      <c r="G32" s="20">
        <v>44292</v>
      </c>
      <c r="H32" s="431">
        <v>4159000</v>
      </c>
      <c r="I32" s="19">
        <f t="shared" ca="1" si="2"/>
        <v>15</v>
      </c>
      <c r="J32" s="246">
        <f t="shared" ca="1" si="0"/>
        <v>0.58333333333333326</v>
      </c>
      <c r="K32" s="246">
        <f t="shared" ca="1" si="3"/>
        <v>0.79166666666666663</v>
      </c>
      <c r="L32" s="19" t="str">
        <f t="shared" ca="1" si="4"/>
        <v>TOT</v>
      </c>
      <c r="M32" s="7" t="s">
        <v>247</v>
      </c>
      <c r="N32" s="55" t="s">
        <v>1003</v>
      </c>
      <c r="O32" s="196"/>
      <c r="P32" s="196"/>
      <c r="Q32" s="197"/>
      <c r="R32" s="197"/>
    </row>
    <row r="33" spans="1:18" ht="45" customHeight="1">
      <c r="A33" s="60">
        <v>16</v>
      </c>
      <c r="B33" s="95" t="s">
        <v>1004</v>
      </c>
      <c r="C33" s="19" t="str">
        <f t="shared" si="1"/>
        <v>TAXG5</v>
      </c>
      <c r="D33" s="302" t="s">
        <v>43</v>
      </c>
      <c r="E33" s="53" t="s">
        <v>258</v>
      </c>
      <c r="F33" s="104" t="s">
        <v>680</v>
      </c>
      <c r="G33" s="20">
        <v>44292</v>
      </c>
      <c r="H33" s="431">
        <v>4159000</v>
      </c>
      <c r="I33" s="19">
        <f t="shared" ca="1" si="2"/>
        <v>15</v>
      </c>
      <c r="J33" s="246">
        <f t="shared" ca="1" si="0"/>
        <v>0.58333333333333326</v>
      </c>
      <c r="K33" s="246">
        <f t="shared" ca="1" si="3"/>
        <v>0.79166666666666663</v>
      </c>
      <c r="L33" s="19" t="str">
        <f t="shared" ca="1" si="4"/>
        <v>TOT</v>
      </c>
      <c r="M33" s="7" t="s">
        <v>247</v>
      </c>
      <c r="N33" s="55" t="s">
        <v>1005</v>
      </c>
      <c r="O33" s="196"/>
      <c r="P33" s="196"/>
      <c r="Q33" s="197"/>
      <c r="R33" s="197"/>
    </row>
    <row r="34" spans="1:18" ht="45" customHeight="1">
      <c r="A34" s="214">
        <v>17</v>
      </c>
      <c r="B34" s="326" t="s">
        <v>1006</v>
      </c>
      <c r="C34" s="26" t="str">
        <f t="shared" si="1"/>
        <v>TAXG5</v>
      </c>
      <c r="D34" s="302" t="s">
        <v>43</v>
      </c>
      <c r="E34" s="53" t="s">
        <v>258</v>
      </c>
      <c r="F34" s="352" t="s">
        <v>680</v>
      </c>
      <c r="G34" s="27">
        <v>44292</v>
      </c>
      <c r="H34" s="431">
        <v>4159000</v>
      </c>
      <c r="I34" s="26">
        <f t="shared" ca="1" si="2"/>
        <v>15</v>
      </c>
      <c r="J34" s="247">
        <f t="shared" ca="1" si="0"/>
        <v>0.58333333333333326</v>
      </c>
      <c r="K34" s="247">
        <f t="shared" ca="1" si="3"/>
        <v>0.79166666666666663</v>
      </c>
      <c r="L34" s="19" t="str">
        <f t="shared" ca="1" si="4"/>
        <v>TOT</v>
      </c>
      <c r="M34" s="7" t="s">
        <v>247</v>
      </c>
      <c r="N34" s="205" t="s">
        <v>1007</v>
      </c>
      <c r="O34" s="198"/>
      <c r="P34" s="198"/>
      <c r="Q34" s="199"/>
      <c r="R34" s="199"/>
    </row>
  </sheetData>
  <phoneticPr fontId="41" type="noConversion"/>
  <pageMargins left="0.7" right="0.7" top="0.75" bottom="0.75" header="0.3" footer="0.3"/>
  <pageSetup paperSize="9" scale="4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359BE156-E314-4571-ABAD-023E2E39E4DD}">
          <x14:formula1>
            <xm:f>Source!$A$2:$A$18</xm:f>
          </x14:formula1>
          <xm:sqref>D2:D16</xm:sqref>
        </x14:dataValidation>
        <x14:dataValidation type="list" allowBlank="1" showInputMessage="1" showErrorMessage="1" xr:uid="{D1C442BB-AB90-4800-B2F8-990BA37CB04B}">
          <x14:formula1>
            <xm:f>Source!$A$2:$A$19</xm:f>
          </x14:formula1>
          <xm:sqref>D17</xm:sqref>
        </x14:dataValidation>
        <x14:dataValidation type="list" allowBlank="1" showInputMessage="1" showErrorMessage="1" xr:uid="{FF6C9520-97DC-452D-90BB-F22188FB860B}">
          <x14:formula1>
            <xm:f>Source!$I$2:$I$8</xm:f>
          </x14:formula1>
          <xm:sqref>M20:M34 M2:M17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6497-FAEA-4962-A297-512DF75A0864}">
  <sheetPr>
    <pageSetUpPr fitToPage="1"/>
  </sheetPr>
  <dimension ref="A1:S23"/>
  <sheetViews>
    <sheetView zoomScale="55" zoomScaleNormal="55" workbookViewId="0">
      <selection activeCell="S10" sqref="S10"/>
    </sheetView>
  </sheetViews>
  <sheetFormatPr defaultRowHeight="15"/>
  <cols>
    <col min="1" max="1" width="10.625" customWidth="1"/>
    <col min="2" max="2" width="22.875" customWidth="1"/>
    <col min="3" max="3" width="11.375" customWidth="1"/>
    <col min="4" max="4" width="17" customWidth="1"/>
    <col min="5" max="5" width="14.375" customWidth="1"/>
    <col min="6" max="6" width="30.375" customWidth="1"/>
    <col min="7" max="7" width="20.375" style="375" customWidth="1"/>
    <col min="8" max="8" width="28.375" style="375" customWidth="1"/>
    <col min="9" max="12" width="15.625" customWidth="1"/>
    <col min="13" max="13" width="30.375" customWidth="1"/>
    <col min="14" max="14" width="38.625" customWidth="1"/>
    <col min="15" max="16" width="15.625" customWidth="1"/>
    <col min="17" max="17" width="30.375" customWidth="1"/>
    <col min="18" max="18" width="24.375" customWidth="1"/>
    <col min="19" max="19" width="44.12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545">
        <v>1</v>
      </c>
      <c r="B2" s="491" t="s">
        <v>1008</v>
      </c>
      <c r="C2" s="491" t="str">
        <f>LEFT(B2,5)</f>
        <v>TAXG6</v>
      </c>
      <c r="D2" s="524" t="s">
        <v>226</v>
      </c>
      <c r="E2" s="546" t="s">
        <v>80</v>
      </c>
      <c r="F2" s="491" t="s">
        <v>1009</v>
      </c>
      <c r="G2" s="565">
        <v>41934</v>
      </c>
      <c r="H2" s="516">
        <v>12663637</v>
      </c>
      <c r="I2" s="491">
        <f ca="1">DATEDIF(G2,TODAY(),"M")</f>
        <v>92</v>
      </c>
      <c r="J2" s="566">
        <f ca="1">IF(I2&lt;36,100%-I2/36*100%,0)</f>
        <v>0</v>
      </c>
      <c r="K2" s="566">
        <f t="shared" ref="K2:K23" ca="1" si="0">IF(I2&lt;36,100%-I2/72*100%,0)</f>
        <v>0</v>
      </c>
      <c r="L2" s="491" t="str">
        <f ca="1">IF(I2&lt;=24,"TOT",IF(AND(I2&gt;25,I2&lt;=48),"ON DINH",IF(AND(I2&gt;49,I2&lt;=60),"TAM ON",IF(AND(I2&gt;61,I2&lt;=84),"CHAM",IF(AND(I2&gt;85,I2&lt;=96),"RAT CHAM","NEN THANH LY")))))</f>
        <v>RAT CHAM</v>
      </c>
      <c r="M2" s="491" t="s">
        <v>263</v>
      </c>
      <c r="N2" s="507" t="s">
        <v>1010</v>
      </c>
      <c r="O2" s="491"/>
      <c r="P2" s="491"/>
      <c r="Q2" s="491"/>
      <c r="R2" s="491"/>
      <c r="S2" s="567" t="s">
        <v>1011</v>
      </c>
    </row>
    <row r="3" spans="1:19" ht="45" customHeight="1">
      <c r="A3" s="5">
        <v>2</v>
      </c>
      <c r="B3" s="7" t="s">
        <v>1012</v>
      </c>
      <c r="C3" s="7" t="str">
        <f t="shared" ref="C3:C23" si="1">LEFT(B3,5)</f>
        <v>TAXG6</v>
      </c>
      <c r="D3" s="6" t="s">
        <v>226</v>
      </c>
      <c r="E3" s="37" t="s">
        <v>80</v>
      </c>
      <c r="F3" s="7" t="s">
        <v>1013</v>
      </c>
      <c r="G3" s="8">
        <v>41934</v>
      </c>
      <c r="H3" s="430">
        <v>12663637</v>
      </c>
      <c r="I3" s="7">
        <f t="shared" ref="I3:I23" ca="1" si="2">DATEDIF(G3,TODAY(),"M")</f>
        <v>92</v>
      </c>
      <c r="J3" s="279">
        <f t="shared" ref="J3:J23" ca="1" si="3">IF(I3&lt;36,100%-I3/36*100%,0)</f>
        <v>0</v>
      </c>
      <c r="K3" s="279">
        <f t="shared" ca="1" si="0"/>
        <v>0</v>
      </c>
      <c r="L3" s="7" t="str">
        <f ca="1">IF(I3&lt;=24,"TOT",IF(AND(I3&gt;25,I3&lt;=48),"ON DINH",IF(AND(I3&gt;49,I3&lt;=60),"TAM ON",IF(AND(I3&gt;61,I3&lt;=84),"CHAM",IF(AND(I3&gt;85,I3&lt;=96),"RAT CHAM","NEN THANH LY")))))</f>
        <v>RAT CHAM</v>
      </c>
      <c r="M3" s="7" t="s">
        <v>263</v>
      </c>
      <c r="N3" s="16" t="s">
        <v>1014</v>
      </c>
      <c r="O3" s="10"/>
      <c r="P3" s="10"/>
      <c r="Q3" s="7"/>
      <c r="R3" s="7"/>
      <c r="S3" s="172" t="s">
        <v>1015</v>
      </c>
    </row>
    <row r="4" spans="1:19" ht="45" customHeight="1">
      <c r="A4" s="32">
        <v>3</v>
      </c>
      <c r="B4" s="7" t="s">
        <v>1016</v>
      </c>
      <c r="C4" s="7" t="str">
        <f t="shared" si="1"/>
        <v>TAXG6</v>
      </c>
      <c r="D4" s="6" t="s">
        <v>226</v>
      </c>
      <c r="E4" s="37" t="s">
        <v>80</v>
      </c>
      <c r="F4" s="48" t="s">
        <v>633</v>
      </c>
      <c r="G4" s="454">
        <v>42580</v>
      </c>
      <c r="H4" s="431">
        <v>15045000</v>
      </c>
      <c r="I4" s="7">
        <f t="shared" ca="1" si="2"/>
        <v>71</v>
      </c>
      <c r="J4" s="279">
        <f t="shared" ca="1" si="3"/>
        <v>0</v>
      </c>
      <c r="K4" s="279">
        <f t="shared" ca="1" si="0"/>
        <v>0</v>
      </c>
      <c r="L4" s="7" t="str">
        <f t="shared" ref="L4:L23" ca="1" si="4">IF(I4&lt;=24,"TOT",IF(AND(I4&gt;25,I4&lt;=48),"ON DINH",IF(AND(I4&gt;49,I4&lt;=60),"TAM ON",IF(AND(I4&gt;61,I4&lt;=84),"CHAM",IF(AND(I4&gt;85,I4&lt;=96),"RAT CHAM","NEN THANH LY")))))</f>
        <v>CHAM</v>
      </c>
      <c r="M4" s="7" t="s">
        <v>228</v>
      </c>
      <c r="N4" s="145" t="s">
        <v>323</v>
      </c>
      <c r="O4" s="7"/>
      <c r="P4" s="7"/>
      <c r="Q4" s="48"/>
      <c r="R4" s="48"/>
      <c r="S4" s="180" t="s">
        <v>1017</v>
      </c>
    </row>
    <row r="5" spans="1:19" ht="45" customHeight="1">
      <c r="A5" s="32">
        <v>4</v>
      </c>
      <c r="B5" s="7" t="s">
        <v>1018</v>
      </c>
      <c r="C5" s="7" t="str">
        <f t="shared" si="1"/>
        <v>TAXG6</v>
      </c>
      <c r="D5" s="6" t="s">
        <v>226</v>
      </c>
      <c r="E5" s="37" t="s">
        <v>80</v>
      </c>
      <c r="F5" s="48" t="s">
        <v>1019</v>
      </c>
      <c r="G5" s="454">
        <v>42738</v>
      </c>
      <c r="H5" s="431">
        <v>15045000</v>
      </c>
      <c r="I5" s="7">
        <f t="shared" ca="1" si="2"/>
        <v>66</v>
      </c>
      <c r="J5" s="279">
        <f t="shared" ca="1" si="3"/>
        <v>0</v>
      </c>
      <c r="K5" s="279">
        <f t="shared" ca="1" si="0"/>
        <v>0</v>
      </c>
      <c r="L5" s="7" t="str">
        <f t="shared" ca="1" si="4"/>
        <v>CHAM</v>
      </c>
      <c r="M5" s="7" t="s">
        <v>247</v>
      </c>
      <c r="N5" s="10" t="s">
        <v>1020</v>
      </c>
      <c r="O5" s="7"/>
      <c r="P5" s="7"/>
      <c r="Q5" s="48"/>
      <c r="R5" s="48"/>
      <c r="S5" s="180" t="s">
        <v>1021</v>
      </c>
    </row>
    <row r="6" spans="1:19" ht="45" customHeight="1">
      <c r="A6" s="32">
        <v>5</v>
      </c>
      <c r="B6" s="7" t="s">
        <v>1022</v>
      </c>
      <c r="C6" s="7" t="str">
        <f t="shared" si="1"/>
        <v>TAXG6</v>
      </c>
      <c r="D6" s="6" t="s">
        <v>226</v>
      </c>
      <c r="E6" s="53" t="s">
        <v>258</v>
      </c>
      <c r="F6" s="48" t="s">
        <v>637</v>
      </c>
      <c r="G6" s="454">
        <v>42943</v>
      </c>
      <c r="H6" s="431">
        <v>14260000</v>
      </c>
      <c r="I6" s="7">
        <f t="shared" ca="1" si="2"/>
        <v>59</v>
      </c>
      <c r="J6" s="279">
        <f t="shared" ca="1" si="3"/>
        <v>0</v>
      </c>
      <c r="K6" s="279">
        <f t="shared" ca="1" si="0"/>
        <v>0</v>
      </c>
      <c r="L6" s="7" t="str">
        <f t="shared" ca="1" si="4"/>
        <v>TAM ON</v>
      </c>
      <c r="M6" s="7" t="s">
        <v>263</v>
      </c>
      <c r="N6" s="145" t="s">
        <v>1023</v>
      </c>
      <c r="O6" s="10"/>
      <c r="P6" s="10"/>
      <c r="Q6" s="48"/>
      <c r="R6" s="48"/>
      <c r="S6" s="180" t="s">
        <v>1024</v>
      </c>
    </row>
    <row r="7" spans="1:19" ht="45" customHeight="1">
      <c r="A7" s="52">
        <v>6</v>
      </c>
      <c r="B7" s="7" t="s">
        <v>1025</v>
      </c>
      <c r="C7" s="7" t="str">
        <f t="shared" si="1"/>
        <v>TAXG6</v>
      </c>
      <c r="D7" s="6" t="s">
        <v>226</v>
      </c>
      <c r="E7" s="53" t="s">
        <v>258</v>
      </c>
      <c r="F7" s="10" t="s">
        <v>637</v>
      </c>
      <c r="G7" s="11">
        <v>42943</v>
      </c>
      <c r="H7" s="431">
        <v>14260000</v>
      </c>
      <c r="I7" s="7">
        <f t="shared" ca="1" si="2"/>
        <v>59</v>
      </c>
      <c r="J7" s="279">
        <f t="shared" ca="1" si="3"/>
        <v>0</v>
      </c>
      <c r="K7" s="279">
        <f t="shared" ca="1" si="0"/>
        <v>0</v>
      </c>
      <c r="L7" s="7" t="str">
        <f t="shared" ca="1" si="4"/>
        <v>TAM ON</v>
      </c>
      <c r="M7" s="7" t="s">
        <v>254</v>
      </c>
      <c r="N7" s="145" t="s">
        <v>1026</v>
      </c>
      <c r="O7" s="19"/>
      <c r="P7" s="19"/>
      <c r="Q7" s="10"/>
      <c r="R7" s="10"/>
      <c r="S7" s="181" t="s">
        <v>1027</v>
      </c>
    </row>
    <row r="8" spans="1:19" ht="45" customHeight="1">
      <c r="A8" s="32">
        <v>7</v>
      </c>
      <c r="B8" s="7" t="s">
        <v>1028</v>
      </c>
      <c r="C8" s="7" t="str">
        <f t="shared" si="1"/>
        <v>TAXG6</v>
      </c>
      <c r="D8" s="6" t="s">
        <v>226</v>
      </c>
      <c r="E8" s="37" t="s">
        <v>80</v>
      </c>
      <c r="F8" s="48" t="s">
        <v>279</v>
      </c>
      <c r="G8" s="454">
        <v>43296</v>
      </c>
      <c r="H8" s="431">
        <v>16990000</v>
      </c>
      <c r="I8" s="7">
        <f t="shared" ca="1" si="2"/>
        <v>47</v>
      </c>
      <c r="J8" s="279">
        <f t="shared" ca="1" si="3"/>
        <v>0</v>
      </c>
      <c r="K8" s="279">
        <f t="shared" ca="1" si="0"/>
        <v>0</v>
      </c>
      <c r="L8" s="7" t="str">
        <f t="shared" ca="1" si="4"/>
        <v>ON DINH</v>
      </c>
      <c r="M8" s="7" t="s">
        <v>247</v>
      </c>
      <c r="N8" s="48" t="s">
        <v>541</v>
      </c>
      <c r="O8" s="7"/>
      <c r="P8" s="7"/>
      <c r="Q8" s="48"/>
      <c r="R8" s="48"/>
      <c r="S8" s="180" t="s">
        <v>1029</v>
      </c>
    </row>
    <row r="9" spans="1:19" ht="45" customHeight="1">
      <c r="A9" s="32">
        <v>8</v>
      </c>
      <c r="B9" s="7" t="s">
        <v>1030</v>
      </c>
      <c r="C9" s="7" t="str">
        <f t="shared" si="1"/>
        <v>TAXG6</v>
      </c>
      <c r="D9" s="6" t="s">
        <v>226</v>
      </c>
      <c r="E9" s="37" t="s">
        <v>80</v>
      </c>
      <c r="F9" s="48" t="s">
        <v>279</v>
      </c>
      <c r="G9" s="454">
        <v>43296</v>
      </c>
      <c r="H9" s="431">
        <v>16990000</v>
      </c>
      <c r="I9" s="7">
        <f t="shared" ca="1" si="2"/>
        <v>47</v>
      </c>
      <c r="J9" s="279">
        <f t="shared" ca="1" si="3"/>
        <v>0</v>
      </c>
      <c r="K9" s="279">
        <f t="shared" ca="1" si="0"/>
        <v>0</v>
      </c>
      <c r="L9" s="7" t="str">
        <f t="shared" ca="1" si="4"/>
        <v>ON DINH</v>
      </c>
      <c r="M9" s="7" t="s">
        <v>447</v>
      </c>
      <c r="N9" s="48" t="s">
        <v>1031</v>
      </c>
      <c r="O9" s="19"/>
      <c r="P9" s="19"/>
      <c r="Q9" s="48"/>
      <c r="R9" s="48"/>
      <c r="S9" s="180" t="s">
        <v>1032</v>
      </c>
    </row>
    <row r="10" spans="1:19" ht="45" customHeight="1">
      <c r="A10" s="32">
        <v>9</v>
      </c>
      <c r="B10" s="7" t="s">
        <v>1033</v>
      </c>
      <c r="C10" s="7" t="str">
        <f t="shared" si="1"/>
        <v>TAXG6</v>
      </c>
      <c r="D10" s="6" t="s">
        <v>226</v>
      </c>
      <c r="E10" s="37" t="s">
        <v>80</v>
      </c>
      <c r="F10" s="48" t="s">
        <v>338</v>
      </c>
      <c r="G10" s="454">
        <v>43296</v>
      </c>
      <c r="H10" s="431">
        <v>16990000</v>
      </c>
      <c r="I10" s="7">
        <f t="shared" ca="1" si="2"/>
        <v>47</v>
      </c>
      <c r="J10" s="279">
        <f t="shared" ca="1" si="3"/>
        <v>0</v>
      </c>
      <c r="K10" s="279">
        <f t="shared" ca="1" si="0"/>
        <v>0</v>
      </c>
      <c r="L10" s="7" t="str">
        <f t="shared" ca="1" si="4"/>
        <v>ON DINH</v>
      </c>
      <c r="M10" s="7" t="s">
        <v>247</v>
      </c>
      <c r="N10" s="10" t="s">
        <v>476</v>
      </c>
      <c r="O10" s="19"/>
      <c r="P10" s="19"/>
      <c r="Q10" s="48"/>
      <c r="R10" s="48"/>
      <c r="S10" s="180" t="s">
        <v>1034</v>
      </c>
    </row>
    <row r="11" spans="1:19" ht="45" customHeight="1">
      <c r="A11" s="32">
        <v>10</v>
      </c>
      <c r="B11" s="7" t="s">
        <v>1035</v>
      </c>
      <c r="C11" s="7" t="str">
        <f t="shared" si="1"/>
        <v>TAXG6</v>
      </c>
      <c r="D11" s="6" t="s">
        <v>226</v>
      </c>
      <c r="E11" s="37" t="s">
        <v>80</v>
      </c>
      <c r="F11" s="48" t="s">
        <v>289</v>
      </c>
      <c r="G11" s="454">
        <v>43626</v>
      </c>
      <c r="H11" s="431">
        <v>20020000</v>
      </c>
      <c r="I11" s="7">
        <f t="shared" ca="1" si="2"/>
        <v>37</v>
      </c>
      <c r="J11" s="279">
        <f t="shared" ca="1" si="3"/>
        <v>0</v>
      </c>
      <c r="K11" s="279">
        <f t="shared" ca="1" si="0"/>
        <v>0</v>
      </c>
      <c r="L11" s="7" t="str">
        <f t="shared" ca="1" si="4"/>
        <v>ON DINH</v>
      </c>
      <c r="M11" s="7" t="s">
        <v>247</v>
      </c>
      <c r="N11" s="10" t="s">
        <v>1036</v>
      </c>
      <c r="O11" s="19">
        <v>1</v>
      </c>
      <c r="P11" s="19"/>
      <c r="Q11" s="48"/>
      <c r="R11" s="48"/>
      <c r="S11" s="180" t="s">
        <v>1037</v>
      </c>
    </row>
    <row r="12" spans="1:19" ht="45" customHeight="1">
      <c r="A12" s="32">
        <v>11</v>
      </c>
      <c r="B12" s="7" t="s">
        <v>1038</v>
      </c>
      <c r="C12" s="7" t="str">
        <f t="shared" si="1"/>
        <v>TAXG6</v>
      </c>
      <c r="D12" s="6" t="s">
        <v>226</v>
      </c>
      <c r="E12" s="37" t="s">
        <v>80</v>
      </c>
      <c r="F12" s="48" t="s">
        <v>289</v>
      </c>
      <c r="G12" s="454">
        <v>43626</v>
      </c>
      <c r="H12" s="431">
        <v>20020000</v>
      </c>
      <c r="I12" s="7">
        <f t="shared" ca="1" si="2"/>
        <v>37</v>
      </c>
      <c r="J12" s="279">
        <f t="shared" ca="1" si="3"/>
        <v>0</v>
      </c>
      <c r="K12" s="279">
        <f t="shared" ca="1" si="0"/>
        <v>0</v>
      </c>
      <c r="L12" s="7" t="str">
        <f t="shared" ca="1" si="4"/>
        <v>ON DINH</v>
      </c>
      <c r="M12" s="7" t="s">
        <v>247</v>
      </c>
      <c r="N12" s="48" t="s">
        <v>1039</v>
      </c>
      <c r="O12" s="19"/>
      <c r="P12" s="19"/>
      <c r="Q12" s="48"/>
      <c r="R12" s="48"/>
      <c r="S12" s="180" t="s">
        <v>1040</v>
      </c>
    </row>
    <row r="13" spans="1:19" ht="45" customHeight="1">
      <c r="A13" s="32">
        <v>12</v>
      </c>
      <c r="B13" s="7" t="s">
        <v>1041</v>
      </c>
      <c r="C13" s="7" t="str">
        <f t="shared" si="1"/>
        <v>TAXG6</v>
      </c>
      <c r="D13" s="6" t="s">
        <v>226</v>
      </c>
      <c r="E13" s="37" t="s">
        <v>80</v>
      </c>
      <c r="F13" s="48" t="s">
        <v>289</v>
      </c>
      <c r="G13" s="454">
        <v>43626</v>
      </c>
      <c r="H13" s="431">
        <v>20020000</v>
      </c>
      <c r="I13" s="7">
        <f t="shared" ca="1" si="2"/>
        <v>37</v>
      </c>
      <c r="J13" s="279">
        <f t="shared" ca="1" si="3"/>
        <v>0</v>
      </c>
      <c r="K13" s="279">
        <f t="shared" ca="1" si="0"/>
        <v>0</v>
      </c>
      <c r="L13" s="7" t="str">
        <f t="shared" ca="1" si="4"/>
        <v>ON DINH</v>
      </c>
      <c r="M13" s="7" t="s">
        <v>247</v>
      </c>
      <c r="N13" s="48" t="s">
        <v>1042</v>
      </c>
      <c r="O13" s="19"/>
      <c r="P13" s="19"/>
      <c r="Q13" s="48"/>
      <c r="R13" s="48"/>
      <c r="S13" s="180" t="s">
        <v>1043</v>
      </c>
    </row>
    <row r="14" spans="1:19" ht="45" customHeight="1">
      <c r="A14" s="32">
        <v>13</v>
      </c>
      <c r="B14" s="7" t="s">
        <v>1044</v>
      </c>
      <c r="C14" s="7" t="str">
        <f t="shared" si="1"/>
        <v>TAXG6</v>
      </c>
      <c r="D14" s="6" t="s">
        <v>226</v>
      </c>
      <c r="E14" s="53" t="s">
        <v>299</v>
      </c>
      <c r="F14" s="19" t="s">
        <v>300</v>
      </c>
      <c r="G14" s="454">
        <v>44061</v>
      </c>
      <c r="H14" s="431">
        <v>22900000</v>
      </c>
      <c r="I14" s="7">
        <f t="shared" ca="1" si="2"/>
        <v>22</v>
      </c>
      <c r="J14" s="279">
        <f t="shared" ca="1" si="3"/>
        <v>0.38888888888888884</v>
      </c>
      <c r="K14" s="279">
        <f t="shared" ca="1" si="0"/>
        <v>0.69444444444444442</v>
      </c>
      <c r="L14" s="7" t="str">
        <f t="shared" ca="1" si="4"/>
        <v>TOT</v>
      </c>
      <c r="M14" s="7" t="s">
        <v>247</v>
      </c>
      <c r="N14" s="48" t="s">
        <v>1021</v>
      </c>
      <c r="O14" s="19"/>
      <c r="P14" s="19"/>
      <c r="Q14" s="48"/>
      <c r="R14" s="48"/>
      <c r="S14" s="180"/>
    </row>
    <row r="15" spans="1:19" ht="45" customHeight="1">
      <c r="A15" s="32">
        <v>14</v>
      </c>
      <c r="B15" s="7" t="s">
        <v>1045</v>
      </c>
      <c r="C15" s="7" t="str">
        <f t="shared" si="1"/>
        <v>TAXG6</v>
      </c>
      <c r="D15" s="6" t="s">
        <v>226</v>
      </c>
      <c r="E15" s="53" t="s">
        <v>299</v>
      </c>
      <c r="F15" s="19" t="s">
        <v>300</v>
      </c>
      <c r="G15" s="454">
        <v>44062</v>
      </c>
      <c r="H15" s="431">
        <v>22900000</v>
      </c>
      <c r="I15" s="7">
        <f t="shared" ca="1" si="2"/>
        <v>22</v>
      </c>
      <c r="J15" s="279">
        <f t="shared" ca="1" si="3"/>
        <v>0.38888888888888884</v>
      </c>
      <c r="K15" s="279">
        <f t="shared" ca="1" si="0"/>
        <v>0.69444444444444442</v>
      </c>
      <c r="L15" s="7" t="str">
        <f t="shared" ca="1" si="4"/>
        <v>TOT</v>
      </c>
      <c r="M15" s="7" t="s">
        <v>247</v>
      </c>
      <c r="N15" s="48" t="s">
        <v>1046</v>
      </c>
      <c r="O15" s="19"/>
      <c r="P15" s="19"/>
      <c r="Q15" s="48"/>
      <c r="R15" s="48"/>
      <c r="S15" s="180"/>
    </row>
    <row r="16" spans="1:19" ht="45" customHeight="1">
      <c r="A16" s="32">
        <v>15</v>
      </c>
      <c r="B16" s="7" t="s">
        <v>1047</v>
      </c>
      <c r="C16" s="7" t="str">
        <f t="shared" si="1"/>
        <v>TAXG6</v>
      </c>
      <c r="D16" s="6" t="s">
        <v>226</v>
      </c>
      <c r="E16" s="53" t="s">
        <v>299</v>
      </c>
      <c r="F16" s="19" t="s">
        <v>300</v>
      </c>
      <c r="G16" s="463">
        <v>44064</v>
      </c>
      <c r="H16" s="431">
        <v>22900000</v>
      </c>
      <c r="I16" s="7">
        <f t="shared" ca="1" si="2"/>
        <v>22</v>
      </c>
      <c r="J16" s="279">
        <f t="shared" ca="1" si="3"/>
        <v>0.38888888888888884</v>
      </c>
      <c r="K16" s="279">
        <f t="shared" ca="1" si="0"/>
        <v>0.69444444444444442</v>
      </c>
      <c r="L16" s="7" t="str">
        <f t="shared" ca="1" si="4"/>
        <v>TOT</v>
      </c>
      <c r="M16" s="7" t="s">
        <v>247</v>
      </c>
      <c r="N16" s="58" t="s">
        <v>313</v>
      </c>
      <c r="O16" s="19"/>
      <c r="P16" s="19"/>
      <c r="Q16" s="58"/>
      <c r="R16" s="58"/>
      <c r="S16" s="179"/>
    </row>
    <row r="17" spans="1:19" ht="45" customHeight="1">
      <c r="A17" s="32">
        <v>16</v>
      </c>
      <c r="B17" s="7" t="s">
        <v>1048</v>
      </c>
      <c r="C17" s="7" t="str">
        <f t="shared" si="1"/>
        <v>TAXG6</v>
      </c>
      <c r="D17" s="6" t="s">
        <v>226</v>
      </c>
      <c r="E17" s="53" t="s">
        <v>299</v>
      </c>
      <c r="F17" s="19" t="s">
        <v>300</v>
      </c>
      <c r="G17" s="463">
        <v>44074</v>
      </c>
      <c r="H17" s="431">
        <v>22900000</v>
      </c>
      <c r="I17" s="7">
        <f t="shared" ca="1" si="2"/>
        <v>22</v>
      </c>
      <c r="J17" s="279">
        <f t="shared" ca="1" si="3"/>
        <v>0.38888888888888884</v>
      </c>
      <c r="K17" s="279">
        <f t="shared" ca="1" si="0"/>
        <v>0.69444444444444442</v>
      </c>
      <c r="L17" s="7" t="str">
        <f t="shared" ca="1" si="4"/>
        <v>TOT</v>
      </c>
      <c r="M17" s="7" t="s">
        <v>247</v>
      </c>
      <c r="N17" s="58" t="s">
        <v>1049</v>
      </c>
      <c r="O17" s="19"/>
      <c r="P17" s="19"/>
      <c r="Q17" s="58"/>
      <c r="R17" s="58"/>
      <c r="S17" s="179"/>
    </row>
    <row r="18" spans="1:19" ht="45" customHeight="1">
      <c r="A18" s="52">
        <v>17</v>
      </c>
      <c r="B18" s="7" t="s">
        <v>1050</v>
      </c>
      <c r="C18" s="7" t="str">
        <f t="shared" si="1"/>
        <v>TAXG6</v>
      </c>
      <c r="D18" s="6" t="s">
        <v>226</v>
      </c>
      <c r="E18" s="53" t="s">
        <v>299</v>
      </c>
      <c r="F18" s="7" t="s">
        <v>310</v>
      </c>
      <c r="G18" s="20">
        <v>44619</v>
      </c>
      <c r="H18" s="431">
        <v>23285000</v>
      </c>
      <c r="I18" s="7">
        <f t="shared" ca="1" si="2"/>
        <v>4</v>
      </c>
      <c r="J18" s="279">
        <f t="shared" ca="1" si="3"/>
        <v>0.88888888888888884</v>
      </c>
      <c r="K18" s="279">
        <f t="shared" ca="1" si="0"/>
        <v>0.94444444444444442</v>
      </c>
      <c r="L18" s="7" t="str">
        <f t="shared" ca="1" si="4"/>
        <v>TOT</v>
      </c>
      <c r="M18" s="7" t="s">
        <v>247</v>
      </c>
      <c r="N18" s="10" t="s">
        <v>1051</v>
      </c>
      <c r="O18" s="19"/>
      <c r="P18" s="19"/>
      <c r="Q18" s="58"/>
      <c r="R18" s="58"/>
      <c r="S18" s="179"/>
    </row>
    <row r="19" spans="1:19" ht="45" customHeight="1">
      <c r="A19" s="52">
        <v>18</v>
      </c>
      <c r="B19" s="7" t="s">
        <v>1052</v>
      </c>
      <c r="C19" s="7" t="str">
        <f t="shared" si="1"/>
        <v>TAXG6</v>
      </c>
      <c r="D19" s="6" t="s">
        <v>226</v>
      </c>
      <c r="E19" s="53" t="s">
        <v>299</v>
      </c>
      <c r="F19" s="7" t="s">
        <v>310</v>
      </c>
      <c r="G19" s="20">
        <v>44619</v>
      </c>
      <c r="H19" s="431">
        <v>23285000</v>
      </c>
      <c r="I19" s="7">
        <f t="shared" ca="1" si="2"/>
        <v>4</v>
      </c>
      <c r="J19" s="279">
        <f t="shared" ca="1" si="3"/>
        <v>0.88888888888888884</v>
      </c>
      <c r="K19" s="279">
        <f t="shared" ca="1" si="0"/>
        <v>0.94444444444444442</v>
      </c>
      <c r="L19" s="7" t="str">
        <f t="shared" ca="1" si="4"/>
        <v>TOT</v>
      </c>
      <c r="M19" s="7" t="s">
        <v>247</v>
      </c>
      <c r="N19" s="7" t="s">
        <v>1053</v>
      </c>
      <c r="O19" s="19"/>
      <c r="P19" s="19">
        <v>1</v>
      </c>
      <c r="Q19" s="58"/>
      <c r="R19" s="58"/>
      <c r="S19" s="179"/>
    </row>
    <row r="20" spans="1:19" ht="45" customHeight="1">
      <c r="A20" s="57">
        <v>1</v>
      </c>
      <c r="B20" s="7" t="s">
        <v>1054</v>
      </c>
      <c r="C20" s="7" t="str">
        <f t="shared" si="1"/>
        <v>TAXG6</v>
      </c>
      <c r="D20" s="36" t="s">
        <v>315</v>
      </c>
      <c r="E20" s="53" t="s">
        <v>80</v>
      </c>
      <c r="F20" s="48" t="s">
        <v>1055</v>
      </c>
      <c r="G20" s="454">
        <v>44060</v>
      </c>
      <c r="H20" s="431"/>
      <c r="I20" s="7">
        <f t="shared" ca="1" si="2"/>
        <v>22</v>
      </c>
      <c r="J20" s="279">
        <f t="shared" ca="1" si="3"/>
        <v>0.38888888888888884</v>
      </c>
      <c r="K20" s="279">
        <f t="shared" ca="1" si="0"/>
        <v>0.69444444444444442</v>
      </c>
      <c r="L20" s="7" t="str">
        <f t="shared" ca="1" si="4"/>
        <v>TOT</v>
      </c>
      <c r="M20" s="7"/>
      <c r="N20" s="48"/>
      <c r="O20" s="19"/>
      <c r="P20" s="19"/>
      <c r="Q20" s="58"/>
      <c r="R20" s="58"/>
      <c r="S20" s="179"/>
    </row>
    <row r="21" spans="1:19" ht="45" customHeight="1">
      <c r="A21" s="57">
        <v>2</v>
      </c>
      <c r="B21" s="7" t="s">
        <v>1056</v>
      </c>
      <c r="C21" s="7" t="str">
        <f t="shared" si="1"/>
        <v>TAXG6</v>
      </c>
      <c r="D21" s="36" t="s">
        <v>315</v>
      </c>
      <c r="E21" s="53" t="s">
        <v>80</v>
      </c>
      <c r="F21" s="48" t="s">
        <v>1057</v>
      </c>
      <c r="G21" s="454"/>
      <c r="H21" s="431"/>
      <c r="I21" s="7">
        <f t="shared" ca="1" si="2"/>
        <v>1470</v>
      </c>
      <c r="J21" s="279">
        <f t="shared" ca="1" si="3"/>
        <v>0</v>
      </c>
      <c r="K21" s="279">
        <f t="shared" ca="1" si="0"/>
        <v>0</v>
      </c>
      <c r="L21" s="7" t="str">
        <f t="shared" ca="1" si="4"/>
        <v>NEN THANH LY</v>
      </c>
      <c r="M21" s="7"/>
      <c r="N21" s="48"/>
      <c r="O21" s="19"/>
      <c r="P21" s="19"/>
      <c r="Q21" s="58"/>
      <c r="R21" s="58"/>
      <c r="S21" s="179"/>
    </row>
    <row r="22" spans="1:19" ht="45" customHeight="1">
      <c r="A22" s="57">
        <v>3</v>
      </c>
      <c r="B22" s="95" t="s">
        <v>1058</v>
      </c>
      <c r="C22" s="7" t="str">
        <f t="shared" si="1"/>
        <v>TAXG6</v>
      </c>
      <c r="D22" s="494" t="s">
        <v>43</v>
      </c>
      <c r="E22" s="53" t="s">
        <v>258</v>
      </c>
      <c r="F22" s="48" t="s">
        <v>680</v>
      </c>
      <c r="G22" s="454">
        <v>44294</v>
      </c>
      <c r="H22" s="431">
        <v>4159000</v>
      </c>
      <c r="I22" s="7">
        <f t="shared" ca="1" si="2"/>
        <v>15</v>
      </c>
      <c r="J22" s="279">
        <f t="shared" ca="1" si="3"/>
        <v>0.58333333333333326</v>
      </c>
      <c r="K22" s="279">
        <f t="shared" ca="1" si="0"/>
        <v>0.79166666666666663</v>
      </c>
      <c r="L22" s="7" t="str">
        <f t="shared" ca="1" si="4"/>
        <v>TOT</v>
      </c>
      <c r="M22" s="7"/>
      <c r="N22" s="48" t="s">
        <v>1059</v>
      </c>
      <c r="O22" s="19"/>
      <c r="P22" s="19"/>
      <c r="Q22" s="58"/>
      <c r="R22" s="58"/>
      <c r="S22" s="179"/>
    </row>
    <row r="23" spans="1:19" ht="45" customHeight="1">
      <c r="A23" s="202">
        <v>4</v>
      </c>
      <c r="B23" s="326" t="s">
        <v>1060</v>
      </c>
      <c r="C23" s="51" t="str">
        <f t="shared" si="1"/>
        <v>TAXG6</v>
      </c>
      <c r="D23" s="533" t="s">
        <v>43</v>
      </c>
      <c r="E23" s="204" t="s">
        <v>258</v>
      </c>
      <c r="F23" s="200" t="s">
        <v>680</v>
      </c>
      <c r="G23" s="460">
        <v>44294</v>
      </c>
      <c r="H23" s="432">
        <v>4159000</v>
      </c>
      <c r="I23" s="51">
        <f t="shared" ca="1" si="2"/>
        <v>15</v>
      </c>
      <c r="J23" s="282">
        <f t="shared" ca="1" si="3"/>
        <v>0.58333333333333326</v>
      </c>
      <c r="K23" s="282">
        <f t="shared" ca="1" si="0"/>
        <v>0.79166666666666663</v>
      </c>
      <c r="L23" s="51" t="str">
        <f t="shared" ca="1" si="4"/>
        <v>TOT</v>
      </c>
      <c r="M23" s="203"/>
      <c r="N23" s="200" t="s">
        <v>1051</v>
      </c>
      <c r="O23" s="26"/>
      <c r="P23" s="26"/>
      <c r="Q23" s="203"/>
      <c r="R23" s="203"/>
      <c r="S23" s="293" t="s">
        <v>1049</v>
      </c>
    </row>
  </sheetData>
  <pageMargins left="0.7" right="0.7" top="0.75" bottom="0.75" header="0.3" footer="0.3"/>
  <pageSetup paperSize="9" scale="4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F4566C-2E27-4F27-B5C3-4EA37A41DD8B}">
          <x14:formula1>
            <xm:f>Source!$I$2:$I$18</xm:f>
          </x14:formula1>
          <xm:sqref>M2:M23</xm:sqref>
        </x14:dataValidation>
        <x14:dataValidation type="list" allowBlank="1" showInputMessage="1" showErrorMessage="1" xr:uid="{A7668A78-B9DA-413F-96F7-07382BB0A31E}">
          <x14:formula1>
            <xm:f>Source!$A$2:$A$19</xm:f>
          </x14:formula1>
          <xm:sqref>D2:D19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62D7-4F5C-48B9-92AA-5CC7C6126DFA}">
  <sheetPr>
    <pageSetUpPr fitToPage="1"/>
  </sheetPr>
  <dimension ref="A1:S35"/>
  <sheetViews>
    <sheetView zoomScale="55" zoomScaleNormal="55" workbookViewId="0">
      <selection activeCell="N14" sqref="N14"/>
    </sheetView>
  </sheetViews>
  <sheetFormatPr defaultRowHeight="15"/>
  <cols>
    <col min="1" max="1" width="10.625" customWidth="1"/>
    <col min="2" max="2" width="16.375" customWidth="1"/>
    <col min="3" max="3" width="21.375" customWidth="1"/>
    <col min="4" max="4" width="17" style="410" customWidth="1"/>
    <col min="5" max="5" width="14.375" customWidth="1"/>
    <col min="6" max="6" width="30.375" customWidth="1"/>
    <col min="7" max="7" width="20.375" style="375" customWidth="1"/>
    <col min="8" max="8" width="26.375" style="375" customWidth="1"/>
    <col min="9" max="9" width="15.625" customWidth="1"/>
    <col min="10" max="10" width="15.625" style="241" customWidth="1"/>
    <col min="11" max="12" width="15.625" customWidth="1"/>
    <col min="13" max="13" width="30.375" customWidth="1"/>
    <col min="14" max="14" width="27.625" customWidth="1"/>
    <col min="15" max="16" width="15.625" customWidth="1"/>
    <col min="17" max="17" width="30.375" customWidth="1"/>
    <col min="18" max="18" width="18.375" customWidth="1"/>
    <col min="19" max="19" width="43.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514">
        <v>1</v>
      </c>
      <c r="B2" s="502" t="s">
        <v>1061</v>
      </c>
      <c r="C2" s="502" t="str">
        <f>LEFT(B2,5)</f>
        <v>TAXG8</v>
      </c>
      <c r="D2" s="478" t="s">
        <v>226</v>
      </c>
      <c r="E2" s="515" t="s">
        <v>80</v>
      </c>
      <c r="F2" s="478" t="s">
        <v>1062</v>
      </c>
      <c r="G2" s="480">
        <v>41934</v>
      </c>
      <c r="H2" s="516">
        <v>12663637</v>
      </c>
      <c r="I2" s="478">
        <f ca="1">DATEDIF(G2,TODAY(),"M")</f>
        <v>92</v>
      </c>
      <c r="J2" s="517">
        <f ca="1">IF(I2&lt;36,100%-I2/36*100%,0)</f>
        <v>0</v>
      </c>
      <c r="K2" s="518">
        <f ca="1">IF(I2&lt;36,100%-I2/72*100%,0)</f>
        <v>0</v>
      </c>
      <c r="L2" s="478" t="str">
        <f ca="1">IF(I2&lt;=24,"TOT",IF(AND(I2&gt;25,I2&lt;=48),"ON DINH",IF(AND(I2&gt;49,I2&lt;=60),"TAM ON",IF(AND(I2&gt;61,I2&lt;=84),"CHAM",IF(AND(I2&gt;85,I2&lt;=96),"RAT CHAM","NEN THANH LY")))))</f>
        <v>RAT CHAM</v>
      </c>
      <c r="M2" s="491" t="s">
        <v>247</v>
      </c>
      <c r="N2" s="478" t="s">
        <v>1063</v>
      </c>
      <c r="O2" s="491"/>
      <c r="P2" s="491"/>
      <c r="Q2" s="478"/>
      <c r="R2" s="478"/>
      <c r="S2" s="519" t="s">
        <v>1064</v>
      </c>
    </row>
    <row r="3" spans="1:19" ht="45" customHeight="1">
      <c r="A3" s="21">
        <v>2</v>
      </c>
      <c r="B3" s="19" t="s">
        <v>1065</v>
      </c>
      <c r="C3" s="14" t="str">
        <f>LEFT(B3,5)</f>
        <v>TAXG8</v>
      </c>
      <c r="D3" s="19" t="s">
        <v>226</v>
      </c>
      <c r="E3" s="30" t="s">
        <v>258</v>
      </c>
      <c r="F3" s="19" t="s">
        <v>637</v>
      </c>
      <c r="G3" s="20">
        <v>42943</v>
      </c>
      <c r="H3" s="431">
        <v>14280000</v>
      </c>
      <c r="I3" s="19">
        <f ca="1">DATEDIF(G3,TODAY(),"M")</f>
        <v>59</v>
      </c>
      <c r="J3" s="246">
        <f ca="1">IF(I3&lt;36,100%-I3/36*100%,0)</f>
        <v>0</v>
      </c>
      <c r="K3" s="377">
        <f ca="1">IF(I3&lt;36,100%-I3/72*100%,0)</f>
        <v>0</v>
      </c>
      <c r="L3" s="19" t="str">
        <f ca="1">IF(I3&lt;=24,"TOT",IF(AND(I3&gt;25,I3&lt;=48),"ON DINH",IF(AND(I3&gt;49,I3&lt;=60),"TAM ON",IF(AND(I3&gt;61,I3&lt;=84),"CHAM",IF(AND(I3&gt;85,I3&lt;=96),"RAT CHAM","NEN THANH LY")))))</f>
        <v>TAM ON</v>
      </c>
      <c r="M3" s="7" t="s">
        <v>247</v>
      </c>
      <c r="N3" s="19" t="s">
        <v>1066</v>
      </c>
      <c r="O3" s="10"/>
      <c r="P3" s="10"/>
      <c r="Q3" s="19"/>
      <c r="R3" s="19"/>
      <c r="S3" s="177" t="s">
        <v>1067</v>
      </c>
    </row>
    <row r="4" spans="1:19" ht="45" customHeight="1">
      <c r="A4" s="21">
        <v>3</v>
      </c>
      <c r="B4" s="19" t="s">
        <v>1068</v>
      </c>
      <c r="C4" s="14" t="str">
        <f>LEFT(B4,5)</f>
        <v>TAXG8</v>
      </c>
      <c r="D4" s="19" t="s">
        <v>226</v>
      </c>
      <c r="E4" s="30" t="s">
        <v>258</v>
      </c>
      <c r="F4" s="19" t="s">
        <v>637</v>
      </c>
      <c r="G4" s="20">
        <v>42943</v>
      </c>
      <c r="H4" s="431">
        <v>14280000</v>
      </c>
      <c r="I4" s="19">
        <f ca="1">DATEDIF(G4,TODAY(),"M")</f>
        <v>59</v>
      </c>
      <c r="J4" s="246">
        <f ca="1">IF(I4&lt;36,100%-I4/36*100%,0)</f>
        <v>0</v>
      </c>
      <c r="K4" s="377">
        <f ca="1">IF(I4&lt;36,100%-I4/72*100%,0)</f>
        <v>0</v>
      </c>
      <c r="L4" s="19" t="str">
        <f ca="1">IF(I4&lt;=24,"TOT",IF(AND(I4&gt;25,I4&lt;=48),"ON DINH",IF(AND(I4&gt;49,I4&lt;=60),"TAM ON",IF(AND(I4&gt;61,I4&lt;=84),"CHAM",IF(AND(I4&gt;85,I4&lt;=96),"RAT CHAM","NEN THANH LY")))))</f>
        <v>TAM ON</v>
      </c>
      <c r="M4" s="7" t="s">
        <v>247</v>
      </c>
      <c r="N4" s="19" t="s">
        <v>1069</v>
      </c>
      <c r="O4" s="7"/>
      <c r="P4" s="7"/>
      <c r="Q4" s="19"/>
      <c r="R4" s="19"/>
      <c r="S4" s="177" t="s">
        <v>1070</v>
      </c>
    </row>
    <row r="5" spans="1:19" ht="45" customHeight="1">
      <c r="A5" s="21">
        <v>4</v>
      </c>
      <c r="B5" s="19" t="s">
        <v>1071</v>
      </c>
      <c r="C5" s="14" t="str">
        <f>LEFT(B5,5)</f>
        <v>TAXG8</v>
      </c>
      <c r="D5" s="19" t="s">
        <v>226</v>
      </c>
      <c r="E5" s="30" t="s">
        <v>258</v>
      </c>
      <c r="F5" s="19" t="s">
        <v>637</v>
      </c>
      <c r="G5" s="20">
        <v>42943</v>
      </c>
      <c r="H5" s="431">
        <v>14280000</v>
      </c>
      <c r="I5" s="19">
        <f ca="1">DATEDIF(G5,TODAY(),"M")</f>
        <v>59</v>
      </c>
      <c r="J5" s="246">
        <f ca="1">IF(I5&lt;36,100%-I5/36*100%,0)</f>
        <v>0</v>
      </c>
      <c r="K5" s="377">
        <f ca="1">IF(I5&lt;36,100%-I5/72*100%,0)</f>
        <v>0</v>
      </c>
      <c r="L5" s="19" t="str">
        <f ca="1">IF(I5&lt;=24,"TOT",IF(AND(I5&gt;25,I5&lt;=48),"ON DINH",IF(AND(I5&gt;49,I5&lt;=60),"TAM ON",IF(AND(I5&gt;61,I5&lt;=84),"CHAM",IF(AND(I5&gt;85,I5&lt;=96),"RAT CHAM","NEN THANH LY")))))</f>
        <v>TAM ON</v>
      </c>
      <c r="M5" s="7" t="s">
        <v>247</v>
      </c>
      <c r="N5" s="19" t="s">
        <v>578</v>
      </c>
      <c r="O5" s="7"/>
      <c r="P5" s="7"/>
      <c r="Q5" s="19"/>
      <c r="R5" s="19"/>
      <c r="S5" s="177" t="s">
        <v>1072</v>
      </c>
    </row>
    <row r="6" spans="1:19" ht="45" customHeight="1">
      <c r="A6" s="21">
        <v>5</v>
      </c>
      <c r="B6" s="19" t="s">
        <v>1073</v>
      </c>
      <c r="C6" s="14" t="str">
        <f>LEFT(B6,5)</f>
        <v>TAXG8</v>
      </c>
      <c r="D6" s="19" t="s">
        <v>226</v>
      </c>
      <c r="E6" s="30" t="s">
        <v>80</v>
      </c>
      <c r="F6" s="19" t="s">
        <v>279</v>
      </c>
      <c r="G6" s="20">
        <v>43306</v>
      </c>
      <c r="H6" s="431">
        <v>16990000</v>
      </c>
      <c r="I6" s="19">
        <f ca="1">DATEDIF(G6,TODAY(),"M")</f>
        <v>47</v>
      </c>
      <c r="J6" s="246">
        <f ca="1">IF(I6&lt;36,100%-I6/36*100%,0)</f>
        <v>0</v>
      </c>
      <c r="K6" s="377">
        <f ca="1">IF(I6&lt;36,100%-I6/72*100%,0)</f>
        <v>0</v>
      </c>
      <c r="L6" s="19" t="str">
        <f ca="1">IF(I6&lt;=24,"TOT",IF(AND(I6&gt;25,I6&lt;=48),"ON DINH",IF(AND(I6&gt;49,I6&lt;=60),"TAM ON",IF(AND(I6&gt;61,I6&lt;=84),"CHAM",IF(AND(I6&gt;85,I6&lt;=96),"RAT CHAM","NEN THANH LY")))))</f>
        <v>ON DINH</v>
      </c>
      <c r="M6" s="7" t="s">
        <v>247</v>
      </c>
      <c r="N6" s="19" t="s">
        <v>1074</v>
      </c>
      <c r="O6" s="10">
        <v>1</v>
      </c>
      <c r="P6" s="10"/>
      <c r="Q6" s="19"/>
      <c r="R6" s="19"/>
      <c r="S6" s="177" t="s">
        <v>1075</v>
      </c>
    </row>
    <row r="7" spans="1:19" ht="45" customHeight="1">
      <c r="A7" s="21">
        <v>6</v>
      </c>
      <c r="B7" s="19" t="s">
        <v>1076</v>
      </c>
      <c r="C7" s="14" t="str">
        <f>LEFT(B7,5)</f>
        <v>TAXG8</v>
      </c>
      <c r="D7" s="19" t="s">
        <v>226</v>
      </c>
      <c r="E7" s="30" t="s">
        <v>80</v>
      </c>
      <c r="F7" s="19" t="s">
        <v>338</v>
      </c>
      <c r="G7" s="20">
        <v>43306</v>
      </c>
      <c r="H7" s="431">
        <v>16990000</v>
      </c>
      <c r="I7" s="19">
        <f ca="1">DATEDIF(G7,TODAY(),"M")</f>
        <v>47</v>
      </c>
      <c r="J7" s="246">
        <f ca="1">IF(I7&lt;36,100%-I7/36*100%,0)</f>
        <v>0</v>
      </c>
      <c r="K7" s="377">
        <f ca="1">IF(I7&lt;36,100%-I7/72*100%,0)</f>
        <v>0</v>
      </c>
      <c r="L7" s="19" t="str">
        <f ca="1">IF(I7&lt;=24,"TOT",IF(AND(I7&gt;25,I7&lt;=48),"ON DINH",IF(AND(I7&gt;49,I7&lt;=60),"TAM ON",IF(AND(I7&gt;61,I7&lt;=84),"CHAM",IF(AND(I7&gt;85,I7&lt;=96),"RAT CHAM","NEN THANH LY")))))</f>
        <v>ON DINH</v>
      </c>
      <c r="M7" s="7" t="s">
        <v>263</v>
      </c>
      <c r="N7" s="19" t="s">
        <v>1077</v>
      </c>
      <c r="O7" s="19">
        <v>1</v>
      </c>
      <c r="P7" s="19"/>
      <c r="Q7" s="19"/>
      <c r="R7" s="19"/>
      <c r="S7" s="177" t="s">
        <v>1078</v>
      </c>
    </row>
    <row r="8" spans="1:19" ht="45" customHeight="1">
      <c r="A8" s="21">
        <v>7</v>
      </c>
      <c r="B8" s="19" t="s">
        <v>1079</v>
      </c>
      <c r="C8" s="14" t="str">
        <f>LEFT(B8,5)</f>
        <v>TAXG8</v>
      </c>
      <c r="D8" s="19" t="s">
        <v>226</v>
      </c>
      <c r="E8" s="30" t="s">
        <v>80</v>
      </c>
      <c r="F8" s="19" t="s">
        <v>289</v>
      </c>
      <c r="G8" s="20">
        <v>43631</v>
      </c>
      <c r="H8" s="431">
        <v>20020000</v>
      </c>
      <c r="I8" s="19">
        <f ca="1">DATEDIF(G8,TODAY(),"M")</f>
        <v>36</v>
      </c>
      <c r="J8" s="246">
        <f ca="1">IF(I8&lt;36,100%-I8/36*100%,0)</f>
        <v>0</v>
      </c>
      <c r="K8" s="377">
        <f ca="1">IF(I8&lt;36,100%-I8/72*100%,0)</f>
        <v>0</v>
      </c>
      <c r="L8" s="19" t="str">
        <f ca="1">IF(I8&lt;=24,"TOT",IF(AND(I8&gt;25,I8&lt;=48),"ON DINH",IF(AND(I8&gt;49,I8&lt;=60),"TAM ON",IF(AND(I8&gt;61,I8&lt;=84),"CHAM",IF(AND(I8&gt;85,I8&lt;=96),"RAT CHAM","NEN THANH LY")))))</f>
        <v>ON DINH</v>
      </c>
      <c r="M8" s="7" t="s">
        <v>247</v>
      </c>
      <c r="N8" s="19" t="s">
        <v>1080</v>
      </c>
      <c r="O8" s="7"/>
      <c r="P8" s="7"/>
      <c r="Q8" s="19"/>
      <c r="R8" s="19"/>
      <c r="S8" s="177" t="s">
        <v>1081</v>
      </c>
    </row>
    <row r="9" spans="1:19" ht="45" customHeight="1">
      <c r="A9" s="21">
        <v>8</v>
      </c>
      <c r="B9" s="19" t="s">
        <v>1082</v>
      </c>
      <c r="C9" s="14" t="str">
        <f>LEFT(B9,5)</f>
        <v>TAXG8</v>
      </c>
      <c r="D9" s="19" t="s">
        <v>226</v>
      </c>
      <c r="E9" s="30" t="s">
        <v>80</v>
      </c>
      <c r="F9" s="19" t="s">
        <v>289</v>
      </c>
      <c r="G9" s="20">
        <v>43631</v>
      </c>
      <c r="H9" s="431">
        <v>20020000</v>
      </c>
      <c r="I9" s="19">
        <f ca="1">DATEDIF(G9,TODAY(),"M")</f>
        <v>36</v>
      </c>
      <c r="J9" s="246">
        <f ca="1">IF(I9&lt;36,100%-I9/36*100%,0)</f>
        <v>0</v>
      </c>
      <c r="K9" s="377">
        <f ca="1">IF(I9&lt;36,100%-I9/72*100%,0)</f>
        <v>0</v>
      </c>
      <c r="L9" s="19" t="str">
        <f ca="1">IF(I9&lt;=24,"TOT",IF(AND(I9&gt;25,I9&lt;=48),"ON DINH",IF(AND(I9&gt;49,I9&lt;=60),"TAM ON",IF(AND(I9&gt;61,I9&lt;=84),"CHAM",IF(AND(I9&gt;85,I9&lt;=96),"RAT CHAM","NEN THANH LY")))))</f>
        <v>ON DINH</v>
      </c>
      <c r="M9" s="7" t="s">
        <v>247</v>
      </c>
      <c r="N9" s="19" t="s">
        <v>1083</v>
      </c>
      <c r="O9" s="19">
        <v>1</v>
      </c>
      <c r="P9" s="19"/>
      <c r="Q9" s="19"/>
      <c r="R9" s="19"/>
      <c r="S9" s="177" t="s">
        <v>1084</v>
      </c>
    </row>
    <row r="10" spans="1:19" ht="45" customHeight="1">
      <c r="A10" s="21">
        <v>9</v>
      </c>
      <c r="B10" s="19" t="s">
        <v>1085</v>
      </c>
      <c r="C10" s="14" t="str">
        <f>LEFT(B10,5)</f>
        <v>TAXG8</v>
      </c>
      <c r="D10" s="19" t="s">
        <v>226</v>
      </c>
      <c r="E10" s="30" t="s">
        <v>299</v>
      </c>
      <c r="F10" s="19" t="s">
        <v>534</v>
      </c>
      <c r="G10" s="20">
        <v>44068</v>
      </c>
      <c r="H10" s="431">
        <v>22900000</v>
      </c>
      <c r="I10" s="19">
        <f ca="1">DATEDIF(G10,TODAY(),"M")</f>
        <v>22</v>
      </c>
      <c r="J10" s="246">
        <f ca="1">IF(I10&lt;36,100%-I10/36*100%,0)</f>
        <v>0.38888888888888884</v>
      </c>
      <c r="K10" s="377">
        <f ca="1">IF(I10&lt;36,100%-I10/72*100%,0)</f>
        <v>0.69444444444444442</v>
      </c>
      <c r="L10" s="19" t="str">
        <f ca="1">IF(I10&lt;=24,"TOT",IF(AND(I10&gt;25,I10&lt;=48),"ON DINH",IF(AND(I10&gt;49,I10&lt;=60),"TAM ON",IF(AND(I10&gt;61,I10&lt;=84),"CHAM",IF(AND(I10&gt;85,I10&lt;=96),"RAT CHAM","NEN THANH LY")))))</f>
        <v>TOT</v>
      </c>
      <c r="M10" s="7" t="s">
        <v>447</v>
      </c>
      <c r="N10" s="19" t="s">
        <v>1086</v>
      </c>
      <c r="O10" s="19"/>
      <c r="P10" s="19"/>
      <c r="Q10" s="19"/>
      <c r="R10" s="196"/>
      <c r="S10" s="197"/>
    </row>
    <row r="11" spans="1:19" ht="45" customHeight="1">
      <c r="A11" s="21">
        <v>10</v>
      </c>
      <c r="B11" s="19" t="s">
        <v>1087</v>
      </c>
      <c r="C11" s="14" t="str">
        <f>LEFT(B11,5)</f>
        <v>TAXG8</v>
      </c>
      <c r="D11" s="19" t="s">
        <v>226</v>
      </c>
      <c r="E11" s="30" t="s">
        <v>299</v>
      </c>
      <c r="F11" s="19" t="s">
        <v>534</v>
      </c>
      <c r="G11" s="20">
        <v>44067</v>
      </c>
      <c r="H11" s="431">
        <v>22900000</v>
      </c>
      <c r="I11" s="19">
        <f ca="1">DATEDIF(G11,TODAY(),"M")</f>
        <v>22</v>
      </c>
      <c r="J11" s="246">
        <f ca="1">IF(I11&lt;36,100%-I11/36*100%,0)</f>
        <v>0.38888888888888884</v>
      </c>
      <c r="K11" s="377">
        <f ca="1">IF(I11&lt;36,100%-I11/72*100%,0)</f>
        <v>0.69444444444444442</v>
      </c>
      <c r="L11" s="19" t="str">
        <f ca="1">IF(I11&lt;=24,"TOT",IF(AND(I11&gt;25,I11&lt;=48),"ON DINH",IF(AND(I11&gt;49,I11&lt;=60),"TAM ON",IF(AND(I11&gt;61,I11&lt;=84),"CHAM",IF(AND(I11&gt;85,I11&lt;=96),"RAT CHAM","NEN THANH LY")))))</f>
        <v>TOT</v>
      </c>
      <c r="M11" s="7" t="s">
        <v>247</v>
      </c>
      <c r="N11" s="19" t="s">
        <v>1088</v>
      </c>
      <c r="O11" s="19"/>
      <c r="P11" s="19"/>
      <c r="Q11" s="19"/>
      <c r="R11" s="196"/>
      <c r="S11" s="700" t="s">
        <v>1089</v>
      </c>
    </row>
    <row r="12" spans="1:19" ht="45" customHeight="1">
      <c r="A12" s="21">
        <v>11</v>
      </c>
      <c r="B12" s="19" t="s">
        <v>1090</v>
      </c>
      <c r="C12" s="14" t="str">
        <f>LEFT(B12,5)</f>
        <v>TAXG8</v>
      </c>
      <c r="D12" s="19" t="s">
        <v>226</v>
      </c>
      <c r="E12" s="30" t="s">
        <v>299</v>
      </c>
      <c r="F12" s="19" t="s">
        <v>534</v>
      </c>
      <c r="G12" s="20">
        <v>44064</v>
      </c>
      <c r="H12" s="431">
        <v>22900000</v>
      </c>
      <c r="I12" s="19">
        <f ca="1">DATEDIF(G12,TODAY(),"M")</f>
        <v>22</v>
      </c>
      <c r="J12" s="246">
        <f ca="1">IF(I12&lt;36,100%-I12/36*100%,0)</f>
        <v>0.38888888888888884</v>
      </c>
      <c r="K12" s="377">
        <f ca="1">IF(I12&lt;36,100%-I12/72*100%,0)</f>
        <v>0.69444444444444442</v>
      </c>
      <c r="L12" s="19" t="str">
        <f ca="1">IF(I12&lt;=24,"TOT",IF(AND(I12&gt;25,I12&lt;=48),"ON DINH",IF(AND(I12&gt;49,I12&lt;=60),"TAM ON",IF(AND(I12&gt;61,I12&lt;=84),"CHAM",IF(AND(I12&gt;85,I12&lt;=96),"RAT CHAM","NEN THANH LY")))))</f>
        <v>TOT</v>
      </c>
      <c r="M12" s="7" t="s">
        <v>247</v>
      </c>
      <c r="N12" s="19" t="s">
        <v>1091</v>
      </c>
      <c r="O12" s="19"/>
      <c r="P12" s="19"/>
      <c r="Q12" s="19"/>
      <c r="R12" s="196"/>
      <c r="S12" s="197"/>
    </row>
    <row r="13" spans="1:19" ht="45" customHeight="1">
      <c r="A13" s="49">
        <v>13</v>
      </c>
      <c r="B13" s="7" t="s">
        <v>1092</v>
      </c>
      <c r="C13" s="14" t="str">
        <f>LEFT(B13,5)</f>
        <v>TAXG8</v>
      </c>
      <c r="D13" s="19" t="s">
        <v>226</v>
      </c>
      <c r="E13" s="30" t="s">
        <v>299</v>
      </c>
      <c r="F13" s="7" t="s">
        <v>310</v>
      </c>
      <c r="G13" s="11">
        <v>44613</v>
      </c>
      <c r="H13" s="431">
        <v>23285000</v>
      </c>
      <c r="I13" s="19">
        <f ca="1">DATEDIF(G13,TODAY(),"M")</f>
        <v>4</v>
      </c>
      <c r="J13" s="246">
        <f ca="1">IF(I13&lt;36,100%-I13/36*100%,0)</f>
        <v>0.88888888888888884</v>
      </c>
      <c r="K13" s="377">
        <f ca="1">IF(I13&lt;36,100%-I13/72*100%,0)</f>
        <v>0.94444444444444442</v>
      </c>
      <c r="L13" s="19" t="str">
        <f ca="1">IF(I13&lt;=24,"TOT",IF(AND(I13&gt;25,I13&lt;=48),"ON DINH",IF(AND(I13&gt;49,I13&lt;=60),"TAM ON",IF(AND(I13&gt;61,I13&lt;=84),"CHAM",IF(AND(I13&gt;85,I13&lt;=96),"RAT CHAM","NEN THANH LY")))))</f>
        <v>TOT</v>
      </c>
      <c r="M13" s="7" t="s">
        <v>247</v>
      </c>
      <c r="N13" s="156" t="s">
        <v>400</v>
      </c>
      <c r="O13" s="19">
        <v>1</v>
      </c>
      <c r="P13" s="19"/>
      <c r="Q13" s="19"/>
      <c r="R13" s="196"/>
      <c r="S13" s="197"/>
    </row>
    <row r="14" spans="1:19" ht="45" customHeight="1">
      <c r="A14" s="62">
        <v>14</v>
      </c>
      <c r="B14" s="7" t="s">
        <v>1093</v>
      </c>
      <c r="C14" s="14" t="str">
        <f>LEFT(B14,5)</f>
        <v>TAXG8</v>
      </c>
      <c r="D14" s="19" t="s">
        <v>226</v>
      </c>
      <c r="E14" s="30" t="s">
        <v>299</v>
      </c>
      <c r="F14" s="7" t="s">
        <v>310</v>
      </c>
      <c r="G14" s="11">
        <v>44613</v>
      </c>
      <c r="H14" s="431">
        <v>23285000</v>
      </c>
      <c r="I14" s="19">
        <f ca="1">DATEDIF(G14,TODAY(),"M")</f>
        <v>4</v>
      </c>
      <c r="J14" s="246">
        <f ca="1">IF(I14&lt;36,100%-I14/36*100%,0)</f>
        <v>0.88888888888888884</v>
      </c>
      <c r="K14" s="377">
        <f ca="1">IF(I14&lt;36,100%-I14/72*100%,0)</f>
        <v>0.94444444444444442</v>
      </c>
      <c r="L14" s="19" t="str">
        <f ca="1">IF(I14&lt;=24,"TOT",IF(AND(I14&gt;25,I14&lt;=48),"ON DINH",IF(AND(I14&gt;49,I14&lt;=60),"TAM ON",IF(AND(I14&gt;61,I14&lt;=84),"CHAM",IF(AND(I14&gt;85,I14&lt;=96),"RAT CHAM","NEN THANH LY")))))</f>
        <v>TOT</v>
      </c>
      <c r="M14" s="7" t="s">
        <v>247</v>
      </c>
      <c r="N14" s="7" t="s">
        <v>323</v>
      </c>
      <c r="O14" s="19">
        <v>1</v>
      </c>
      <c r="P14" s="19"/>
      <c r="Q14" s="19"/>
      <c r="R14" s="196"/>
      <c r="S14" s="700" t="s">
        <v>1094</v>
      </c>
    </row>
    <row r="15" spans="1:19" ht="45" customHeight="1">
      <c r="A15" s="49">
        <v>15</v>
      </c>
      <c r="B15" s="7" t="s">
        <v>1095</v>
      </c>
      <c r="C15" s="14" t="str">
        <f>LEFT(B15,5)</f>
        <v>TAXG8</v>
      </c>
      <c r="D15" s="19" t="s">
        <v>226</v>
      </c>
      <c r="E15" s="30" t="s">
        <v>299</v>
      </c>
      <c r="F15" s="7" t="s">
        <v>310</v>
      </c>
      <c r="G15" s="11">
        <v>44613</v>
      </c>
      <c r="H15" s="431">
        <v>23285000</v>
      </c>
      <c r="I15" s="19">
        <f ca="1">DATEDIF(G15,TODAY(),"M")</f>
        <v>4</v>
      </c>
      <c r="J15" s="246">
        <f ca="1">IF(I15&lt;36,100%-I15/36*100%,0)</f>
        <v>0.88888888888888884</v>
      </c>
      <c r="K15" s="377">
        <f ca="1">IF(I15&lt;36,100%-I15/72*100%,0)</f>
        <v>0.94444444444444442</v>
      </c>
      <c r="L15" s="19" t="str">
        <f ca="1">IF(I15&lt;=24,"TOT",IF(AND(I15&gt;25,I15&lt;=48),"ON DINH",IF(AND(I15&gt;49,I15&lt;=60),"TAM ON",IF(AND(I15&gt;61,I15&lt;=84),"CHAM",IF(AND(I15&gt;85,I15&lt;=96),"RAT CHAM","NEN THANH LY")))))</f>
        <v>TOT</v>
      </c>
      <c r="M15" s="7" t="s">
        <v>247</v>
      </c>
      <c r="N15" s="156" t="s">
        <v>1096</v>
      </c>
      <c r="O15" s="19">
        <v>1</v>
      </c>
      <c r="P15" s="19"/>
      <c r="Q15" s="19"/>
      <c r="R15" s="196"/>
      <c r="S15" s="197"/>
    </row>
    <row r="16" spans="1:19" ht="45" customHeight="1">
      <c r="A16" s="21">
        <v>1</v>
      </c>
      <c r="B16" s="48" t="s">
        <v>1097</v>
      </c>
      <c r="C16" s="559" t="str">
        <f>LEFT(B16,5)</f>
        <v>TAXG9</v>
      </c>
      <c r="D16" s="560" t="s">
        <v>226</v>
      </c>
      <c r="E16" s="515" t="s">
        <v>258</v>
      </c>
      <c r="F16" s="478" t="s">
        <v>637</v>
      </c>
      <c r="G16" s="561">
        <v>42943</v>
      </c>
      <c r="H16" s="481">
        <v>14280000</v>
      </c>
      <c r="I16" s="478">
        <f ca="1">DATEDIF(G16,TODAY(),"M")</f>
        <v>59</v>
      </c>
      <c r="J16" s="246">
        <f ca="1">IF(I16&lt;36,100%-I16/36*100%,0)</f>
        <v>0</v>
      </c>
      <c r="K16" s="246">
        <f ca="1">IF(I16&lt;72,100%-I16/72*100%,0)</f>
        <v>0.18055555555555558</v>
      </c>
      <c r="L16" s="19" t="str">
        <f ca="1">IF(I16&lt;=24,"TOT",IF(AND(I16&gt;25,I16&lt;=48),"ON DINH",IF(AND(I16&gt;49,I16&lt;=60),"TAM ON",IF(AND(I16&gt;61,I16&lt;=84),"CHAM",IF(AND(I16&gt;85,I16&lt;=96),"RAT CHAM","NEN THANH LY")))))</f>
        <v>TAM ON</v>
      </c>
      <c r="M16" s="491" t="s">
        <v>263</v>
      </c>
      <c r="N16" s="478" t="s">
        <v>323</v>
      </c>
      <c r="O16" s="491"/>
      <c r="P16" s="491"/>
      <c r="Q16" s="478"/>
      <c r="R16" s="478"/>
      <c r="S16" s="519" t="s">
        <v>1098</v>
      </c>
    </row>
    <row r="17" spans="1:19" ht="45" customHeight="1">
      <c r="A17" s="52">
        <v>2</v>
      </c>
      <c r="B17" s="48" t="s">
        <v>1099</v>
      </c>
      <c r="C17" s="559" t="str">
        <f>LEFT(B17,5)</f>
        <v>TAXG9</v>
      </c>
      <c r="D17" s="229" t="s">
        <v>226</v>
      </c>
      <c r="E17" s="30" t="s">
        <v>258</v>
      </c>
      <c r="F17" s="48" t="s">
        <v>637</v>
      </c>
      <c r="G17" s="442">
        <v>42943</v>
      </c>
      <c r="H17" s="431">
        <v>14280000</v>
      </c>
      <c r="I17" s="19">
        <f ca="1">DATEDIF(G17,TODAY(),"M")</f>
        <v>59</v>
      </c>
      <c r="J17" s="246">
        <f ca="1">IF(I17&lt;36,100%-I17/36*100%,0)</f>
        <v>0</v>
      </c>
      <c r="K17" s="246">
        <f ca="1">IF(I17&lt;72,100%-I17/72*100%,0)</f>
        <v>0.18055555555555558</v>
      </c>
      <c r="L17" s="19" t="str">
        <f ca="1">IF(I17&lt;=24,"TOT",IF(AND(I17&gt;25,I17&lt;=48),"ON DINH",IF(AND(I17&gt;49,I17&lt;=60),"TAM ON",IF(AND(I17&gt;61,I17&lt;=84),"CHAM",IF(AND(I17&gt;85,I17&lt;=96),"RAT CHAM","NEN THANH LY")))))</f>
        <v>TAM ON</v>
      </c>
      <c r="M17" s="7" t="s">
        <v>263</v>
      </c>
      <c r="N17" s="48" t="s">
        <v>323</v>
      </c>
      <c r="O17" s="10"/>
      <c r="P17" s="10"/>
      <c r="Q17" s="48"/>
      <c r="R17" s="48"/>
      <c r="S17" s="180" t="s">
        <v>1100</v>
      </c>
    </row>
    <row r="18" spans="1:19" ht="45" customHeight="1">
      <c r="A18" s="21">
        <v>3</v>
      </c>
      <c r="B18" s="48" t="s">
        <v>1101</v>
      </c>
      <c r="C18" s="559" t="str">
        <f>LEFT(B18,5)</f>
        <v>TAXG9</v>
      </c>
      <c r="D18" s="229" t="s">
        <v>226</v>
      </c>
      <c r="E18" s="30" t="s">
        <v>80</v>
      </c>
      <c r="F18" s="19" t="s">
        <v>279</v>
      </c>
      <c r="G18" s="441">
        <v>43306</v>
      </c>
      <c r="H18" s="431">
        <v>16990000</v>
      </c>
      <c r="I18" s="19">
        <f ca="1">DATEDIF(G18,TODAY(),"M")</f>
        <v>47</v>
      </c>
      <c r="J18" s="246">
        <f ca="1">IF(I18&lt;36,100%-I18/36*100%,0)</f>
        <v>0</v>
      </c>
      <c r="K18" s="246">
        <f ca="1">IF(I18&lt;72,100%-I18/72*100%,0)</f>
        <v>0.34722222222222221</v>
      </c>
      <c r="L18" s="19" t="str">
        <f ca="1">IF(I18&lt;=24,"TOT",IF(AND(I18&gt;25,I18&lt;=48),"ON DINH",IF(AND(I18&gt;49,I18&lt;=60),"TAM ON",IF(AND(I18&gt;61,I18&lt;=84),"CHAM",IF(AND(I18&gt;85,I18&lt;=96),"RAT CHAM","NEN THANH LY")))))</f>
        <v>ON DINH</v>
      </c>
      <c r="M18" s="7" t="s">
        <v>247</v>
      </c>
      <c r="N18" s="19" t="s">
        <v>1102</v>
      </c>
      <c r="O18" s="7"/>
      <c r="P18" s="7"/>
      <c r="Q18" s="19"/>
      <c r="R18" s="19"/>
      <c r="S18" s="177"/>
    </row>
    <row r="19" spans="1:19" ht="45" customHeight="1">
      <c r="A19" s="52">
        <v>4</v>
      </c>
      <c r="B19" s="48" t="s">
        <v>1103</v>
      </c>
      <c r="C19" s="559" t="str">
        <f>LEFT(B19,5)</f>
        <v>TAXG9</v>
      </c>
      <c r="D19" s="229" t="s">
        <v>226</v>
      </c>
      <c r="E19" s="30" t="s">
        <v>80</v>
      </c>
      <c r="F19" s="19" t="s">
        <v>279</v>
      </c>
      <c r="G19" s="441">
        <v>43306</v>
      </c>
      <c r="H19" s="431">
        <v>16990000</v>
      </c>
      <c r="I19" s="19">
        <f ca="1">DATEDIF(G19,TODAY(),"M")</f>
        <v>47</v>
      </c>
      <c r="J19" s="246">
        <f ca="1">IF(I19&lt;36,100%-I19/36*100%,0)</f>
        <v>0</v>
      </c>
      <c r="K19" s="246">
        <f ca="1">IF(I19&lt;72,100%-I19/72*100%,0)</f>
        <v>0.34722222222222221</v>
      </c>
      <c r="L19" s="19" t="str">
        <f ca="1">IF(I19&lt;=24,"TOT",IF(AND(I19&gt;25,I19&lt;=48),"ON DINH",IF(AND(I19&gt;49,I19&lt;=60),"TAM ON",IF(AND(I19&gt;61,I19&lt;=84),"CHAM",IF(AND(I19&gt;85,I19&lt;=96),"RAT CHAM","NEN THANH LY")))))</f>
        <v>ON DINH</v>
      </c>
      <c r="M19" s="7" t="s">
        <v>263</v>
      </c>
      <c r="N19" s="19" t="s">
        <v>323</v>
      </c>
      <c r="O19" s="7"/>
      <c r="P19" s="7"/>
      <c r="Q19" s="19"/>
      <c r="R19" s="19"/>
      <c r="S19" s="177" t="s">
        <v>1104</v>
      </c>
    </row>
    <row r="20" spans="1:19" ht="45" customHeight="1">
      <c r="A20" s="21">
        <v>5</v>
      </c>
      <c r="B20" s="48" t="s">
        <v>1105</v>
      </c>
      <c r="C20" s="559" t="str">
        <f>LEFT(B20,5)</f>
        <v>TAXG9</v>
      </c>
      <c r="D20" s="229" t="s">
        <v>226</v>
      </c>
      <c r="E20" s="30" t="s">
        <v>80</v>
      </c>
      <c r="F20" s="19" t="s">
        <v>289</v>
      </c>
      <c r="G20" s="441">
        <v>43631</v>
      </c>
      <c r="H20" s="431">
        <v>20020000</v>
      </c>
      <c r="I20" s="19">
        <f ca="1">DATEDIF(G20,TODAY(),"M")</f>
        <v>36</v>
      </c>
      <c r="J20" s="246">
        <f ca="1">IF(I20&lt;36,100%-I20/36*100%,0)</f>
        <v>0</v>
      </c>
      <c r="K20" s="246">
        <f ca="1">IF(I20&lt;72,100%-I20/72*100%,0)</f>
        <v>0.5</v>
      </c>
      <c r="L20" s="19" t="str">
        <f ca="1">IF(I20&lt;=24,"TOT",IF(AND(I20&gt;25,I20&lt;=48),"ON DINH",IF(AND(I20&gt;49,I20&lt;=60),"TAM ON",IF(AND(I20&gt;61,I20&lt;=84),"CHAM",IF(AND(I20&gt;85,I20&lt;=96),"RAT CHAM","NEN THANH LY")))))</f>
        <v>ON DINH</v>
      </c>
      <c r="M20" s="7" t="s">
        <v>247</v>
      </c>
      <c r="N20" s="19" t="s">
        <v>722</v>
      </c>
      <c r="O20" s="10"/>
      <c r="P20" s="10"/>
      <c r="Q20" s="19"/>
      <c r="R20" s="19"/>
      <c r="S20" s="177" t="s">
        <v>1106</v>
      </c>
    </row>
    <row r="21" spans="1:19" ht="45" customHeight="1">
      <c r="A21" s="52">
        <v>6</v>
      </c>
      <c r="B21" s="48" t="s">
        <v>1107</v>
      </c>
      <c r="C21" s="559" t="str">
        <f>LEFT(B21,5)</f>
        <v>TAXG9</v>
      </c>
      <c r="D21" s="229" t="s">
        <v>226</v>
      </c>
      <c r="E21" s="30" t="s">
        <v>80</v>
      </c>
      <c r="F21" s="19" t="s">
        <v>279</v>
      </c>
      <c r="G21" s="441">
        <v>43631</v>
      </c>
      <c r="H21" s="431">
        <v>16990000</v>
      </c>
      <c r="I21" s="19">
        <f ca="1">DATEDIF(G21,TODAY(),"M")</f>
        <v>36</v>
      </c>
      <c r="J21" s="246">
        <f ca="1">IF(I21&lt;36,100%-I21/36*100%,0)</f>
        <v>0</v>
      </c>
      <c r="K21" s="246">
        <f ca="1">IF(I21&lt;72,100%-I21/72*100%,0)</f>
        <v>0.5</v>
      </c>
      <c r="L21" s="19" t="str">
        <f ca="1">IF(I21&lt;=24,"TOT",IF(AND(I21&gt;25,I21&lt;=48),"ON DINH",IF(AND(I21&gt;49,I21&lt;=60),"TAM ON",IF(AND(I21&gt;61,I21&lt;=84),"CHAM",IF(AND(I21&gt;85,I21&lt;=96),"RAT CHAM","NEN THANH LY")))))</f>
        <v>ON DINH</v>
      </c>
      <c r="M21" s="7" t="s">
        <v>263</v>
      </c>
      <c r="N21" s="19" t="s">
        <v>323</v>
      </c>
      <c r="O21" s="19"/>
      <c r="P21" s="19"/>
      <c r="Q21" s="19"/>
      <c r="R21" s="19"/>
      <c r="S21" s="177" t="s">
        <v>1108</v>
      </c>
    </row>
    <row r="22" spans="1:19" ht="42.75">
      <c r="A22" s="5">
        <v>8</v>
      </c>
      <c r="B22" s="10" t="s">
        <v>1109</v>
      </c>
      <c r="C22" s="559" t="str">
        <f>LEFT(B22,5)</f>
        <v>TAXG9</v>
      </c>
      <c r="D22" s="229" t="s">
        <v>226</v>
      </c>
      <c r="E22" s="30" t="s">
        <v>299</v>
      </c>
      <c r="F22" s="7" t="s">
        <v>310</v>
      </c>
      <c r="G22" s="11">
        <v>44613</v>
      </c>
      <c r="H22" s="431">
        <v>23285000</v>
      </c>
      <c r="I22" s="19">
        <f ca="1">DATEDIF(G22,TODAY(),"M")</f>
        <v>4</v>
      </c>
      <c r="J22" s="246">
        <f ca="1">IF(I22&lt;36,100%-I22/36*100%,0)</f>
        <v>0.88888888888888884</v>
      </c>
      <c r="K22" s="246">
        <f ca="1">IF(I22&lt;72,100%-I22/72*100%,0)</f>
        <v>0.94444444444444442</v>
      </c>
      <c r="L22" s="19" t="str">
        <f ca="1">IF(I22&lt;=24,"TOT",IF(AND(I22&gt;25,I22&lt;=48),"ON DINH",IF(AND(I22&gt;49,I22&lt;=60),"TAM ON",IF(AND(I22&gt;61,I22&lt;=84),"CHAM",IF(AND(I22&gt;85,I22&lt;=96),"RAT CHAM","NEN THANH LY")))))</f>
        <v>TOT</v>
      </c>
      <c r="M22" s="7" t="s">
        <v>247</v>
      </c>
      <c r="N22" s="7" t="s">
        <v>1106</v>
      </c>
      <c r="O22" s="19">
        <v>1</v>
      </c>
      <c r="P22" s="19"/>
      <c r="Q22" s="19"/>
      <c r="R22" s="19"/>
      <c r="S22" s="177"/>
    </row>
    <row r="23" spans="1:19" ht="42.75">
      <c r="A23" s="61">
        <v>9</v>
      </c>
      <c r="B23" s="10" t="s">
        <v>1110</v>
      </c>
      <c r="C23" s="559" t="str">
        <f>LEFT(B23,5)</f>
        <v>TAXG9</v>
      </c>
      <c r="D23" s="229" t="s">
        <v>226</v>
      </c>
      <c r="E23" s="30" t="s">
        <v>299</v>
      </c>
      <c r="F23" s="7" t="s">
        <v>310</v>
      </c>
      <c r="G23" s="11">
        <v>44613</v>
      </c>
      <c r="H23" s="431">
        <v>23285000</v>
      </c>
      <c r="I23" s="19">
        <f ca="1">DATEDIF(G23,TODAY(),"M")</f>
        <v>4</v>
      </c>
      <c r="J23" s="246">
        <f ca="1">IF(I23&lt;36,100%-I23/36*100%,0)</f>
        <v>0.88888888888888884</v>
      </c>
      <c r="K23" s="246">
        <f ca="1">IF(I23&lt;72,100%-I23/72*100%,0)</f>
        <v>0.94444444444444442</v>
      </c>
      <c r="L23" s="19" t="str">
        <f ca="1">IF(I23&lt;=24,"TOT",IF(AND(I23&gt;25,I23&lt;=48),"ON DINH",IF(AND(I23&gt;49,I23&lt;=60),"TAM ON",IF(AND(I23&gt;61,I23&lt;=84),"CHAM",IF(AND(I23&gt;85,I23&lt;=96),"RAT CHAM","NEN THANH LY")))))</f>
        <v>TOT</v>
      </c>
      <c r="M23" s="7" t="s">
        <v>247</v>
      </c>
      <c r="N23" s="156" t="s">
        <v>1111</v>
      </c>
      <c r="O23" s="19">
        <v>1</v>
      </c>
      <c r="P23" s="19"/>
      <c r="Q23" s="19"/>
      <c r="R23" s="19"/>
      <c r="S23" s="177" t="s">
        <v>1112</v>
      </c>
    </row>
    <row r="24" spans="1:19" ht="29.25">
      <c r="A24" s="60">
        <v>1</v>
      </c>
      <c r="B24" s="48" t="s">
        <v>1113</v>
      </c>
      <c r="C24" s="14" t="str">
        <f>LEFT(B24,5)</f>
        <v>TAXG8</v>
      </c>
      <c r="D24" s="19" t="s">
        <v>315</v>
      </c>
      <c r="E24" s="30" t="s">
        <v>80</v>
      </c>
      <c r="F24" s="19" t="s">
        <v>674</v>
      </c>
      <c r="G24" s="464"/>
      <c r="H24" s="431"/>
      <c r="I24" s="19">
        <f ca="1">DATEDIF(G24,TODAY(),"M")</f>
        <v>1470</v>
      </c>
      <c r="J24" s="246">
        <f ca="1">IF(I24&lt;36,100%-I24/36*100%,0)</f>
        <v>0</v>
      </c>
      <c r="K24" s="377">
        <f ca="1">IF(I24&lt;36,100%-I24/72*100%,0)</f>
        <v>0</v>
      </c>
      <c r="L24" s="19" t="str">
        <f ca="1">IF(I24&lt;=24,"TOT",IF(AND(I24&gt;25,I24&lt;=48),"ON DINH",IF(AND(I24&gt;49,I24&lt;=60),"TAM ON",IF(AND(I24&gt;61,I24&lt;=84),"CHAM",IF(AND(I24&gt;85,I24&lt;=96),"RAT CHAM","NEN THANH LY")))))</f>
        <v>NEN THANH LY</v>
      </c>
      <c r="M24" s="19"/>
      <c r="N24" s="19"/>
      <c r="O24" s="19"/>
      <c r="P24" s="19"/>
      <c r="Q24" s="19"/>
      <c r="R24" s="196"/>
      <c r="S24" s="197"/>
    </row>
    <row r="25" spans="1:19" ht="29.25">
      <c r="A25" s="60">
        <v>2</v>
      </c>
      <c r="B25" s="48" t="s">
        <v>1113</v>
      </c>
      <c r="C25" s="14" t="str">
        <f>LEFT(B25,5)</f>
        <v>TAXG8</v>
      </c>
      <c r="D25" s="19" t="s">
        <v>315</v>
      </c>
      <c r="E25" s="30" t="s">
        <v>80</v>
      </c>
      <c r="F25" s="19" t="s">
        <v>939</v>
      </c>
      <c r="G25" s="464"/>
      <c r="H25" s="431"/>
      <c r="I25" s="19">
        <f ca="1">DATEDIF(G25,TODAY(),"M")</f>
        <v>1470</v>
      </c>
      <c r="J25" s="246">
        <f ca="1">IF(I25&lt;36,100%-I25/36*100%,0)</f>
        <v>0</v>
      </c>
      <c r="K25" s="377">
        <f ca="1">IF(I25&lt;36,100%-I25/72*100%,0)</f>
        <v>0</v>
      </c>
      <c r="L25" s="19" t="str">
        <f ca="1">IF(I25&lt;=24,"TOT",IF(AND(I25&gt;25,I25&lt;=48),"ON DINH",IF(AND(I25&gt;49,I25&lt;=60),"TAM ON",IF(AND(I25&gt;61,I25&lt;=84),"CHAM",IF(AND(I25&gt;85,I25&lt;=96),"RAT CHAM","NEN THANH LY")))))</f>
        <v>NEN THANH LY</v>
      </c>
      <c r="M25" s="19"/>
      <c r="N25" s="19"/>
      <c r="O25" s="19"/>
      <c r="P25" s="19"/>
      <c r="Q25" s="19"/>
      <c r="R25" s="196"/>
      <c r="S25" s="197"/>
    </row>
    <row r="26" spans="1:19" ht="29.25">
      <c r="A26" s="60">
        <v>3</v>
      </c>
      <c r="B26" s="48" t="s">
        <v>1114</v>
      </c>
      <c r="C26" s="14" t="str">
        <f>LEFT(B26,5)</f>
        <v>TAXG8</v>
      </c>
      <c r="D26" s="494" t="s">
        <v>872</v>
      </c>
      <c r="E26" s="19" t="s">
        <v>987</v>
      </c>
      <c r="F26" s="19" t="s">
        <v>1115</v>
      </c>
      <c r="G26" s="465"/>
      <c r="H26" s="431"/>
      <c r="I26" s="19">
        <f ca="1">DATEDIF(G26,TODAY(),"M")</f>
        <v>1470</v>
      </c>
      <c r="J26" s="246">
        <f ca="1">IF(I26&lt;36,100%-I26/36*100%,0)</f>
        <v>0</v>
      </c>
      <c r="K26" s="377">
        <f ca="1">IF(I26&lt;36,100%-I26/72*100%,0)</f>
        <v>0</v>
      </c>
      <c r="L26" s="19" t="str">
        <f ca="1">IF(I26&lt;=24,"TOT",IF(AND(I26&gt;25,I26&lt;=48),"ON DINH",IF(AND(I26&gt;49,I26&lt;=60),"TAM ON",IF(AND(I26&gt;61,I26&lt;=84),"CHAM",IF(AND(I26&gt;85,I26&lt;=96),"RAT CHAM","NEN THANH LY")))))</f>
        <v>NEN THANH LY</v>
      </c>
      <c r="M26" s="19"/>
      <c r="N26" s="19"/>
      <c r="O26" s="19"/>
      <c r="P26" s="19"/>
      <c r="Q26" s="19"/>
      <c r="R26" s="196"/>
      <c r="S26" s="197"/>
    </row>
    <row r="27" spans="1:19">
      <c r="A27" s="60">
        <v>4</v>
      </c>
      <c r="B27" s="7" t="s">
        <v>1116</v>
      </c>
      <c r="C27" s="14" t="str">
        <f>LEFT(B27,5)</f>
        <v>TAXG8</v>
      </c>
      <c r="D27" s="520" t="s">
        <v>43</v>
      </c>
      <c r="E27" s="53" t="s">
        <v>258</v>
      </c>
      <c r="F27" s="6" t="s">
        <v>680</v>
      </c>
      <c r="G27" s="454">
        <v>44295</v>
      </c>
      <c r="H27" s="431">
        <v>4159000</v>
      </c>
      <c r="I27" s="19">
        <f ca="1">DATEDIF(G27,TODAY(),"M")</f>
        <v>15</v>
      </c>
      <c r="J27" s="246">
        <f ca="1">IF(I27&lt;36,100%-I27/36*100%,0)</f>
        <v>0.58333333333333326</v>
      </c>
      <c r="K27" s="377">
        <f ca="1">IF(I27&lt;36,100%-I27/72*100%,0)</f>
        <v>0.79166666666666663</v>
      </c>
      <c r="L27" s="19" t="str">
        <f ca="1">IF(I27&lt;=24,"TOT",IF(AND(I27&gt;25,I27&lt;=48),"ON DINH",IF(AND(I27&gt;49,I27&lt;=60),"TAM ON",IF(AND(I27&gt;61,I27&lt;=84),"CHAM",IF(AND(I27&gt;85,I27&lt;=96),"RAT CHAM","NEN THANH LY")))))</f>
        <v>TOT</v>
      </c>
      <c r="M27" s="55"/>
      <c r="N27" s="55" t="s">
        <v>1091</v>
      </c>
      <c r="O27" s="19"/>
      <c r="P27" s="19"/>
      <c r="Q27" s="19"/>
      <c r="R27" s="196"/>
      <c r="S27" s="197"/>
    </row>
    <row r="28" spans="1:19">
      <c r="A28" s="60">
        <v>5</v>
      </c>
      <c r="B28" s="7" t="s">
        <v>1117</v>
      </c>
      <c r="C28" s="14" t="str">
        <f>LEFT(B28,5)</f>
        <v>TAXG8</v>
      </c>
      <c r="D28" s="520" t="s">
        <v>43</v>
      </c>
      <c r="E28" s="53" t="s">
        <v>258</v>
      </c>
      <c r="F28" s="104" t="s">
        <v>680</v>
      </c>
      <c r="G28" s="454">
        <v>44295</v>
      </c>
      <c r="H28" s="431">
        <v>4159000</v>
      </c>
      <c r="I28" s="19">
        <f ca="1">DATEDIF(G28,TODAY(),"M")</f>
        <v>15</v>
      </c>
      <c r="J28" s="246">
        <f ca="1">IF(I28&lt;36,100%-I28/36*100%,0)</f>
        <v>0.58333333333333326</v>
      </c>
      <c r="K28" s="377">
        <f ca="1">IF(I28&lt;36,100%-I28/72*100%,0)</f>
        <v>0.79166666666666663</v>
      </c>
      <c r="L28" s="19" t="str">
        <f ca="1">IF(I28&lt;=24,"TOT",IF(AND(I28&gt;25,I28&lt;=48),"ON DINH",IF(AND(I28&gt;49,I28&lt;=60),"TAM ON",IF(AND(I28&gt;61,I28&lt;=84),"CHAM",IF(AND(I28&gt;85,I28&lt;=96),"RAT CHAM","NEN THANH LY")))))</f>
        <v>TOT</v>
      </c>
      <c r="M28" s="55"/>
      <c r="N28" s="55" t="s">
        <v>1094</v>
      </c>
      <c r="O28" s="19"/>
      <c r="P28" s="19"/>
      <c r="Q28" s="19"/>
      <c r="R28" s="196"/>
      <c r="S28" s="197"/>
    </row>
    <row r="29" spans="1:19">
      <c r="A29" s="60">
        <v>6</v>
      </c>
      <c r="B29" s="7" t="s">
        <v>1118</v>
      </c>
      <c r="C29" s="14" t="str">
        <f>LEFT(B29,5)</f>
        <v>TAXG8</v>
      </c>
      <c r="D29" s="520" t="s">
        <v>43</v>
      </c>
      <c r="E29" s="53" t="s">
        <v>258</v>
      </c>
      <c r="F29" s="104" t="s">
        <v>680</v>
      </c>
      <c r="G29" s="454">
        <v>44295</v>
      </c>
      <c r="H29" s="431">
        <v>4159000</v>
      </c>
      <c r="I29" s="19">
        <f ca="1">DATEDIF(G29,TODAY(),"M")</f>
        <v>15</v>
      </c>
      <c r="J29" s="246">
        <f ca="1">IF(I29&lt;36,100%-I29/36*100%,0)</f>
        <v>0.58333333333333326</v>
      </c>
      <c r="K29" s="377">
        <f ca="1">IF(I29&lt;36,100%-I29/72*100%,0)</f>
        <v>0.79166666666666663</v>
      </c>
      <c r="L29" s="19" t="str">
        <f ca="1">IF(I29&lt;=24,"TOT",IF(AND(I29&gt;25,I29&lt;=48),"ON DINH",IF(AND(I29&gt;49,I29&lt;=60),"TAM ON",IF(AND(I29&gt;61,I29&lt;=84),"CHAM",IF(AND(I29&gt;85,I29&lt;=96),"RAT CHAM","NEN THANH LY")))))</f>
        <v>TOT</v>
      </c>
      <c r="M29" s="55"/>
      <c r="N29" s="55" t="s">
        <v>1053</v>
      </c>
      <c r="O29" s="19"/>
      <c r="P29" s="19"/>
      <c r="Q29" s="19"/>
      <c r="R29" s="196"/>
      <c r="S29" s="197"/>
    </row>
    <row r="30" spans="1:19">
      <c r="A30" s="214">
        <v>7</v>
      </c>
      <c r="B30" s="51" t="s">
        <v>1119</v>
      </c>
      <c r="C30" s="329" t="str">
        <f>LEFT(B30,5)</f>
        <v>TAXG8</v>
      </c>
      <c r="D30" s="521" t="s">
        <v>43</v>
      </c>
      <c r="E30" s="204" t="s">
        <v>258</v>
      </c>
      <c r="F30" s="352" t="s">
        <v>680</v>
      </c>
      <c r="G30" s="460">
        <v>44295</v>
      </c>
      <c r="H30" s="432">
        <v>4159000</v>
      </c>
      <c r="I30" s="26">
        <f ca="1">DATEDIF(G30,TODAY(),"M")</f>
        <v>15</v>
      </c>
      <c r="J30" s="247">
        <f ca="1">IF(I30&lt;36,100%-I30/36*100%,0)</f>
        <v>0.58333333333333326</v>
      </c>
      <c r="K30" s="522">
        <f ca="1">IF(I30&lt;36,100%-I30/72*100%,0)</f>
        <v>0.79166666666666663</v>
      </c>
      <c r="L30" s="26" t="str">
        <f ca="1">IF(I30&lt;=24,"TOT",IF(AND(I30&gt;25,I30&lt;=48),"ON DINH",IF(AND(I30&gt;49,I30&lt;=60),"TAM ON",IF(AND(I30&gt;61,I30&lt;=84),"CHAM",IF(AND(I30&gt;85,I30&lt;=96),"RAT CHAM","NEN THANH LY")))))</f>
        <v>TOT</v>
      </c>
      <c r="M30" s="205"/>
      <c r="N30" s="205" t="s">
        <v>400</v>
      </c>
      <c r="O30" s="26"/>
      <c r="P30" s="26"/>
      <c r="Q30" s="26"/>
      <c r="R30" s="198"/>
      <c r="S30" s="199"/>
    </row>
    <row r="31" spans="1:19">
      <c r="J31"/>
    </row>
    <row r="32" spans="1:19">
      <c r="J32"/>
    </row>
    <row r="33" spans="10:10">
      <c r="J33"/>
    </row>
    <row r="34" spans="10:10">
      <c r="J34"/>
    </row>
    <row r="35" spans="10:10">
      <c r="J35"/>
    </row>
  </sheetData>
  <phoneticPr fontId="42" type="noConversion"/>
  <pageMargins left="0.7" right="0.7" top="0.75" bottom="0.75" header="0.3" footer="0.3"/>
  <pageSetup paperSize="9" scale="4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DBFE6E-A11B-432D-A0EC-65AB3791A275}">
          <x14:formula1>
            <xm:f>Source!$I$2:$I$18</xm:f>
          </x14:formula1>
          <xm:sqref>M2:M21 M22:M23</xm:sqref>
        </x14:dataValidation>
        <x14:dataValidation type="list" allowBlank="1" showInputMessage="1" showErrorMessage="1" xr:uid="{66F1224B-02A2-4F45-B390-25136D468577}">
          <x14:formula1>
            <xm:f>Source!$A$2:$A$18</xm:f>
          </x14:formula1>
          <xm:sqref>D16:D21 D22:D23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C7B1-F05A-4C2A-94A1-D5EC06DB33E7}">
  <sheetPr>
    <pageSetUpPr fitToPage="1"/>
  </sheetPr>
  <dimension ref="A1:S18"/>
  <sheetViews>
    <sheetView zoomScale="55" zoomScaleNormal="55" workbookViewId="0">
      <selection activeCell="N7" sqref="N7"/>
    </sheetView>
  </sheetViews>
  <sheetFormatPr defaultRowHeight="15"/>
  <cols>
    <col min="1" max="1" width="10.625" customWidth="1"/>
    <col min="2" max="2" width="14.625" customWidth="1"/>
    <col min="3" max="3" width="10.625" customWidth="1"/>
    <col min="4" max="4" width="17" customWidth="1"/>
    <col min="5" max="5" width="14.375" customWidth="1"/>
    <col min="6" max="6" width="30.375" customWidth="1"/>
    <col min="7" max="7" width="20.375" customWidth="1"/>
    <col min="8" max="8" width="21.625" style="375" customWidth="1"/>
    <col min="9" max="12" width="15.625" customWidth="1"/>
    <col min="13" max="13" width="30.375" customWidth="1"/>
    <col min="14" max="16" width="15.625" customWidth="1"/>
    <col min="17" max="17" width="11.375" customWidth="1"/>
    <col min="18" max="18" width="15.625" customWidth="1"/>
    <col min="19" max="19" width="18.12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21">
        <v>1</v>
      </c>
      <c r="B2" s="48" t="s">
        <v>1097</v>
      </c>
      <c r="C2" s="559" t="str">
        <f>LEFT(B2,5)</f>
        <v>TAXG9</v>
      </c>
      <c r="D2" s="560" t="s">
        <v>226</v>
      </c>
      <c r="E2" s="515" t="s">
        <v>258</v>
      </c>
      <c r="F2" s="478" t="s">
        <v>637</v>
      </c>
      <c r="G2" s="561">
        <v>42943</v>
      </c>
      <c r="H2" s="481">
        <v>14280000</v>
      </c>
      <c r="I2" s="478">
        <f ca="1">DATEDIF(G2,TODAY(),"M")</f>
        <v>59</v>
      </c>
      <c r="J2" s="246">
        <f ca="1">IF(I2&lt;36,100%-I2/36*100%,0)</f>
        <v>0</v>
      </c>
      <c r="K2" s="246">
        <f t="shared" ref="K2:K10" ca="1" si="0">IF(I2&lt;72,100%-I2/72*100%,0)</f>
        <v>0.18055555555555558</v>
      </c>
      <c r="L2" s="19" t="str">
        <f ca="1">IF(I2&lt;=24,"TOT",IF(AND(I2&gt;25,I2&lt;=48),"ON DINH",IF(AND(I2&gt;49,I2&lt;=60),"TAM ON",IF(AND(I2&gt;61,I2&lt;=84),"CHAM",IF(AND(I2&gt;85,I2&lt;=96),"RAT CHAM","NEN THANH LY")))))</f>
        <v>TAM ON</v>
      </c>
      <c r="M2" s="491" t="s">
        <v>263</v>
      </c>
      <c r="N2" s="478" t="s">
        <v>1120</v>
      </c>
      <c r="O2" s="491"/>
      <c r="P2" s="491"/>
      <c r="Q2" s="478"/>
      <c r="R2" s="478"/>
      <c r="S2" s="519" t="s">
        <v>1098</v>
      </c>
    </row>
    <row r="3" spans="1:19" ht="45" customHeight="1">
      <c r="A3" s="52">
        <v>2</v>
      </c>
      <c r="B3" s="48" t="s">
        <v>1099</v>
      </c>
      <c r="C3" s="559" t="str">
        <f t="shared" ref="C3:C18" si="1">LEFT(B3,5)</f>
        <v>TAXG9</v>
      </c>
      <c r="D3" s="229" t="s">
        <v>226</v>
      </c>
      <c r="E3" s="30" t="s">
        <v>258</v>
      </c>
      <c r="F3" s="48" t="s">
        <v>637</v>
      </c>
      <c r="G3" s="442">
        <v>42943</v>
      </c>
      <c r="H3" s="431">
        <v>14280000</v>
      </c>
      <c r="I3" s="19">
        <f t="shared" ref="I3:I18" ca="1" si="2">DATEDIF(G3,TODAY(),"M")</f>
        <v>59</v>
      </c>
      <c r="J3" s="246">
        <f t="shared" ref="J3:J18" ca="1" si="3">IF(I3&lt;36,100%-I3/36*100%,0)</f>
        <v>0</v>
      </c>
      <c r="K3" s="246">
        <f t="shared" ca="1" si="0"/>
        <v>0.18055555555555558</v>
      </c>
      <c r="L3" s="19" t="str">
        <f ca="1">IF(I3&lt;=24,"TOT",IF(AND(I3&gt;25,I3&lt;=48),"ON DINH",IF(AND(I3&gt;49,I3&lt;=60),"TAM ON",IF(AND(I3&gt;61,I3&lt;=84),"CHAM",IF(AND(I3&gt;85,I3&lt;=96),"RAT CHAM","NEN THANH LY")))))</f>
        <v>TAM ON</v>
      </c>
      <c r="M3" s="7" t="s">
        <v>263</v>
      </c>
      <c r="N3" s="48" t="s">
        <v>1121</v>
      </c>
      <c r="O3" s="10"/>
      <c r="P3" s="10"/>
      <c r="Q3" s="48"/>
      <c r="R3" s="48"/>
      <c r="S3" s="180" t="s">
        <v>1100</v>
      </c>
    </row>
    <row r="4" spans="1:19" ht="45" customHeight="1">
      <c r="A4" s="21">
        <v>3</v>
      </c>
      <c r="B4" s="48" t="s">
        <v>1101</v>
      </c>
      <c r="C4" s="559" t="str">
        <f t="shared" si="1"/>
        <v>TAXG9</v>
      </c>
      <c r="D4" s="229" t="s">
        <v>226</v>
      </c>
      <c r="E4" s="30" t="s">
        <v>80</v>
      </c>
      <c r="F4" s="19" t="s">
        <v>279</v>
      </c>
      <c r="G4" s="441">
        <v>43306</v>
      </c>
      <c r="H4" s="431">
        <v>16990000</v>
      </c>
      <c r="I4" s="19">
        <f t="shared" ca="1" si="2"/>
        <v>47</v>
      </c>
      <c r="J4" s="246">
        <f t="shared" ca="1" si="3"/>
        <v>0</v>
      </c>
      <c r="K4" s="246">
        <f t="shared" ca="1" si="0"/>
        <v>0.34722222222222221</v>
      </c>
      <c r="L4" s="19" t="str">
        <f t="shared" ref="L4:L18" ca="1" si="4">IF(I4&lt;=24,"TOT",IF(AND(I4&gt;25,I4&lt;=48),"ON DINH",IF(AND(I4&gt;49,I4&lt;=60),"TAM ON",IF(AND(I4&gt;61,I4&lt;=84),"CHAM",IF(AND(I4&gt;85,I4&lt;=96),"RAT CHAM","NEN THANH LY")))))</f>
        <v>ON DINH</v>
      </c>
      <c r="M4" s="7" t="s">
        <v>263</v>
      </c>
      <c r="N4" s="19" t="s">
        <v>323</v>
      </c>
      <c r="O4" s="7"/>
      <c r="P4" s="7"/>
      <c r="Q4" s="19"/>
      <c r="R4" s="19"/>
      <c r="S4" s="19" t="s">
        <v>1102</v>
      </c>
    </row>
    <row r="5" spans="1:19" ht="45" customHeight="1">
      <c r="A5" s="52">
        <v>4</v>
      </c>
      <c r="B5" s="48" t="s">
        <v>1103</v>
      </c>
      <c r="C5" s="559" t="str">
        <f t="shared" si="1"/>
        <v>TAXG9</v>
      </c>
      <c r="D5" s="229" t="s">
        <v>226</v>
      </c>
      <c r="E5" s="30" t="s">
        <v>80</v>
      </c>
      <c r="F5" s="19" t="s">
        <v>279</v>
      </c>
      <c r="G5" s="441">
        <v>43306</v>
      </c>
      <c r="H5" s="431">
        <v>16990000</v>
      </c>
      <c r="I5" s="19">
        <f t="shared" ca="1" si="2"/>
        <v>47</v>
      </c>
      <c r="J5" s="246">
        <f t="shared" ca="1" si="3"/>
        <v>0</v>
      </c>
      <c r="K5" s="246">
        <f t="shared" ca="1" si="0"/>
        <v>0.34722222222222221</v>
      </c>
      <c r="L5" s="19" t="str">
        <f ca="1">IF(I5&lt;=24,"TOT",IF(AND(I5&gt;25,I5&lt;=48),"ON DINH",IF(AND(I5&gt;49,I5&lt;=60),"TAM ON",IF(AND(I5&gt;61,I5&lt;=84),"CHAM",IF(AND(I5&gt;85,I5&lt;=96),"RAT CHAM","NEN THANH LY")))))</f>
        <v>ON DINH</v>
      </c>
      <c r="M5" s="7" t="s">
        <v>263</v>
      </c>
      <c r="N5" s="19" t="s">
        <v>323</v>
      </c>
      <c r="O5" s="7"/>
      <c r="P5" s="7"/>
      <c r="Q5" s="19"/>
      <c r="R5" s="19"/>
      <c r="S5" s="177" t="s">
        <v>1104</v>
      </c>
    </row>
    <row r="6" spans="1:19" ht="45" customHeight="1">
      <c r="A6" s="21">
        <v>5</v>
      </c>
      <c r="B6" s="48" t="s">
        <v>1105</v>
      </c>
      <c r="C6" s="559" t="str">
        <f t="shared" si="1"/>
        <v>TAXG9</v>
      </c>
      <c r="D6" s="229" t="s">
        <v>226</v>
      </c>
      <c r="E6" s="30" t="s">
        <v>80</v>
      </c>
      <c r="F6" s="19" t="s">
        <v>289</v>
      </c>
      <c r="G6" s="441">
        <v>43631</v>
      </c>
      <c r="H6" s="431">
        <v>20020000</v>
      </c>
      <c r="I6" s="19">
        <f t="shared" ca="1" si="2"/>
        <v>36</v>
      </c>
      <c r="J6" s="246">
        <f t="shared" ca="1" si="3"/>
        <v>0</v>
      </c>
      <c r="K6" s="246">
        <f t="shared" ca="1" si="0"/>
        <v>0.5</v>
      </c>
      <c r="L6" s="19" t="str">
        <f t="shared" ca="1" si="4"/>
        <v>ON DINH</v>
      </c>
      <c r="M6" s="7" t="s">
        <v>247</v>
      </c>
      <c r="N6" s="19" t="s">
        <v>722</v>
      </c>
      <c r="O6" s="10"/>
      <c r="P6" s="10"/>
      <c r="Q6" s="19"/>
      <c r="R6" s="19"/>
      <c r="S6" s="177" t="s">
        <v>1106</v>
      </c>
    </row>
    <row r="7" spans="1:19" ht="45" customHeight="1">
      <c r="A7" s="52">
        <v>6</v>
      </c>
      <c r="B7" s="48" t="s">
        <v>1107</v>
      </c>
      <c r="C7" s="559" t="str">
        <f t="shared" si="1"/>
        <v>TAXG9</v>
      </c>
      <c r="D7" s="229" t="s">
        <v>226</v>
      </c>
      <c r="E7" s="30" t="s">
        <v>80</v>
      </c>
      <c r="F7" s="19" t="s">
        <v>279</v>
      </c>
      <c r="G7" s="441">
        <v>43631</v>
      </c>
      <c r="H7" s="431">
        <v>16990000</v>
      </c>
      <c r="I7" s="19">
        <f t="shared" ca="1" si="2"/>
        <v>36</v>
      </c>
      <c r="J7" s="246">
        <f t="shared" ca="1" si="3"/>
        <v>0</v>
      </c>
      <c r="K7" s="246">
        <f t="shared" ca="1" si="0"/>
        <v>0.5</v>
      </c>
      <c r="L7" s="19" t="str">
        <f t="shared" ca="1" si="4"/>
        <v>ON DINH</v>
      </c>
      <c r="M7" s="7" t="s">
        <v>263</v>
      </c>
      <c r="N7" s="19" t="s">
        <v>1122</v>
      </c>
      <c r="O7" s="19"/>
      <c r="P7" s="19"/>
      <c r="Q7" s="19"/>
      <c r="R7" s="19"/>
      <c r="S7" s="177" t="s">
        <v>1108</v>
      </c>
    </row>
    <row r="8" spans="1:19" ht="45" customHeight="1">
      <c r="A8" s="21">
        <v>7</v>
      </c>
      <c r="B8" s="48" t="s">
        <v>934</v>
      </c>
      <c r="C8" s="559" t="str">
        <f t="shared" si="1"/>
        <v>TAXG9</v>
      </c>
      <c r="D8" s="229" t="s">
        <v>226</v>
      </c>
      <c r="E8" s="30" t="s">
        <v>299</v>
      </c>
      <c r="F8" s="19" t="s">
        <v>534</v>
      </c>
      <c r="G8" s="11">
        <v>44613</v>
      </c>
      <c r="H8" s="431">
        <v>22900000</v>
      </c>
      <c r="I8" s="19">
        <f t="shared" ca="1" si="2"/>
        <v>4</v>
      </c>
      <c r="J8" s="246">
        <f t="shared" ca="1" si="3"/>
        <v>0.88888888888888884</v>
      </c>
      <c r="K8" s="246">
        <f t="shared" ca="1" si="0"/>
        <v>0.94444444444444442</v>
      </c>
      <c r="L8" s="19" t="str">
        <f t="shared" ca="1" si="4"/>
        <v>TOT</v>
      </c>
      <c r="M8" s="7" t="s">
        <v>247</v>
      </c>
      <c r="N8" s="7" t="s">
        <v>935</v>
      </c>
      <c r="O8" s="7">
        <v>1</v>
      </c>
      <c r="P8" s="7"/>
      <c r="Q8" s="19"/>
      <c r="R8" s="19"/>
      <c r="S8" s="177" t="s">
        <v>936</v>
      </c>
    </row>
    <row r="9" spans="1:19" ht="45" customHeight="1">
      <c r="A9" s="5">
        <v>8</v>
      </c>
      <c r="B9" s="10" t="s">
        <v>1109</v>
      </c>
      <c r="C9" s="559" t="str">
        <f t="shared" si="1"/>
        <v>TAXG9</v>
      </c>
      <c r="D9" s="229" t="s">
        <v>226</v>
      </c>
      <c r="E9" s="30" t="s">
        <v>299</v>
      </c>
      <c r="F9" s="7" t="s">
        <v>310</v>
      </c>
      <c r="G9" s="11">
        <v>44613</v>
      </c>
      <c r="H9" s="431">
        <v>23285000</v>
      </c>
      <c r="I9" s="19">
        <f t="shared" ca="1" si="2"/>
        <v>4</v>
      </c>
      <c r="J9" s="246">
        <f t="shared" ca="1" si="3"/>
        <v>0.88888888888888884</v>
      </c>
      <c r="K9" s="246">
        <f t="shared" ca="1" si="0"/>
        <v>0.94444444444444442</v>
      </c>
      <c r="L9" s="19" t="str">
        <f t="shared" ca="1" si="4"/>
        <v>TOT</v>
      </c>
      <c r="M9" s="7" t="s">
        <v>247</v>
      </c>
      <c r="N9" s="7" t="s">
        <v>1106</v>
      </c>
      <c r="O9" s="19">
        <v>1</v>
      </c>
      <c r="P9" s="19"/>
      <c r="Q9" s="19"/>
      <c r="R9" s="19"/>
      <c r="S9" s="177"/>
    </row>
    <row r="10" spans="1:19" ht="45" customHeight="1">
      <c r="A10" s="61">
        <v>9</v>
      </c>
      <c r="B10" s="10" t="s">
        <v>1110</v>
      </c>
      <c r="C10" s="559" t="str">
        <f t="shared" si="1"/>
        <v>TAXG9</v>
      </c>
      <c r="D10" s="229" t="s">
        <v>226</v>
      </c>
      <c r="E10" s="30" t="s">
        <v>299</v>
      </c>
      <c r="F10" s="7" t="s">
        <v>310</v>
      </c>
      <c r="G10" s="11">
        <v>44613</v>
      </c>
      <c r="H10" s="431">
        <v>23285000</v>
      </c>
      <c r="I10" s="19">
        <f t="shared" ca="1" si="2"/>
        <v>4</v>
      </c>
      <c r="J10" s="246">
        <f t="shared" ca="1" si="3"/>
        <v>0.88888888888888884</v>
      </c>
      <c r="K10" s="246">
        <f t="shared" ca="1" si="0"/>
        <v>0.94444444444444442</v>
      </c>
      <c r="L10" s="19" t="str">
        <f t="shared" ca="1" si="4"/>
        <v>TOT</v>
      </c>
      <c r="M10" s="7" t="s">
        <v>247</v>
      </c>
      <c r="N10" s="156" t="s">
        <v>1111</v>
      </c>
      <c r="O10" s="19">
        <v>1</v>
      </c>
      <c r="P10" s="19"/>
      <c r="Q10" s="19"/>
      <c r="R10" s="19"/>
      <c r="S10" s="177" t="s">
        <v>1112</v>
      </c>
    </row>
    <row r="11" spans="1:19" ht="45" customHeight="1">
      <c r="A11" s="21">
        <v>1</v>
      </c>
      <c r="B11" s="48" t="s">
        <v>1123</v>
      </c>
      <c r="C11" s="559" t="str">
        <f t="shared" si="1"/>
        <v>TAXG9</v>
      </c>
      <c r="D11" s="494" t="s">
        <v>872</v>
      </c>
      <c r="E11" s="30" t="s">
        <v>987</v>
      </c>
      <c r="F11" s="19" t="s">
        <v>1115</v>
      </c>
      <c r="G11" s="441"/>
      <c r="H11" s="431"/>
      <c r="I11" s="19">
        <f t="shared" ca="1" si="2"/>
        <v>1470</v>
      </c>
      <c r="J11" s="246">
        <f t="shared" ca="1" si="3"/>
        <v>0</v>
      </c>
      <c r="K11" s="246">
        <f t="shared" ref="K11:K18" ca="1" si="5">IF(I11&lt;36,100%-I11/72*100%,0)</f>
        <v>0</v>
      </c>
      <c r="L11" s="19" t="str">
        <f t="shared" ca="1" si="4"/>
        <v>NEN THANH LY</v>
      </c>
      <c r="M11" s="19"/>
      <c r="N11" s="19"/>
      <c r="O11" s="19"/>
      <c r="P11" s="19"/>
      <c r="Q11" s="19"/>
      <c r="R11" s="19"/>
      <c r="S11" s="177"/>
    </row>
    <row r="12" spans="1:19" ht="45" customHeight="1">
      <c r="A12" s="21">
        <v>2</v>
      </c>
      <c r="B12" s="48" t="s">
        <v>1124</v>
      </c>
      <c r="C12" s="559" t="str">
        <f t="shared" si="1"/>
        <v>TAXG9</v>
      </c>
      <c r="D12" s="562" t="s">
        <v>43</v>
      </c>
      <c r="E12" s="30" t="s">
        <v>80</v>
      </c>
      <c r="F12" s="36" t="s">
        <v>678</v>
      </c>
      <c r="G12" s="441">
        <v>44060</v>
      </c>
      <c r="H12" s="431"/>
      <c r="I12" s="19">
        <f t="shared" ca="1" si="2"/>
        <v>22</v>
      </c>
      <c r="J12" s="246">
        <f t="shared" ca="1" si="3"/>
        <v>0.38888888888888884</v>
      </c>
      <c r="K12" s="246">
        <f t="shared" ca="1" si="5"/>
        <v>0.69444444444444442</v>
      </c>
      <c r="L12" s="19" t="str">
        <f t="shared" ca="1" si="4"/>
        <v>TOT</v>
      </c>
      <c r="M12" s="19"/>
      <c r="N12" s="19"/>
      <c r="O12" s="19"/>
      <c r="P12" s="19"/>
      <c r="Q12" s="19"/>
      <c r="R12" s="19"/>
      <c r="S12" s="177"/>
    </row>
    <row r="13" spans="1:19" ht="45" customHeight="1">
      <c r="A13" s="21">
        <v>3</v>
      </c>
      <c r="B13" s="48" t="s">
        <v>1125</v>
      </c>
      <c r="C13" s="559" t="str">
        <f t="shared" si="1"/>
        <v>TAXG9</v>
      </c>
      <c r="D13" s="562" t="s">
        <v>43</v>
      </c>
      <c r="E13" s="30" t="s">
        <v>258</v>
      </c>
      <c r="F13" s="6" t="s">
        <v>680</v>
      </c>
      <c r="G13" s="442">
        <v>44659</v>
      </c>
      <c r="H13" s="431">
        <v>4159000</v>
      </c>
      <c r="I13" s="19">
        <f t="shared" ca="1" si="2"/>
        <v>3</v>
      </c>
      <c r="J13" s="246">
        <f t="shared" ca="1" si="3"/>
        <v>0.91666666666666663</v>
      </c>
      <c r="K13" s="246">
        <f t="shared" ca="1" si="5"/>
        <v>0.95833333333333337</v>
      </c>
      <c r="L13" s="19" t="str">
        <f t="shared" ca="1" si="4"/>
        <v>TOT</v>
      </c>
      <c r="M13" s="55"/>
      <c r="N13" s="55" t="s">
        <v>1102</v>
      </c>
      <c r="O13" s="19"/>
      <c r="P13" s="19"/>
      <c r="Q13" s="54"/>
      <c r="R13" s="54"/>
      <c r="S13" s="176"/>
    </row>
    <row r="14" spans="1:19" ht="45" customHeight="1">
      <c r="A14" s="21">
        <v>4</v>
      </c>
      <c r="B14" s="48" t="s">
        <v>1126</v>
      </c>
      <c r="C14" s="559" t="str">
        <f t="shared" si="1"/>
        <v>TAXG9</v>
      </c>
      <c r="D14" s="562" t="s">
        <v>43</v>
      </c>
      <c r="E14" s="30" t="s">
        <v>258</v>
      </c>
      <c r="F14" s="104" t="s">
        <v>680</v>
      </c>
      <c r="G14" s="442">
        <v>44659</v>
      </c>
      <c r="H14" s="431">
        <v>4159000</v>
      </c>
      <c r="I14" s="19">
        <f t="shared" ca="1" si="2"/>
        <v>3</v>
      </c>
      <c r="J14" s="246">
        <f t="shared" ca="1" si="3"/>
        <v>0.91666666666666663</v>
      </c>
      <c r="K14" s="246">
        <f t="shared" ca="1" si="5"/>
        <v>0.95833333333333337</v>
      </c>
      <c r="L14" s="19" t="str">
        <f t="shared" ca="1" si="4"/>
        <v>TOT</v>
      </c>
      <c r="M14" s="55"/>
      <c r="N14" s="55" t="s">
        <v>1106</v>
      </c>
      <c r="O14" s="19"/>
      <c r="P14" s="19"/>
      <c r="Q14" s="54"/>
      <c r="R14" s="54"/>
      <c r="S14" s="176"/>
    </row>
    <row r="15" spans="1:19" ht="45" customHeight="1">
      <c r="A15" s="21">
        <v>5</v>
      </c>
      <c r="B15" s="48" t="s">
        <v>1127</v>
      </c>
      <c r="C15" s="559" t="str">
        <f t="shared" si="1"/>
        <v>TAXG9</v>
      </c>
      <c r="D15" s="562" t="s">
        <v>43</v>
      </c>
      <c r="E15" s="30" t="s">
        <v>258</v>
      </c>
      <c r="F15" s="104" t="s">
        <v>680</v>
      </c>
      <c r="G15" s="442">
        <v>44659</v>
      </c>
      <c r="H15" s="431">
        <v>4159000</v>
      </c>
      <c r="I15" s="19">
        <f t="shared" ca="1" si="2"/>
        <v>3</v>
      </c>
      <c r="J15" s="246">
        <f t="shared" ca="1" si="3"/>
        <v>0.91666666666666663</v>
      </c>
      <c r="K15" s="246">
        <f t="shared" ca="1" si="5"/>
        <v>0.95833333333333337</v>
      </c>
      <c r="L15" s="19" t="str">
        <f t="shared" ca="1" si="4"/>
        <v>TOT</v>
      </c>
      <c r="M15" s="55"/>
      <c r="N15" s="55" t="s">
        <v>1108</v>
      </c>
      <c r="O15" s="19"/>
      <c r="P15" s="19"/>
      <c r="Q15" s="54"/>
      <c r="R15" s="54"/>
      <c r="S15" s="176"/>
    </row>
    <row r="16" spans="1:19" ht="45" customHeight="1">
      <c r="A16" s="21">
        <v>6</v>
      </c>
      <c r="B16" s="48" t="s">
        <v>1128</v>
      </c>
      <c r="C16" s="559" t="str">
        <f t="shared" si="1"/>
        <v>TAXG9</v>
      </c>
      <c r="D16" s="562" t="s">
        <v>43</v>
      </c>
      <c r="E16" s="30" t="s">
        <v>258</v>
      </c>
      <c r="F16" s="104" t="s">
        <v>680</v>
      </c>
      <c r="G16" s="442">
        <v>44659</v>
      </c>
      <c r="H16" s="431">
        <v>4159000</v>
      </c>
      <c r="I16" s="19">
        <f t="shared" ca="1" si="2"/>
        <v>3</v>
      </c>
      <c r="J16" s="246">
        <f t="shared" ca="1" si="3"/>
        <v>0.91666666666666663</v>
      </c>
      <c r="K16" s="246">
        <f t="shared" ca="1" si="5"/>
        <v>0.95833333333333337</v>
      </c>
      <c r="L16" s="19" t="str">
        <f t="shared" ca="1" si="4"/>
        <v>TOT</v>
      </c>
      <c r="M16" s="55"/>
      <c r="N16" s="55" t="s">
        <v>1129</v>
      </c>
      <c r="O16" s="19"/>
      <c r="P16" s="19"/>
      <c r="Q16" s="55"/>
      <c r="R16" s="55"/>
      <c r="S16" s="175"/>
    </row>
    <row r="17" spans="1:19" ht="45" customHeight="1">
      <c r="A17" s="21">
        <v>7</v>
      </c>
      <c r="B17" s="48" t="s">
        <v>1130</v>
      </c>
      <c r="C17" s="559" t="str">
        <f t="shared" si="1"/>
        <v>TAXG9</v>
      </c>
      <c r="D17" s="562" t="s">
        <v>43</v>
      </c>
      <c r="E17" s="30" t="s">
        <v>258</v>
      </c>
      <c r="F17" s="104" t="s">
        <v>680</v>
      </c>
      <c r="G17" s="442">
        <v>44659</v>
      </c>
      <c r="H17" s="431">
        <v>4159000</v>
      </c>
      <c r="I17" s="19">
        <f t="shared" ca="1" si="2"/>
        <v>3</v>
      </c>
      <c r="J17" s="246">
        <f t="shared" ca="1" si="3"/>
        <v>0.91666666666666663</v>
      </c>
      <c r="K17" s="246">
        <f t="shared" ca="1" si="5"/>
        <v>0.95833333333333337</v>
      </c>
      <c r="L17" s="19" t="str">
        <f t="shared" ca="1" si="4"/>
        <v>TOT</v>
      </c>
      <c r="M17" s="55"/>
      <c r="N17" s="55" t="s">
        <v>1112</v>
      </c>
      <c r="O17" s="19"/>
      <c r="P17" s="19"/>
      <c r="Q17" s="55"/>
      <c r="R17" s="55"/>
      <c r="S17" s="175" t="s">
        <v>1131</v>
      </c>
    </row>
    <row r="18" spans="1:19" ht="45" customHeight="1">
      <c r="A18" s="21">
        <v>8</v>
      </c>
      <c r="B18" s="48" t="s">
        <v>1132</v>
      </c>
      <c r="C18" s="559" t="str">
        <f t="shared" si="1"/>
        <v>TAXG9</v>
      </c>
      <c r="D18" s="563" t="s">
        <v>43</v>
      </c>
      <c r="E18" s="39" t="s">
        <v>258</v>
      </c>
      <c r="F18" s="352" t="s">
        <v>680</v>
      </c>
      <c r="G18" s="459">
        <v>44659</v>
      </c>
      <c r="H18" s="432">
        <v>4159000</v>
      </c>
      <c r="I18" s="26">
        <f t="shared" ca="1" si="2"/>
        <v>3</v>
      </c>
      <c r="J18" s="247">
        <f t="shared" ca="1" si="3"/>
        <v>0.91666666666666663</v>
      </c>
      <c r="K18" s="247">
        <f t="shared" ca="1" si="5"/>
        <v>0.95833333333333337</v>
      </c>
      <c r="L18" s="26" t="str">
        <f t="shared" ca="1" si="4"/>
        <v>TOT</v>
      </c>
      <c r="M18" s="205"/>
      <c r="N18" s="205" t="s">
        <v>1111</v>
      </c>
      <c r="O18" s="26"/>
      <c r="P18" s="26"/>
      <c r="Q18" s="205"/>
      <c r="R18" s="205"/>
      <c r="S18" s="564" t="s">
        <v>1133</v>
      </c>
    </row>
  </sheetData>
  <phoneticPr fontId="57" type="noConversion"/>
  <pageMargins left="0.7" right="0.7" top="0.75" bottom="0.75" header="0.3" footer="0.3"/>
  <pageSetup paperSize="9" scale="40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804D6C-8E17-4743-B853-5A4A777B62A8}">
          <x14:formula1>
            <xm:f>Source!$A$2:$A$18</xm:f>
          </x14:formula1>
          <xm:sqref>D2:D10</xm:sqref>
        </x14:dataValidation>
        <x14:dataValidation type="list" allowBlank="1" showInputMessage="1" showErrorMessage="1" xr:uid="{E34EDD04-4173-43EC-A08E-C3525F5AAF6E}">
          <x14:formula1>
            <xm:f>Source!$I$2:$I$18</xm:f>
          </x14:formula1>
          <xm:sqref>M2:M10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4A59-CAE0-409D-9DC4-5EA6CD038A02}">
  <sheetPr>
    <pageSetUpPr fitToPage="1"/>
  </sheetPr>
  <dimension ref="A1:S10"/>
  <sheetViews>
    <sheetView zoomScale="70" zoomScaleNormal="70" workbookViewId="0">
      <selection activeCell="F4" sqref="F4"/>
    </sheetView>
  </sheetViews>
  <sheetFormatPr defaultRowHeight="15"/>
  <cols>
    <col min="1" max="3" width="10.625" customWidth="1"/>
    <col min="4" max="4" width="17" customWidth="1"/>
    <col min="5" max="5" width="14.375" style="544" customWidth="1"/>
    <col min="6" max="6" width="30.375" customWidth="1"/>
    <col min="7" max="7" width="20.375" style="375" customWidth="1"/>
    <col min="8" max="8" width="22.375" style="374" customWidth="1"/>
    <col min="9" max="9" width="15.625" customWidth="1"/>
    <col min="10" max="11" width="15.625" style="241" customWidth="1"/>
    <col min="12" max="12" width="15.625" customWidth="1"/>
    <col min="13" max="13" width="30.375" customWidth="1"/>
    <col min="14" max="16" width="15.625" customWidth="1"/>
    <col min="17" max="18" width="30.37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6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523">
        <v>1</v>
      </c>
      <c r="B2" s="483" t="s">
        <v>1134</v>
      </c>
      <c r="C2" s="483" t="str">
        <f>LEFT(B2,3)</f>
        <v>ACC</v>
      </c>
      <c r="D2" s="524" t="s">
        <v>226</v>
      </c>
      <c r="E2" s="584" t="s">
        <v>80</v>
      </c>
      <c r="F2" s="483" t="s">
        <v>1135</v>
      </c>
      <c r="G2" s="525"/>
      <c r="H2" s="526">
        <v>16990000</v>
      </c>
      <c r="I2" s="527">
        <f ca="1">DATEDIF(G2,TODAY(),"M")</f>
        <v>1470</v>
      </c>
      <c r="J2" s="528">
        <f ca="1">IF(I2&lt;36,100%-I2/36*100%,0)</f>
        <v>0</v>
      </c>
      <c r="K2" s="528">
        <f ca="1">IF(I2&lt;72,100%-I2/72*100%,0)</f>
        <v>0</v>
      </c>
      <c r="L2" s="529" t="str">
        <f ca="1">IF(I2&lt;=24,"TOT",IF(AND(I2&gt;25,I2&lt;=48),"ON DINH",IF(AND(I2&gt;49,I2&lt;=60),"TAM ON",IF(AND(I2&gt;61,I2&lt;=84),"CHAM",IF(AND(I2&gt;85,I2&lt;=96),"RAT CHAM","NEN THANH LY")))))</f>
        <v>NEN THANH LY</v>
      </c>
      <c r="M2" s="530"/>
      <c r="N2" s="530" t="s">
        <v>1136</v>
      </c>
      <c r="O2" s="491"/>
      <c r="P2" s="483"/>
      <c r="Q2" s="492"/>
      <c r="R2" s="483"/>
      <c r="S2" s="484" t="s">
        <v>1137</v>
      </c>
    </row>
    <row r="3" spans="1:19" ht="45" customHeight="1">
      <c r="A3" s="153">
        <v>2</v>
      </c>
      <c r="B3" s="483" t="s">
        <v>1138</v>
      </c>
      <c r="C3" s="483" t="str">
        <f t="shared" ref="C3:C10" si="0">LEFT(B3,3)</f>
        <v>ACC</v>
      </c>
      <c r="D3" s="6" t="s">
        <v>226</v>
      </c>
      <c r="E3" s="584" t="s">
        <v>80</v>
      </c>
      <c r="F3" s="2" t="s">
        <v>1139</v>
      </c>
      <c r="G3" s="310">
        <v>42580</v>
      </c>
      <c r="H3" s="355">
        <v>14150000</v>
      </c>
      <c r="I3" s="43">
        <f t="shared" ref="I3:I10" ca="1" si="1">DATEDIF(G3,TODAY(),"M")</f>
        <v>71</v>
      </c>
      <c r="J3" s="370">
        <f t="shared" ref="J3:J10" ca="1" si="2">IF(I3&lt;36,100%-I3/36*100%,0)</f>
        <v>0</v>
      </c>
      <c r="K3" s="370">
        <f t="shared" ref="K3:K10" ca="1" si="3">IF(I3&lt;72,100%-I3/72*100%,0)</f>
        <v>1.388888888888884E-2</v>
      </c>
      <c r="L3" s="63" t="str">
        <f t="shared" ref="L3:L10" ca="1" si="4">IF(I3&lt;=24,"TOT",IF(AND(I3&gt;25,I3&lt;=48),"ON DINH",IF(AND(I3&gt;49,I3&lt;=60),"TAM ON",IF(AND(I3&gt;61,I3&lt;=84),"CHAM",IF(AND(I3&gt;85,I3&lt;=96),"RAT CHAM","NEN THANH LY")))))</f>
        <v>CHAM</v>
      </c>
      <c r="M3" s="182"/>
      <c r="N3" s="182" t="s">
        <v>968</v>
      </c>
      <c r="O3" s="10"/>
      <c r="P3" s="2"/>
      <c r="Q3" s="13"/>
      <c r="R3" s="2"/>
      <c r="S3" s="160" t="s">
        <v>621</v>
      </c>
    </row>
    <row r="4" spans="1:19" ht="45" customHeight="1">
      <c r="A4" s="153">
        <v>3</v>
      </c>
      <c r="B4" s="483" t="s">
        <v>1140</v>
      </c>
      <c r="C4" s="483" t="str">
        <f t="shared" si="0"/>
        <v>ACC</v>
      </c>
      <c r="D4" s="6" t="s">
        <v>226</v>
      </c>
      <c r="E4" s="31" t="s">
        <v>258</v>
      </c>
      <c r="F4" s="2" t="s">
        <v>1141</v>
      </c>
      <c r="G4" s="310">
        <v>42580</v>
      </c>
      <c r="H4" s="355">
        <v>14150000</v>
      </c>
      <c r="I4" s="43">
        <f t="shared" ca="1" si="1"/>
        <v>71</v>
      </c>
      <c r="J4" s="370">
        <f t="shared" ca="1" si="2"/>
        <v>0</v>
      </c>
      <c r="K4" s="370">
        <f t="shared" ca="1" si="3"/>
        <v>1.388888888888884E-2</v>
      </c>
      <c r="L4" s="63" t="str">
        <f t="shared" ca="1" si="4"/>
        <v>CHAM</v>
      </c>
      <c r="M4" s="182"/>
      <c r="N4" s="182" t="s">
        <v>1142</v>
      </c>
      <c r="O4" s="7"/>
      <c r="P4" s="2"/>
      <c r="Q4" s="156"/>
      <c r="R4" s="2"/>
      <c r="S4" s="160" t="s">
        <v>1143</v>
      </c>
    </row>
    <row r="5" spans="1:19" ht="45" customHeight="1">
      <c r="A5" s="44">
        <v>4</v>
      </c>
      <c r="B5" s="483" t="s">
        <v>1144</v>
      </c>
      <c r="C5" s="483" t="str">
        <f t="shared" si="0"/>
        <v>ACC</v>
      </c>
      <c r="D5" s="6" t="s">
        <v>226</v>
      </c>
      <c r="E5" s="699" t="s">
        <v>299</v>
      </c>
      <c r="F5" s="2" t="s">
        <v>1145</v>
      </c>
      <c r="G5" s="41">
        <v>43283</v>
      </c>
      <c r="H5" s="355">
        <v>14150000</v>
      </c>
      <c r="I5" s="43">
        <f t="shared" ca="1" si="1"/>
        <v>48</v>
      </c>
      <c r="J5" s="370">
        <f t="shared" ca="1" si="2"/>
        <v>0</v>
      </c>
      <c r="K5" s="370">
        <f t="shared" ca="1" si="3"/>
        <v>0.33333333333333337</v>
      </c>
      <c r="L5" s="63" t="str">
        <f t="shared" ca="1" si="4"/>
        <v>ON DINH</v>
      </c>
      <c r="M5" s="2"/>
      <c r="N5" s="2" t="s">
        <v>1146</v>
      </c>
      <c r="O5" s="7"/>
      <c r="P5" s="63"/>
      <c r="Q5" s="156"/>
      <c r="R5" s="63"/>
      <c r="S5" s="216"/>
    </row>
    <row r="6" spans="1:19" ht="45" customHeight="1">
      <c r="A6" s="44">
        <v>1</v>
      </c>
      <c r="B6" s="483" t="s">
        <v>1147</v>
      </c>
      <c r="C6" s="483" t="str">
        <f t="shared" si="0"/>
        <v>ACC</v>
      </c>
      <c r="D6" s="494" t="s">
        <v>315</v>
      </c>
      <c r="E6" s="31" t="s">
        <v>80</v>
      </c>
      <c r="F6" s="2" t="s">
        <v>1148</v>
      </c>
      <c r="G6" s="41">
        <v>40903</v>
      </c>
      <c r="H6" s="371">
        <v>11450000</v>
      </c>
      <c r="I6" s="43">
        <f t="shared" ca="1" si="1"/>
        <v>126</v>
      </c>
      <c r="J6" s="370">
        <f t="shared" ca="1" si="2"/>
        <v>0</v>
      </c>
      <c r="K6" s="370">
        <f t="shared" ca="1" si="3"/>
        <v>0</v>
      </c>
      <c r="L6" s="63" t="str">
        <f t="shared" ca="1" si="4"/>
        <v>NEN THANH LY</v>
      </c>
      <c r="M6" s="182"/>
      <c r="N6" s="182" t="s">
        <v>688</v>
      </c>
      <c r="O6" s="19"/>
      <c r="P6" s="63"/>
      <c r="Q6" s="19"/>
      <c r="R6" s="63"/>
      <c r="S6" s="216"/>
    </row>
    <row r="7" spans="1:19" ht="45" customHeight="1">
      <c r="A7" s="217">
        <v>2</v>
      </c>
      <c r="B7" s="483" t="s">
        <v>1149</v>
      </c>
      <c r="C7" s="483" t="str">
        <f t="shared" si="0"/>
        <v>ACC</v>
      </c>
      <c r="D7" s="494" t="s">
        <v>43</v>
      </c>
      <c r="E7" s="218" t="s">
        <v>299</v>
      </c>
      <c r="F7" s="218" t="s">
        <v>1150</v>
      </c>
      <c r="G7" s="466">
        <v>44299</v>
      </c>
      <c r="H7" s="373">
        <v>2839000</v>
      </c>
      <c r="I7" s="43">
        <f t="shared" ca="1" si="1"/>
        <v>14</v>
      </c>
      <c r="J7" s="370">
        <f t="shared" ca="1" si="2"/>
        <v>0.61111111111111116</v>
      </c>
      <c r="K7" s="370">
        <f t="shared" ca="1" si="3"/>
        <v>0.80555555555555558</v>
      </c>
      <c r="L7" s="63" t="str">
        <f t="shared" ca="1" si="4"/>
        <v>TOT</v>
      </c>
      <c r="M7" s="70"/>
      <c r="N7" s="70" t="s">
        <v>1136</v>
      </c>
      <c r="O7" s="7"/>
      <c r="P7" s="63"/>
      <c r="Q7" s="7"/>
      <c r="R7" s="63"/>
      <c r="S7" s="216"/>
    </row>
    <row r="8" spans="1:19" ht="45" customHeight="1">
      <c r="A8" s="217">
        <v>3</v>
      </c>
      <c r="B8" s="483" t="s">
        <v>1151</v>
      </c>
      <c r="C8" s="483" t="str">
        <f t="shared" si="0"/>
        <v>ACC</v>
      </c>
      <c r="D8" s="494" t="s">
        <v>43</v>
      </c>
      <c r="E8" s="218" t="s">
        <v>299</v>
      </c>
      <c r="F8" s="218" t="s">
        <v>1150</v>
      </c>
      <c r="G8" s="466">
        <v>44299</v>
      </c>
      <c r="H8" s="373">
        <v>2839000</v>
      </c>
      <c r="I8" s="43">
        <f t="shared" ca="1" si="1"/>
        <v>14</v>
      </c>
      <c r="J8" s="370">
        <f t="shared" ca="1" si="2"/>
        <v>0.61111111111111116</v>
      </c>
      <c r="K8" s="370">
        <f t="shared" ca="1" si="3"/>
        <v>0.80555555555555558</v>
      </c>
      <c r="L8" s="63" t="str">
        <f t="shared" ca="1" si="4"/>
        <v>TOT</v>
      </c>
      <c r="M8" s="70"/>
      <c r="N8" s="70" t="s">
        <v>1142</v>
      </c>
      <c r="O8" s="19"/>
      <c r="P8" s="2"/>
      <c r="Q8" s="19"/>
      <c r="R8" s="2"/>
      <c r="S8" s="160" t="s">
        <v>1152</v>
      </c>
    </row>
    <row r="9" spans="1:19" ht="45" customHeight="1">
      <c r="A9" s="217">
        <v>4</v>
      </c>
      <c r="B9" s="483" t="s">
        <v>1153</v>
      </c>
      <c r="C9" s="483" t="str">
        <f t="shared" si="0"/>
        <v>ACC</v>
      </c>
      <c r="D9" s="494" t="s">
        <v>43</v>
      </c>
      <c r="E9" s="218" t="s">
        <v>299</v>
      </c>
      <c r="F9" s="218" t="s">
        <v>1150</v>
      </c>
      <c r="G9" s="466">
        <v>44299</v>
      </c>
      <c r="H9" s="373">
        <v>2839000</v>
      </c>
      <c r="I9" s="43">
        <f t="shared" ca="1" si="1"/>
        <v>14</v>
      </c>
      <c r="J9" s="370">
        <f t="shared" ca="1" si="2"/>
        <v>0.61111111111111116</v>
      </c>
      <c r="K9" s="370">
        <f t="shared" ca="1" si="3"/>
        <v>0.80555555555555558</v>
      </c>
      <c r="L9" s="63" t="str">
        <f t="shared" ca="1" si="4"/>
        <v>TOT</v>
      </c>
      <c r="M9" s="70"/>
      <c r="N9" s="70" t="s">
        <v>1146</v>
      </c>
      <c r="O9" s="19"/>
      <c r="P9" s="63"/>
      <c r="Q9" s="19"/>
      <c r="R9" s="63"/>
      <c r="S9" s="216"/>
    </row>
    <row r="10" spans="1:19" ht="45" customHeight="1">
      <c r="A10" s="531">
        <v>5</v>
      </c>
      <c r="B10" s="483" t="s">
        <v>1154</v>
      </c>
      <c r="C10" s="483" t="str">
        <f t="shared" si="0"/>
        <v>ACC</v>
      </c>
      <c r="D10" s="533" t="s">
        <v>43</v>
      </c>
      <c r="E10" s="218" t="s">
        <v>299</v>
      </c>
      <c r="F10" s="534" t="s">
        <v>1155</v>
      </c>
      <c r="G10" s="535">
        <v>44299</v>
      </c>
      <c r="H10" s="536">
        <v>2839000</v>
      </c>
      <c r="I10" s="537">
        <f t="shared" ca="1" si="1"/>
        <v>14</v>
      </c>
      <c r="J10" s="538">
        <f t="shared" ca="1" si="2"/>
        <v>0.61111111111111116</v>
      </c>
      <c r="K10" s="538">
        <f t="shared" ca="1" si="3"/>
        <v>0.80555555555555558</v>
      </c>
      <c r="L10" s="539" t="str">
        <f t="shared" ca="1" si="4"/>
        <v>TOT</v>
      </c>
      <c r="M10" s="540"/>
      <c r="N10" s="540" t="s">
        <v>968</v>
      </c>
      <c r="O10" s="26"/>
      <c r="P10" s="26"/>
      <c r="Q10" s="26"/>
      <c r="R10" s="26"/>
      <c r="S10" s="186"/>
    </row>
  </sheetData>
  <phoneticPr fontId="57" type="noConversion"/>
  <pageMargins left="0.7" right="0.7" top="0.75" bottom="0.75" header="0.3" footer="0.3"/>
  <pageSetup paperSize="9" scale="40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64FC56-6162-48C8-A9C2-276A7840D17D}">
          <x14:formula1>
            <xm:f>Source!$A$2:$A$18</xm:f>
          </x14:formula1>
          <xm:sqref>D2:D5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A8AC-FD26-4BA0-874A-E27121A09ED1}">
  <sheetPr>
    <pageSetUpPr fitToPage="1"/>
  </sheetPr>
  <dimension ref="A1:T21"/>
  <sheetViews>
    <sheetView zoomScale="55" zoomScaleNormal="55" workbookViewId="0">
      <selection activeCell="H7" sqref="H7"/>
    </sheetView>
  </sheetViews>
  <sheetFormatPr defaultRowHeight="15"/>
  <cols>
    <col min="1" max="3" width="10.625" customWidth="1"/>
    <col min="4" max="4" width="17" customWidth="1"/>
    <col min="5" max="5" width="14.375" customWidth="1"/>
    <col min="6" max="6" width="30.375" customWidth="1"/>
    <col min="7" max="7" width="20.375" customWidth="1"/>
    <col min="8" max="8" width="26.375" customWidth="1"/>
    <col min="9" max="12" width="15.625" customWidth="1"/>
    <col min="13" max="13" width="30.375" customWidth="1"/>
    <col min="14" max="15" width="15.625" customWidth="1"/>
    <col min="16" max="17" width="30.375" customWidth="1"/>
    <col min="18" max="18" width="21.375" bestFit="1" customWidth="1"/>
    <col min="19" max="19" width="19.625" customWidth="1"/>
  </cols>
  <sheetData>
    <row r="1" spans="1:20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20" s="196" customFormat="1" ht="45" customHeight="1">
      <c r="A2" s="570">
        <v>1</v>
      </c>
      <c r="B2" s="478"/>
      <c r="C2" s="478" t="str">
        <f t="shared" ref="C2:C21" si="0">LEFT(B2,2)</f>
        <v/>
      </c>
      <c r="D2" s="571" t="s">
        <v>1156</v>
      </c>
      <c r="E2" s="572"/>
      <c r="F2" s="478" t="s">
        <v>1157</v>
      </c>
      <c r="G2" s="441">
        <v>43353</v>
      </c>
      <c r="H2" s="573"/>
      <c r="I2" s="574">
        <f ca="1">DATEDIF(G2,TODAY(),"M")</f>
        <v>46</v>
      </c>
      <c r="J2" s="566">
        <f ca="1">IF(I2&lt;36,100%-I2/36*100%,0)</f>
        <v>0</v>
      </c>
      <c r="K2" s="566">
        <f ca="1">IF(I2&lt;72,100%-I2/72*100%,0)</f>
        <v>0.36111111111111116</v>
      </c>
      <c r="L2" s="491" t="str">
        <f ca="1">IF(I2&lt;=24,"TOT",IF(AND(I2&gt;25,I2&lt;=48),"ON DINH",IF(AND(I2&gt;49,I2&lt;=60),"TAM ON",IF(AND(I2&gt;61,I2&lt;=84),"CHAM",IF(AND(I2&gt;85,I2&lt;=96),"RAT CHAM","NEN THANH LY")))))</f>
        <v>ON DINH</v>
      </c>
      <c r="M2" s="575"/>
      <c r="N2" s="575" t="s">
        <v>1158</v>
      </c>
      <c r="O2" s="576"/>
      <c r="P2" s="577"/>
      <c r="Q2" s="491"/>
      <c r="R2" s="491"/>
      <c r="S2" s="578"/>
      <c r="T2" s="568"/>
    </row>
    <row r="3" spans="1:20" s="196" customFormat="1" ht="45" customHeight="1">
      <c r="A3" s="106">
        <v>2</v>
      </c>
      <c r="B3" s="19"/>
      <c r="C3" s="19" t="str">
        <f t="shared" si="0"/>
        <v/>
      </c>
      <c r="D3" s="19" t="s">
        <v>111</v>
      </c>
      <c r="E3" s="35"/>
      <c r="F3" s="19" t="s">
        <v>1159</v>
      </c>
      <c r="G3" s="441">
        <v>43353</v>
      </c>
      <c r="H3" s="371"/>
      <c r="I3" s="34">
        <f ca="1">DATEDIF(G3,TODAY(),"M")</f>
        <v>46</v>
      </c>
      <c r="J3" s="279">
        <f ca="1">IF(I3&lt;36,100%-I3/36*100%,0)</f>
        <v>0</v>
      </c>
      <c r="K3" s="279">
        <f ca="1">IF(I3&lt;72,100%-I3/72*100%,0)</f>
        <v>0.36111111111111116</v>
      </c>
      <c r="L3" s="7" t="str">
        <f t="shared" ref="L3:L21" ca="1" si="1">IF(I3&lt;=24,"TOT",IF(AND(I3&gt;25,I3&lt;=48),"ON DINH",IF(AND(I3&gt;49,I3&lt;=60),"TAM ON",IF(AND(I3&gt;61,I3&lt;=84),"CHAM",IF(AND(I3&gt;85,I3&lt;=96),"RAT CHAM","NEN THANH LY")))))</f>
        <v>ON DINH</v>
      </c>
      <c r="M3" s="36"/>
      <c r="N3" s="36" t="s">
        <v>1158</v>
      </c>
      <c r="O3" s="7"/>
      <c r="P3" s="156"/>
      <c r="Q3" s="10"/>
      <c r="R3" s="10"/>
      <c r="S3" s="197"/>
      <c r="T3" s="568"/>
    </row>
    <row r="4" spans="1:20" s="196" customFormat="1" ht="45" customHeight="1">
      <c r="A4" s="106">
        <v>3</v>
      </c>
      <c r="B4" s="19" t="s">
        <v>1160</v>
      </c>
      <c r="C4" s="19" t="str">
        <f t="shared" si="0"/>
        <v>HR</v>
      </c>
      <c r="D4" s="6" t="s">
        <v>226</v>
      </c>
      <c r="E4" s="36" t="s">
        <v>80</v>
      </c>
      <c r="F4" s="19" t="s">
        <v>1135</v>
      </c>
      <c r="G4" s="441">
        <v>43353</v>
      </c>
      <c r="H4" s="371">
        <v>16990000</v>
      </c>
      <c r="I4" s="34">
        <f ca="1">DATEDIF(G4,TODAY(),"M")</f>
        <v>46</v>
      </c>
      <c r="J4" s="279">
        <f ca="1">IF(I4&lt;36,100%-I4/36*100%,0)</f>
        <v>0</v>
      </c>
      <c r="K4" s="279">
        <f ca="1">IF(I4&lt;72,100%-I4/72*100%,0)</f>
        <v>0.36111111111111116</v>
      </c>
      <c r="L4" s="7" t="str">
        <f t="shared" ca="1" si="1"/>
        <v>ON DINH</v>
      </c>
      <c r="M4" s="36"/>
      <c r="N4" s="36" t="s">
        <v>1158</v>
      </c>
      <c r="O4" s="7"/>
      <c r="P4" s="156"/>
      <c r="Q4" s="219"/>
      <c r="R4" s="219"/>
      <c r="S4" s="197"/>
      <c r="T4" s="568"/>
    </row>
    <row r="5" spans="1:20" s="196" customFormat="1" ht="45" customHeight="1">
      <c r="A5" s="106">
        <v>4</v>
      </c>
      <c r="B5" s="19" t="s">
        <v>1161</v>
      </c>
      <c r="C5" s="19" t="str">
        <f t="shared" si="0"/>
        <v>HR</v>
      </c>
      <c r="D5" s="6" t="s">
        <v>226</v>
      </c>
      <c r="E5" s="36" t="s">
        <v>299</v>
      </c>
      <c r="F5" s="19" t="s">
        <v>1162</v>
      </c>
      <c r="G5" s="441">
        <v>43353</v>
      </c>
      <c r="H5" s="371"/>
      <c r="I5" s="34">
        <f t="shared" ref="I5:I21" ca="1" si="2">DATEDIF(G4,TODAY(),"M")</f>
        <v>46</v>
      </c>
      <c r="J5" s="279">
        <f t="shared" ref="J5:J21" ca="1" si="3">IF(I5&lt;36,100%-I5/36*100%,0)</f>
        <v>0</v>
      </c>
      <c r="K5" s="279">
        <f t="shared" ref="K5:K21" ca="1" si="4">IF(I5&lt;72,100%-I5/72*100%,0)</f>
        <v>0.36111111111111116</v>
      </c>
      <c r="L5" s="7" t="str">
        <f t="shared" ca="1" si="1"/>
        <v>ON DINH</v>
      </c>
      <c r="M5" s="36"/>
      <c r="N5" s="36" t="s">
        <v>1163</v>
      </c>
      <c r="O5" s="10"/>
      <c r="P5" s="13"/>
      <c r="Q5" s="7"/>
      <c r="R5" s="7"/>
      <c r="S5" s="172" t="s">
        <v>1164</v>
      </c>
      <c r="T5" s="568"/>
    </row>
    <row r="6" spans="1:20" s="196" customFormat="1" ht="45" customHeight="1">
      <c r="A6" s="106">
        <v>5</v>
      </c>
      <c r="B6" s="19" t="s">
        <v>1165</v>
      </c>
      <c r="C6" s="19" t="str">
        <f t="shared" si="0"/>
        <v>HR</v>
      </c>
      <c r="D6" s="6" t="s">
        <v>226</v>
      </c>
      <c r="E6" s="36" t="s">
        <v>80</v>
      </c>
      <c r="F6" s="19" t="s">
        <v>1135</v>
      </c>
      <c r="G6" s="441">
        <v>43353</v>
      </c>
      <c r="H6" s="371">
        <v>16990000</v>
      </c>
      <c r="I6" s="34">
        <f t="shared" ca="1" si="2"/>
        <v>46</v>
      </c>
      <c r="J6" s="279">
        <f t="shared" ca="1" si="3"/>
        <v>0</v>
      </c>
      <c r="K6" s="279">
        <f t="shared" ca="1" si="4"/>
        <v>0.36111111111111116</v>
      </c>
      <c r="L6" s="7" t="str">
        <f t="shared" ca="1" si="1"/>
        <v>ON DINH</v>
      </c>
      <c r="M6" s="36"/>
      <c r="N6" s="36" t="s">
        <v>1166</v>
      </c>
      <c r="O6" s="19"/>
      <c r="P6" s="19"/>
      <c r="Q6" s="10"/>
      <c r="R6" s="10"/>
      <c r="S6" s="181" t="s">
        <v>1163</v>
      </c>
      <c r="T6" s="568"/>
    </row>
    <row r="7" spans="1:20" s="196" customFormat="1" ht="45" customHeight="1">
      <c r="A7" s="106">
        <v>6</v>
      </c>
      <c r="B7" s="19" t="s">
        <v>1167</v>
      </c>
      <c r="C7" s="19" t="str">
        <f t="shared" si="0"/>
        <v>HR</v>
      </c>
      <c r="D7" s="6" t="s">
        <v>226</v>
      </c>
      <c r="E7" s="36" t="s">
        <v>80</v>
      </c>
      <c r="F7" s="19" t="s">
        <v>1168</v>
      </c>
      <c r="G7" s="456">
        <v>43910</v>
      </c>
      <c r="H7" s="371"/>
      <c r="I7" s="34">
        <f t="shared" ca="1" si="2"/>
        <v>46</v>
      </c>
      <c r="J7" s="279">
        <f t="shared" ca="1" si="3"/>
        <v>0</v>
      </c>
      <c r="K7" s="279">
        <f t="shared" ca="1" si="4"/>
        <v>0.36111111111111116</v>
      </c>
      <c r="L7" s="7" t="str">
        <f t="shared" ca="1" si="1"/>
        <v>ON DINH</v>
      </c>
      <c r="M7" s="36"/>
      <c r="N7" s="36" t="s">
        <v>1169</v>
      </c>
      <c r="O7" s="7"/>
      <c r="P7" s="7"/>
      <c r="Q7" s="19"/>
      <c r="R7" s="19"/>
      <c r="S7" s="177" t="s">
        <v>1170</v>
      </c>
      <c r="T7" s="568"/>
    </row>
    <row r="8" spans="1:20" s="196" customFormat="1" ht="45" customHeight="1">
      <c r="A8" s="106">
        <v>7</v>
      </c>
      <c r="B8" s="19" t="s">
        <v>1171</v>
      </c>
      <c r="C8" s="19" t="str">
        <f t="shared" si="0"/>
        <v>HR</v>
      </c>
      <c r="D8" s="6" t="s">
        <v>226</v>
      </c>
      <c r="E8" s="36" t="s">
        <v>80</v>
      </c>
      <c r="F8" s="19" t="s">
        <v>1168</v>
      </c>
      <c r="G8" s="441">
        <v>43871</v>
      </c>
      <c r="H8" s="371"/>
      <c r="I8" s="34">
        <f t="shared" ca="1" si="2"/>
        <v>27</v>
      </c>
      <c r="J8" s="279">
        <f t="shared" ca="1" si="3"/>
        <v>0.25</v>
      </c>
      <c r="K8" s="279">
        <f t="shared" ca="1" si="4"/>
        <v>0.625</v>
      </c>
      <c r="L8" s="7" t="str">
        <f t="shared" ca="1" si="1"/>
        <v>ON DINH</v>
      </c>
      <c r="M8" s="36"/>
      <c r="N8" s="36" t="s">
        <v>1172</v>
      </c>
      <c r="O8" s="19">
        <v>1</v>
      </c>
      <c r="P8" s="19"/>
      <c r="Q8" s="19"/>
      <c r="R8" s="19"/>
      <c r="S8" s="177" t="s">
        <v>1173</v>
      </c>
      <c r="T8" s="568"/>
    </row>
    <row r="9" spans="1:20" s="196" customFormat="1" ht="45" customHeight="1">
      <c r="A9" s="106">
        <v>8</v>
      </c>
      <c r="B9" s="19" t="s">
        <v>1174</v>
      </c>
      <c r="C9" s="19" t="str">
        <f t="shared" si="0"/>
        <v>HR</v>
      </c>
      <c r="D9" s="6" t="s">
        <v>226</v>
      </c>
      <c r="E9" s="36" t="s">
        <v>299</v>
      </c>
      <c r="F9" s="7" t="s">
        <v>1175</v>
      </c>
      <c r="G9" s="456">
        <v>44167</v>
      </c>
      <c r="H9" s="371"/>
      <c r="I9" s="34">
        <f t="shared" ca="1" si="2"/>
        <v>29</v>
      </c>
      <c r="J9" s="279">
        <f t="shared" ca="1" si="3"/>
        <v>0.19444444444444442</v>
      </c>
      <c r="K9" s="279">
        <f t="shared" ca="1" si="4"/>
        <v>0.59722222222222221</v>
      </c>
      <c r="L9" s="7" t="str">
        <f t="shared" ca="1" si="1"/>
        <v>ON DINH</v>
      </c>
      <c r="M9" s="156"/>
      <c r="N9" s="156" t="s">
        <v>1037</v>
      </c>
      <c r="O9" s="19"/>
      <c r="P9" s="19"/>
      <c r="Q9" s="7"/>
      <c r="R9" s="7"/>
      <c r="S9" s="172"/>
      <c r="T9" s="568"/>
    </row>
    <row r="10" spans="1:20" s="196" customFormat="1" ht="45" customHeight="1">
      <c r="A10" s="106">
        <v>9</v>
      </c>
      <c r="B10" s="19" t="s">
        <v>1176</v>
      </c>
      <c r="C10" s="19" t="str">
        <f t="shared" si="0"/>
        <v>HR</v>
      </c>
      <c r="D10" s="6" t="s">
        <v>226</v>
      </c>
      <c r="E10" s="36" t="s">
        <v>299</v>
      </c>
      <c r="F10" s="19" t="s">
        <v>1177</v>
      </c>
      <c r="G10" s="456">
        <v>44463</v>
      </c>
      <c r="H10" s="371">
        <v>24090000</v>
      </c>
      <c r="I10" s="34">
        <f t="shared" ca="1" si="2"/>
        <v>19</v>
      </c>
      <c r="J10" s="279">
        <f t="shared" ca="1" si="3"/>
        <v>0.47222222222222221</v>
      </c>
      <c r="K10" s="279">
        <f t="shared" ca="1" si="4"/>
        <v>0.73611111111111116</v>
      </c>
      <c r="L10" s="7" t="str">
        <f t="shared" ca="1" si="1"/>
        <v>TOT</v>
      </c>
      <c r="M10" s="156"/>
      <c r="N10" s="156" t="s">
        <v>1178</v>
      </c>
      <c r="O10" s="19"/>
      <c r="P10" s="19"/>
      <c r="Q10" s="7"/>
      <c r="R10" s="7"/>
      <c r="S10" s="172"/>
      <c r="T10" s="568"/>
    </row>
    <row r="11" spans="1:20" s="196" customFormat="1" ht="45" customHeight="1">
      <c r="A11" s="106">
        <v>10</v>
      </c>
      <c r="B11" s="19" t="s">
        <v>1179</v>
      </c>
      <c r="C11" s="19" t="str">
        <f t="shared" si="0"/>
        <v>HR</v>
      </c>
      <c r="D11" s="6" t="s">
        <v>226</v>
      </c>
      <c r="E11" s="36" t="s">
        <v>299</v>
      </c>
      <c r="F11" s="19" t="s">
        <v>1180</v>
      </c>
      <c r="G11" s="441">
        <v>44677</v>
      </c>
      <c r="H11" s="371">
        <v>7730000</v>
      </c>
      <c r="I11" s="34">
        <f t="shared" ca="1" si="2"/>
        <v>9</v>
      </c>
      <c r="J11" s="279">
        <f t="shared" ca="1" si="3"/>
        <v>0.75</v>
      </c>
      <c r="K11" s="279">
        <f t="shared" ca="1" si="4"/>
        <v>0.875</v>
      </c>
      <c r="L11" s="7" t="str">
        <f t="shared" ca="1" si="1"/>
        <v>TOT</v>
      </c>
      <c r="M11" s="36"/>
      <c r="N11" s="36" t="s">
        <v>1181</v>
      </c>
      <c r="O11" s="19">
        <v>1</v>
      </c>
      <c r="P11" s="19"/>
      <c r="Q11" s="174"/>
      <c r="R11" s="174"/>
      <c r="S11" s="170"/>
      <c r="T11" s="568"/>
    </row>
    <row r="12" spans="1:20" s="196" customFormat="1" ht="45" customHeight="1">
      <c r="A12" s="106">
        <v>10</v>
      </c>
      <c r="B12" s="7" t="s">
        <v>1182</v>
      </c>
      <c r="C12" s="19" t="str">
        <f t="shared" si="0"/>
        <v>HR</v>
      </c>
      <c r="D12" s="494" t="s">
        <v>1156</v>
      </c>
      <c r="E12" s="37" t="s">
        <v>1183</v>
      </c>
      <c r="F12" s="19" t="s">
        <v>1184</v>
      </c>
      <c r="G12" s="456">
        <v>44525</v>
      </c>
      <c r="H12" s="371">
        <v>10000000</v>
      </c>
      <c r="I12" s="34">
        <f ca="1">DATEDIF(G11,TODAY(),"M")</f>
        <v>2</v>
      </c>
      <c r="J12" s="279">
        <f t="shared" ca="1" si="3"/>
        <v>0.94444444444444442</v>
      </c>
      <c r="K12" s="279">
        <f t="shared" ca="1" si="4"/>
        <v>0.97222222222222221</v>
      </c>
      <c r="L12" s="7" t="str">
        <f t="shared" ca="1" si="1"/>
        <v>TOT</v>
      </c>
      <c r="M12" s="156"/>
      <c r="N12" s="156" t="s">
        <v>1037</v>
      </c>
      <c r="O12" s="19"/>
      <c r="P12" s="19"/>
      <c r="Q12" s="152"/>
      <c r="R12" s="152"/>
      <c r="S12" s="579"/>
      <c r="T12" s="568"/>
    </row>
    <row r="13" spans="1:20" s="634" customFormat="1" ht="45" customHeight="1">
      <c r="A13" s="106">
        <v>11</v>
      </c>
      <c r="B13" s="19" t="s">
        <v>1185</v>
      </c>
      <c r="C13" s="19" t="str">
        <f>LEFT(B13,2)</f>
        <v>HR</v>
      </c>
      <c r="D13" s="494" t="s">
        <v>226</v>
      </c>
      <c r="E13" s="36" t="s">
        <v>299</v>
      </c>
      <c r="F13" s="19" t="s">
        <v>1180</v>
      </c>
      <c r="G13" s="441">
        <v>44718</v>
      </c>
      <c r="H13" s="371">
        <v>8470000</v>
      </c>
      <c r="I13" s="630"/>
      <c r="J13" s="425"/>
      <c r="K13" s="425"/>
      <c r="L13" s="14"/>
      <c r="M13" s="16"/>
      <c r="N13" s="16" t="s">
        <v>1186</v>
      </c>
      <c r="O13" s="14"/>
      <c r="P13" s="14"/>
      <c r="Q13" s="631"/>
      <c r="R13" s="631"/>
      <c r="S13" s="632"/>
      <c r="T13" s="633"/>
    </row>
    <row r="14" spans="1:20" s="196" customFormat="1" ht="45" customHeight="1">
      <c r="A14" s="106">
        <v>1</v>
      </c>
      <c r="B14" s="19" t="s">
        <v>1187</v>
      </c>
      <c r="C14" s="19" t="str">
        <f t="shared" si="0"/>
        <v>HR</v>
      </c>
      <c r="D14" s="494" t="s">
        <v>315</v>
      </c>
      <c r="E14" s="30" t="s">
        <v>80</v>
      </c>
      <c r="F14" s="19" t="s">
        <v>762</v>
      </c>
      <c r="G14" s="467">
        <v>44127</v>
      </c>
      <c r="H14" s="371"/>
      <c r="I14" s="34">
        <f ca="1">DATEDIF(G12,TODAY(),"M")</f>
        <v>7</v>
      </c>
      <c r="J14" s="279">
        <f t="shared" ca="1" si="3"/>
        <v>0.80555555555555558</v>
      </c>
      <c r="K14" s="279">
        <f t="shared" ca="1" si="4"/>
        <v>0.90277777777777779</v>
      </c>
      <c r="L14" s="7" t="str">
        <f t="shared" ca="1" si="1"/>
        <v>TOT</v>
      </c>
      <c r="M14" s="36"/>
      <c r="N14" s="36" t="s">
        <v>688</v>
      </c>
      <c r="Q14" s="19"/>
      <c r="R14" s="19"/>
      <c r="S14" s="177"/>
      <c r="T14" s="568"/>
    </row>
    <row r="15" spans="1:20" s="196" customFormat="1" ht="45" customHeight="1">
      <c r="A15" s="107">
        <v>2</v>
      </c>
      <c r="B15" s="19" t="s">
        <v>1188</v>
      </c>
      <c r="C15" s="19" t="str">
        <f t="shared" si="0"/>
        <v>HR</v>
      </c>
      <c r="D15" s="494" t="s">
        <v>315</v>
      </c>
      <c r="E15" s="105" t="s">
        <v>80</v>
      </c>
      <c r="F15" s="94" t="s">
        <v>678</v>
      </c>
      <c r="G15" s="467">
        <v>44127</v>
      </c>
      <c r="H15" s="371"/>
      <c r="I15" s="34">
        <f t="shared" ca="1" si="2"/>
        <v>20</v>
      </c>
      <c r="J15" s="279">
        <f t="shared" ca="1" si="3"/>
        <v>0.44444444444444442</v>
      </c>
      <c r="K15" s="279">
        <f t="shared" ca="1" si="4"/>
        <v>0.72222222222222221</v>
      </c>
      <c r="L15" s="7" t="str">
        <f t="shared" ca="1" si="1"/>
        <v>TOT</v>
      </c>
      <c r="M15" s="36"/>
      <c r="N15" s="36" t="s">
        <v>688</v>
      </c>
      <c r="Q15" s="19"/>
      <c r="R15" s="19"/>
      <c r="S15" s="177"/>
      <c r="T15" s="568"/>
    </row>
    <row r="16" spans="1:20" s="196" customFormat="1" ht="45" customHeight="1">
      <c r="A16" s="106">
        <v>3</v>
      </c>
      <c r="B16" s="19" t="s">
        <v>1189</v>
      </c>
      <c r="C16" s="19" t="str">
        <f t="shared" si="0"/>
        <v>HR</v>
      </c>
      <c r="D16" s="494" t="s">
        <v>872</v>
      </c>
      <c r="E16" s="30" t="s">
        <v>987</v>
      </c>
      <c r="F16" s="19" t="s">
        <v>1190</v>
      </c>
      <c r="G16" s="467">
        <v>44127</v>
      </c>
      <c r="H16" s="371"/>
      <c r="I16" s="34">
        <f t="shared" ca="1" si="2"/>
        <v>20</v>
      </c>
      <c r="J16" s="279">
        <f t="shared" ca="1" si="3"/>
        <v>0.44444444444444442</v>
      </c>
      <c r="K16" s="279">
        <f t="shared" ca="1" si="4"/>
        <v>0.72222222222222221</v>
      </c>
      <c r="L16" s="7" t="str">
        <f t="shared" ca="1" si="1"/>
        <v>TOT</v>
      </c>
      <c r="M16" s="36"/>
      <c r="N16" s="36" t="s">
        <v>688</v>
      </c>
      <c r="Q16" s="19"/>
      <c r="R16" s="19"/>
      <c r="S16" s="177"/>
      <c r="T16" s="568"/>
    </row>
    <row r="17" spans="1:20" s="196" customFormat="1" ht="45" customHeight="1">
      <c r="A17" s="106">
        <v>4</v>
      </c>
      <c r="B17" s="19" t="s">
        <v>1191</v>
      </c>
      <c r="C17" s="19" t="str">
        <f t="shared" si="0"/>
        <v>HR</v>
      </c>
      <c r="D17" s="494" t="s">
        <v>43</v>
      </c>
      <c r="E17" s="254" t="s">
        <v>299</v>
      </c>
      <c r="F17" s="218" t="s">
        <v>1150</v>
      </c>
      <c r="G17" s="441">
        <v>44298</v>
      </c>
      <c r="H17" s="371">
        <v>2839000</v>
      </c>
      <c r="I17" s="34">
        <f t="shared" ca="1" si="2"/>
        <v>20</v>
      </c>
      <c r="J17" s="279">
        <f t="shared" ca="1" si="3"/>
        <v>0.44444444444444442</v>
      </c>
      <c r="K17" s="279">
        <f t="shared" ca="1" si="4"/>
        <v>0.72222222222222221</v>
      </c>
      <c r="L17" s="7" t="str">
        <f t="shared" ca="1" si="1"/>
        <v>TOT</v>
      </c>
      <c r="M17" s="70"/>
      <c r="N17" s="70" t="s">
        <v>1163</v>
      </c>
      <c r="Q17" s="3"/>
      <c r="R17" s="3"/>
      <c r="S17" s="580"/>
      <c r="T17" s="568"/>
    </row>
    <row r="18" spans="1:20" s="196" customFormat="1" ht="45" customHeight="1">
      <c r="A18" s="106">
        <v>5</v>
      </c>
      <c r="B18" s="19" t="s">
        <v>1192</v>
      </c>
      <c r="C18" s="19" t="str">
        <f t="shared" si="0"/>
        <v>HR</v>
      </c>
      <c r="D18" s="494" t="s">
        <v>43</v>
      </c>
      <c r="E18" s="254" t="s">
        <v>299</v>
      </c>
      <c r="F18" s="218" t="s">
        <v>1150</v>
      </c>
      <c r="G18" s="441">
        <v>44298</v>
      </c>
      <c r="H18" s="371">
        <v>2839000</v>
      </c>
      <c r="I18" s="34">
        <f t="shared" ca="1" si="2"/>
        <v>15</v>
      </c>
      <c r="J18" s="279">
        <f t="shared" ca="1" si="3"/>
        <v>0.58333333333333326</v>
      </c>
      <c r="K18" s="279">
        <f t="shared" ca="1" si="4"/>
        <v>0.79166666666666663</v>
      </c>
      <c r="L18" s="7" t="str">
        <f t="shared" ca="1" si="1"/>
        <v>TOT</v>
      </c>
      <c r="M18" s="70"/>
      <c r="N18" s="70" t="s">
        <v>1172</v>
      </c>
      <c r="Q18" s="3"/>
      <c r="R18" s="70"/>
      <c r="S18" s="581" t="s">
        <v>1021</v>
      </c>
      <c r="T18" s="568"/>
    </row>
    <row r="19" spans="1:20" s="196" customFormat="1" ht="45" customHeight="1">
      <c r="A19" s="106">
        <v>6</v>
      </c>
      <c r="B19" s="19" t="s">
        <v>1193</v>
      </c>
      <c r="C19" s="19" t="str">
        <f t="shared" si="0"/>
        <v>HR</v>
      </c>
      <c r="D19" s="494" t="s">
        <v>43</v>
      </c>
      <c r="E19" s="254" t="s">
        <v>299</v>
      </c>
      <c r="F19" s="218" t="s">
        <v>1150</v>
      </c>
      <c r="G19" s="441">
        <v>44298</v>
      </c>
      <c r="H19" s="371">
        <v>2839000</v>
      </c>
      <c r="I19" s="34">
        <f t="shared" ca="1" si="2"/>
        <v>15</v>
      </c>
      <c r="J19" s="279">
        <f t="shared" ca="1" si="3"/>
        <v>0.58333333333333326</v>
      </c>
      <c r="K19" s="279">
        <f t="shared" ca="1" si="4"/>
        <v>0.79166666666666663</v>
      </c>
      <c r="L19" s="7" t="str">
        <f t="shared" ca="1" si="1"/>
        <v>TOT</v>
      </c>
      <c r="M19" s="70"/>
      <c r="N19" s="70" t="s">
        <v>1194</v>
      </c>
      <c r="Q19" s="3"/>
      <c r="R19" s="3"/>
      <c r="S19" s="197"/>
      <c r="T19" s="568"/>
    </row>
    <row r="20" spans="1:20" s="196" customFormat="1" ht="45" customHeight="1">
      <c r="A20" s="106">
        <v>7</v>
      </c>
      <c r="B20" s="19" t="s">
        <v>1195</v>
      </c>
      <c r="C20" s="19" t="str">
        <f t="shared" si="0"/>
        <v>HR</v>
      </c>
      <c r="D20" s="494" t="s">
        <v>43</v>
      </c>
      <c r="E20" s="254" t="s">
        <v>299</v>
      </c>
      <c r="F20" s="218" t="s">
        <v>1150</v>
      </c>
      <c r="G20" s="441">
        <v>44298</v>
      </c>
      <c r="H20" s="371">
        <v>2839000</v>
      </c>
      <c r="I20" s="34">
        <f t="shared" ca="1" si="2"/>
        <v>15</v>
      </c>
      <c r="J20" s="279">
        <f t="shared" ca="1" si="3"/>
        <v>0.58333333333333326</v>
      </c>
      <c r="K20" s="279">
        <f t="shared" ca="1" si="4"/>
        <v>0.79166666666666663</v>
      </c>
      <c r="L20" s="7" t="str">
        <f t="shared" ca="1" si="1"/>
        <v>TOT</v>
      </c>
      <c r="M20" s="70"/>
      <c r="N20" s="70" t="s">
        <v>1037</v>
      </c>
      <c r="Q20" s="3"/>
      <c r="R20" s="3"/>
      <c r="S20" s="197"/>
      <c r="T20" s="568"/>
    </row>
    <row r="21" spans="1:20" s="198" customFormat="1" ht="45" customHeight="1">
      <c r="A21" s="108">
        <v>8</v>
      </c>
      <c r="B21" s="19" t="s">
        <v>1196</v>
      </c>
      <c r="C21" s="19" t="str">
        <f t="shared" si="0"/>
        <v>HR</v>
      </c>
      <c r="D21" s="533" t="s">
        <v>43</v>
      </c>
      <c r="E21" s="39" t="s">
        <v>258</v>
      </c>
      <c r="F21" s="327" t="s">
        <v>680</v>
      </c>
      <c r="G21" s="458">
        <v>44298</v>
      </c>
      <c r="H21" s="582">
        <v>4159000</v>
      </c>
      <c r="I21" s="40">
        <f t="shared" ca="1" si="2"/>
        <v>15</v>
      </c>
      <c r="J21" s="282">
        <f t="shared" ca="1" si="3"/>
        <v>0.58333333333333326</v>
      </c>
      <c r="K21" s="282">
        <f t="shared" ca="1" si="4"/>
        <v>0.79166666666666663</v>
      </c>
      <c r="L21" s="51" t="str">
        <f t="shared" ca="1" si="1"/>
        <v>TOT</v>
      </c>
      <c r="M21" s="173"/>
      <c r="N21" s="173" t="s">
        <v>1197</v>
      </c>
      <c r="Q21" s="26"/>
      <c r="R21" s="26"/>
      <c r="S21" s="199"/>
      <c r="T21" s="569"/>
    </row>
  </sheetData>
  <phoneticPr fontId="42" type="noConversion"/>
  <pageMargins left="0.7" right="0.7" top="0.75" bottom="0.75" header="0.3" footer="0.3"/>
  <pageSetup paperSize="9" scale="4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1A6B6F-3694-476A-A726-23C692DF26C1}">
          <x14:formula1>
            <xm:f>Source!$A$2:$A$18</xm:f>
          </x14:formula1>
          <xm:sqref>D4:D11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003E-7A91-4B86-9CDC-7A298A809870}">
  <sheetPr>
    <pageSetUpPr fitToPage="1"/>
  </sheetPr>
  <dimension ref="A1:S152"/>
  <sheetViews>
    <sheetView tabSelected="1" zoomScale="55" zoomScaleNormal="55" workbookViewId="0">
      <selection activeCell="G6" sqref="G6"/>
    </sheetView>
  </sheetViews>
  <sheetFormatPr defaultColWidth="8.875" defaultRowHeight="15"/>
  <cols>
    <col min="1" max="5" width="10.625" style="285" customWidth="1"/>
    <col min="6" max="6" width="30.375" style="285" customWidth="1"/>
    <col min="7" max="7" width="15.625" style="354" customWidth="1"/>
    <col min="8" max="8" width="20" style="433" customWidth="1"/>
    <col min="9" max="9" width="20.375" style="291" customWidth="1"/>
    <col min="10" max="10" width="18.375" style="285" customWidth="1"/>
    <col min="11" max="11" width="15.625" style="388" customWidth="1"/>
    <col min="12" max="12" width="15.625" style="292" customWidth="1"/>
    <col min="13" max="13" width="31" style="292" customWidth="1"/>
    <col min="14" max="14" width="57.125" style="285" customWidth="1"/>
    <col min="15" max="15" width="18.375" style="285" customWidth="1"/>
    <col min="16" max="17" width="15.625" style="285" customWidth="1"/>
    <col min="18" max="18" width="30.375" style="285" customWidth="1"/>
    <col min="19" max="19" width="63.125" style="285" customWidth="1"/>
    <col min="20" max="16384" width="8.875" style="285"/>
  </cols>
  <sheetData>
    <row r="1" spans="1:19" ht="57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9.9" customHeight="1">
      <c r="A2" s="379">
        <v>1</v>
      </c>
      <c r="B2" s="229" t="s">
        <v>225</v>
      </c>
      <c r="C2" s="6" t="str">
        <f>LEFT(B2,3)</f>
        <v>AD1</v>
      </c>
      <c r="D2" s="6" t="s">
        <v>226</v>
      </c>
      <c r="E2" s="6" t="s">
        <v>80</v>
      </c>
      <c r="F2" s="10" t="s">
        <v>227</v>
      </c>
      <c r="G2" s="8">
        <v>41852</v>
      </c>
      <c r="H2" s="372">
        <v>12663637</v>
      </c>
      <c r="I2" s="225">
        <f ca="1">DATEDIF(G2,TODAY(),"M")</f>
        <v>95</v>
      </c>
      <c r="J2" s="222">
        <f t="shared" ref="J2:J29" ca="1" si="0">IF(I2&lt;36,100%-I2/36*100%,0)</f>
        <v>0</v>
      </c>
      <c r="K2" s="387">
        <f ca="1">IF(I2&lt;72,100%-I2/72*100%,0)</f>
        <v>0</v>
      </c>
      <c r="L2" s="37" t="str">
        <f t="shared" ref="L2:L30" ca="1" si="1">IF(I2&lt;=24,"TOT",IF(AND(I2&gt;25,I2&lt;=48),"ON DINH",IF(AND(I2&gt;49,I2&lt;=60),"TAM ON",IF(AND(I2&gt;61,I2&lt;=84),"CHAM",IF(AND(I2&gt;85,I2&lt;=96),"RAT CHAM","NEN THANH LY")))))</f>
        <v>RAT CHAM</v>
      </c>
      <c r="M2" s="37" t="s">
        <v>228</v>
      </c>
      <c r="N2" s="14" t="s">
        <v>229</v>
      </c>
      <c r="O2" s="156">
        <v>1</v>
      </c>
      <c r="P2" s="7"/>
      <c r="Q2" s="7"/>
      <c r="R2" s="156"/>
      <c r="S2" s="172" t="s">
        <v>230</v>
      </c>
    </row>
    <row r="3" spans="1:19" ht="49.9" customHeight="1">
      <c r="A3" s="379">
        <v>2</v>
      </c>
      <c r="B3" s="229" t="s">
        <v>231</v>
      </c>
      <c r="C3" s="6" t="str">
        <f t="shared" ref="C3:C30" si="2">LEFT(B3,3)</f>
        <v>AD1</v>
      </c>
      <c r="D3" s="6" t="s">
        <v>226</v>
      </c>
      <c r="E3" s="6" t="s">
        <v>80</v>
      </c>
      <c r="F3" s="10" t="s">
        <v>227</v>
      </c>
      <c r="G3" s="11">
        <v>41852</v>
      </c>
      <c r="H3" s="430">
        <v>12663637</v>
      </c>
      <c r="I3" s="225">
        <f ca="1">DATEDIF(G3,TODAY(),"M")</f>
        <v>95</v>
      </c>
      <c r="J3" s="222">
        <f t="shared" ca="1" si="0"/>
        <v>0</v>
      </c>
      <c r="K3" s="387">
        <f t="shared" ref="K3:K30" ca="1" si="3">IF(I3&lt;72,100%-I3/72*100%,0)</f>
        <v>0</v>
      </c>
      <c r="L3" s="37" t="str">
        <f t="shared" ca="1" si="1"/>
        <v>RAT CHAM</v>
      </c>
      <c r="M3" s="33" t="s">
        <v>228</v>
      </c>
      <c r="N3" s="145" t="s">
        <v>232</v>
      </c>
      <c r="O3" s="156">
        <v>1</v>
      </c>
      <c r="P3" s="10"/>
      <c r="Q3" s="10"/>
      <c r="R3" s="13"/>
      <c r="S3" s="181" t="s">
        <v>233</v>
      </c>
    </row>
    <row r="4" spans="1:19" ht="49.9" customHeight="1">
      <c r="A4" s="379">
        <v>3</v>
      </c>
      <c r="B4" s="383" t="s">
        <v>234</v>
      </c>
      <c r="C4" s="6" t="str">
        <f t="shared" si="2"/>
        <v>AD1</v>
      </c>
      <c r="D4" s="6" t="s">
        <v>226</v>
      </c>
      <c r="E4" s="6" t="s">
        <v>80</v>
      </c>
      <c r="F4" s="10" t="s">
        <v>235</v>
      </c>
      <c r="G4" s="8">
        <v>42221</v>
      </c>
      <c r="H4" s="372">
        <v>12150000</v>
      </c>
      <c r="I4" s="225">
        <f t="shared" ref="I4:I29" ca="1" si="4">DATEDIF(G4,TODAY(),"M")</f>
        <v>83</v>
      </c>
      <c r="J4" s="222">
        <f t="shared" ca="1" si="0"/>
        <v>0</v>
      </c>
      <c r="K4" s="387">
        <f t="shared" ca="1" si="3"/>
        <v>0</v>
      </c>
      <c r="L4" s="37" t="str">
        <f t="shared" ca="1" si="1"/>
        <v>CHAM</v>
      </c>
      <c r="M4" s="37" t="s">
        <v>236</v>
      </c>
      <c r="N4" s="140" t="s">
        <v>237</v>
      </c>
      <c r="O4" s="156">
        <v>1</v>
      </c>
      <c r="P4" s="7"/>
      <c r="Q4" s="7"/>
      <c r="R4" s="156"/>
      <c r="S4" s="172" t="s">
        <v>238</v>
      </c>
    </row>
    <row r="5" spans="1:19" ht="49.9" customHeight="1">
      <c r="A5" s="379">
        <v>5</v>
      </c>
      <c r="B5" s="229" t="s">
        <v>239</v>
      </c>
      <c r="C5" s="6" t="str">
        <f t="shared" si="2"/>
        <v>AD1</v>
      </c>
      <c r="D5" s="6" t="s">
        <v>226</v>
      </c>
      <c r="E5" s="6" t="s">
        <v>80</v>
      </c>
      <c r="F5" s="10" t="s">
        <v>235</v>
      </c>
      <c r="G5" s="11">
        <v>42221</v>
      </c>
      <c r="H5" s="430">
        <v>12150000</v>
      </c>
      <c r="I5" s="225">
        <f t="shared" ca="1" si="4"/>
        <v>83</v>
      </c>
      <c r="J5" s="222">
        <f t="shared" ca="1" si="0"/>
        <v>0</v>
      </c>
      <c r="K5" s="387">
        <f t="shared" ca="1" si="3"/>
        <v>0</v>
      </c>
      <c r="L5" s="37" t="str">
        <f t="shared" ca="1" si="1"/>
        <v>CHAM</v>
      </c>
      <c r="M5" s="33" t="s">
        <v>228</v>
      </c>
      <c r="N5" s="145" t="s">
        <v>240</v>
      </c>
      <c r="O5" s="156">
        <v>1</v>
      </c>
      <c r="P5" s="10"/>
      <c r="Q5" s="10"/>
      <c r="R5" s="13"/>
      <c r="S5" s="181" t="s">
        <v>241</v>
      </c>
    </row>
    <row r="6" spans="1:19" ht="49.9" customHeight="1">
      <c r="A6" s="379">
        <v>6</v>
      </c>
      <c r="B6" s="229" t="s">
        <v>242</v>
      </c>
      <c r="C6" s="6" t="str">
        <f t="shared" si="2"/>
        <v>AD1</v>
      </c>
      <c r="D6" s="6" t="s">
        <v>226</v>
      </c>
      <c r="E6" s="6" t="s">
        <v>80</v>
      </c>
      <c r="F6" s="19" t="s">
        <v>243</v>
      </c>
      <c r="G6" s="20">
        <v>42626</v>
      </c>
      <c r="H6" s="431">
        <v>15045000</v>
      </c>
      <c r="I6" s="225">
        <f t="shared" ca="1" si="4"/>
        <v>69</v>
      </c>
      <c r="J6" s="222">
        <f t="shared" ca="1" si="0"/>
        <v>0</v>
      </c>
      <c r="K6" s="387">
        <f t="shared" ca="1" si="3"/>
        <v>4.166666666666663E-2</v>
      </c>
      <c r="L6" s="37" t="str">
        <f t="shared" ca="1" si="1"/>
        <v>CHAM</v>
      </c>
      <c r="M6" s="33" t="s">
        <v>228</v>
      </c>
      <c r="N6" s="14" t="s">
        <v>244</v>
      </c>
      <c r="O6" s="156">
        <v>1</v>
      </c>
      <c r="P6" s="19"/>
      <c r="Q6" s="19"/>
      <c r="R6" s="19"/>
      <c r="S6" s="177" t="s">
        <v>245</v>
      </c>
    </row>
    <row r="7" spans="1:19" ht="49.9" customHeight="1">
      <c r="A7" s="379">
        <v>7</v>
      </c>
      <c r="B7" s="229" t="s">
        <v>246</v>
      </c>
      <c r="C7" s="6" t="str">
        <f t="shared" si="2"/>
        <v>AD1</v>
      </c>
      <c r="D7" s="6" t="s">
        <v>226</v>
      </c>
      <c r="E7" s="6" t="s">
        <v>80</v>
      </c>
      <c r="F7" s="19" t="s">
        <v>243</v>
      </c>
      <c r="G7" s="8">
        <v>42626</v>
      </c>
      <c r="H7" s="431">
        <v>15045000</v>
      </c>
      <c r="I7" s="225">
        <f t="shared" ca="1" si="4"/>
        <v>69</v>
      </c>
      <c r="J7" s="222">
        <f t="shared" ca="1" si="0"/>
        <v>0</v>
      </c>
      <c r="K7" s="387">
        <f t="shared" ca="1" si="3"/>
        <v>4.166666666666663E-2</v>
      </c>
      <c r="L7" s="37" t="str">
        <f t="shared" ca="1" si="1"/>
        <v>CHAM</v>
      </c>
      <c r="M7" s="37" t="s">
        <v>247</v>
      </c>
      <c r="N7" s="7" t="s">
        <v>248</v>
      </c>
      <c r="O7" s="156">
        <v>1</v>
      </c>
      <c r="P7" s="7"/>
      <c r="Q7" s="7">
        <v>1</v>
      </c>
      <c r="R7" s="7"/>
      <c r="S7" s="172" t="s">
        <v>249</v>
      </c>
    </row>
    <row r="8" spans="1:19" ht="49.9" customHeight="1">
      <c r="A8" s="379">
        <v>8</v>
      </c>
      <c r="B8" s="229" t="s">
        <v>250</v>
      </c>
      <c r="C8" s="6" t="str">
        <f t="shared" si="2"/>
        <v>AD1</v>
      </c>
      <c r="D8" s="6" t="s">
        <v>226</v>
      </c>
      <c r="E8" s="6" t="s">
        <v>80</v>
      </c>
      <c r="F8" s="19" t="s">
        <v>243</v>
      </c>
      <c r="G8" s="20">
        <v>42626</v>
      </c>
      <c r="H8" s="431">
        <v>15045000</v>
      </c>
      <c r="I8" s="225">
        <f t="shared" ca="1" si="4"/>
        <v>69</v>
      </c>
      <c r="J8" s="222">
        <f t="shared" ca="1" si="0"/>
        <v>0</v>
      </c>
      <c r="K8" s="387">
        <f t="shared" ca="1" si="3"/>
        <v>4.166666666666663E-2</v>
      </c>
      <c r="L8" s="37" t="str">
        <f t="shared" ca="1" si="1"/>
        <v>CHAM</v>
      </c>
      <c r="M8" s="37" t="s">
        <v>247</v>
      </c>
      <c r="N8" s="19" t="s">
        <v>251</v>
      </c>
      <c r="O8" s="156">
        <v>1</v>
      </c>
      <c r="P8" s="19"/>
      <c r="Q8" s="19">
        <v>1</v>
      </c>
      <c r="R8" s="19"/>
      <c r="S8" s="177" t="s">
        <v>252</v>
      </c>
    </row>
    <row r="9" spans="1:19" ht="49.9" customHeight="1">
      <c r="A9" s="379">
        <v>9</v>
      </c>
      <c r="B9" s="229" t="s">
        <v>253</v>
      </c>
      <c r="C9" s="6" t="str">
        <f t="shared" si="2"/>
        <v>AD1</v>
      </c>
      <c r="D9" s="6" t="s">
        <v>226</v>
      </c>
      <c r="E9" s="6" t="s">
        <v>80</v>
      </c>
      <c r="F9" s="19" t="s">
        <v>243</v>
      </c>
      <c r="G9" s="20">
        <v>42626</v>
      </c>
      <c r="H9" s="431">
        <v>15045000</v>
      </c>
      <c r="I9" s="225">
        <f t="shared" ca="1" si="4"/>
        <v>69</v>
      </c>
      <c r="J9" s="222">
        <f t="shared" ca="1" si="0"/>
        <v>0</v>
      </c>
      <c r="K9" s="387">
        <f t="shared" ca="1" si="3"/>
        <v>4.166666666666663E-2</v>
      </c>
      <c r="L9" s="37" t="str">
        <f t="shared" ca="1" si="1"/>
        <v>CHAM</v>
      </c>
      <c r="M9" s="33" t="s">
        <v>254</v>
      </c>
      <c r="N9" s="14" t="s">
        <v>255</v>
      </c>
      <c r="O9" s="156">
        <v>1</v>
      </c>
      <c r="P9" s="19"/>
      <c r="Q9" s="19"/>
      <c r="R9" s="19"/>
      <c r="S9" s="177" t="s">
        <v>256</v>
      </c>
    </row>
    <row r="10" spans="1:19" ht="49.9" customHeight="1">
      <c r="A10" s="379">
        <v>10</v>
      </c>
      <c r="B10" s="229" t="s">
        <v>257</v>
      </c>
      <c r="C10" s="6" t="str">
        <f t="shared" si="2"/>
        <v>AD1</v>
      </c>
      <c r="D10" s="6" t="s">
        <v>226</v>
      </c>
      <c r="E10" s="6" t="s">
        <v>258</v>
      </c>
      <c r="F10" s="19" t="s">
        <v>259</v>
      </c>
      <c r="G10" s="20">
        <v>42941</v>
      </c>
      <c r="H10" s="430">
        <v>14280000</v>
      </c>
      <c r="I10" s="225">
        <f t="shared" ca="1" si="4"/>
        <v>59</v>
      </c>
      <c r="J10" s="222">
        <f t="shared" ca="1" si="0"/>
        <v>0</v>
      </c>
      <c r="K10" s="387">
        <f t="shared" ca="1" si="3"/>
        <v>0.18055555555555558</v>
      </c>
      <c r="L10" s="37" t="str">
        <f t="shared" ca="1" si="1"/>
        <v>TAM ON</v>
      </c>
      <c r="M10" s="33" t="s">
        <v>228</v>
      </c>
      <c r="N10" s="14" t="s">
        <v>260</v>
      </c>
      <c r="O10" s="156">
        <v>1</v>
      </c>
      <c r="P10" s="19"/>
      <c r="Q10" s="19"/>
      <c r="R10" s="19"/>
      <c r="S10" s="177" t="s">
        <v>261</v>
      </c>
    </row>
    <row r="11" spans="1:19" ht="49.9" customHeight="1">
      <c r="A11" s="379">
        <v>11</v>
      </c>
      <c r="B11" s="229" t="s">
        <v>262</v>
      </c>
      <c r="C11" s="6" t="str">
        <f t="shared" si="2"/>
        <v>AD1</v>
      </c>
      <c r="D11" s="6" t="s">
        <v>226</v>
      </c>
      <c r="E11" s="6" t="s">
        <v>258</v>
      </c>
      <c r="F11" s="19" t="s">
        <v>259</v>
      </c>
      <c r="G11" s="20">
        <v>42941</v>
      </c>
      <c r="H11" s="430">
        <v>14280000</v>
      </c>
      <c r="I11" s="225">
        <f t="shared" ca="1" si="4"/>
        <v>59</v>
      </c>
      <c r="J11" s="222">
        <f t="shared" ca="1" si="0"/>
        <v>0</v>
      </c>
      <c r="K11" s="387">
        <f t="shared" ca="1" si="3"/>
        <v>0.18055555555555558</v>
      </c>
      <c r="L11" s="37" t="str">
        <f t="shared" ca="1" si="1"/>
        <v>TAM ON</v>
      </c>
      <c r="M11" s="33" t="s">
        <v>263</v>
      </c>
      <c r="N11" s="14" t="s">
        <v>264</v>
      </c>
      <c r="O11" s="156">
        <v>1</v>
      </c>
      <c r="P11" s="19"/>
      <c r="Q11" s="19"/>
      <c r="R11" s="19"/>
      <c r="S11" s="177" t="s">
        <v>265</v>
      </c>
    </row>
    <row r="12" spans="1:19" ht="49.9" customHeight="1">
      <c r="A12" s="379">
        <v>12</v>
      </c>
      <c r="B12" s="229" t="s">
        <v>266</v>
      </c>
      <c r="C12" s="6" t="str">
        <f t="shared" si="2"/>
        <v>AD1</v>
      </c>
      <c r="D12" s="6" t="s">
        <v>226</v>
      </c>
      <c r="E12" s="6" t="s">
        <v>258</v>
      </c>
      <c r="F12" s="19" t="s">
        <v>259</v>
      </c>
      <c r="G12" s="20">
        <v>42941</v>
      </c>
      <c r="H12" s="430">
        <v>14280000</v>
      </c>
      <c r="I12" s="225">
        <f t="shared" ca="1" si="4"/>
        <v>59</v>
      </c>
      <c r="J12" s="222">
        <f t="shared" ca="1" si="0"/>
        <v>0</v>
      </c>
      <c r="K12" s="387">
        <f t="shared" ca="1" si="3"/>
        <v>0.18055555555555558</v>
      </c>
      <c r="L12" s="37" t="str">
        <f t="shared" ca="1" si="1"/>
        <v>TAM ON</v>
      </c>
      <c r="M12" s="33" t="s">
        <v>263</v>
      </c>
      <c r="N12" s="14" t="s">
        <v>267</v>
      </c>
      <c r="O12" s="156">
        <v>1</v>
      </c>
      <c r="P12" s="19"/>
      <c r="Q12" s="19"/>
      <c r="R12" s="19"/>
      <c r="S12" s="177" t="s">
        <v>268</v>
      </c>
    </row>
    <row r="13" spans="1:19" ht="49.9" customHeight="1">
      <c r="A13" s="379">
        <v>13</v>
      </c>
      <c r="B13" s="229" t="s">
        <v>269</v>
      </c>
      <c r="C13" s="6" t="str">
        <f t="shared" si="2"/>
        <v>AD1</v>
      </c>
      <c r="D13" s="6" t="s">
        <v>226</v>
      </c>
      <c r="E13" s="6" t="s">
        <v>258</v>
      </c>
      <c r="F13" s="19" t="s">
        <v>259</v>
      </c>
      <c r="G13" s="20">
        <v>42941</v>
      </c>
      <c r="H13" s="430">
        <v>14280000</v>
      </c>
      <c r="I13" s="225">
        <f t="shared" ca="1" si="4"/>
        <v>59</v>
      </c>
      <c r="J13" s="222">
        <f t="shared" ca="1" si="0"/>
        <v>0</v>
      </c>
      <c r="K13" s="387">
        <f t="shared" ca="1" si="3"/>
        <v>0.18055555555555558</v>
      </c>
      <c r="L13" s="37" t="str">
        <f t="shared" ca="1" si="1"/>
        <v>TAM ON</v>
      </c>
      <c r="M13" s="33" t="s">
        <v>228</v>
      </c>
      <c r="N13" s="14" t="s">
        <v>270</v>
      </c>
      <c r="O13" s="156">
        <v>1</v>
      </c>
      <c r="P13" s="19"/>
      <c r="Q13" s="19"/>
      <c r="R13" s="19"/>
      <c r="S13" s="177" t="s">
        <v>271</v>
      </c>
    </row>
    <row r="14" spans="1:19" ht="49.9" customHeight="1">
      <c r="A14" s="379">
        <v>14</v>
      </c>
      <c r="B14" s="229" t="s">
        <v>272</v>
      </c>
      <c r="C14" s="6" t="str">
        <f t="shared" si="2"/>
        <v>AD1</v>
      </c>
      <c r="D14" s="6" t="s">
        <v>226</v>
      </c>
      <c r="E14" s="6" t="s">
        <v>258</v>
      </c>
      <c r="F14" s="19" t="s">
        <v>259</v>
      </c>
      <c r="G14" s="20">
        <v>42941</v>
      </c>
      <c r="H14" s="430">
        <v>14280000</v>
      </c>
      <c r="I14" s="225">
        <f t="shared" ca="1" si="4"/>
        <v>59</v>
      </c>
      <c r="J14" s="222">
        <f t="shared" ca="1" si="0"/>
        <v>0</v>
      </c>
      <c r="K14" s="387">
        <f t="shared" ca="1" si="3"/>
        <v>0.18055555555555558</v>
      </c>
      <c r="L14" s="37" t="str">
        <f t="shared" ca="1" si="1"/>
        <v>TAM ON</v>
      </c>
      <c r="M14" s="33" t="s">
        <v>228</v>
      </c>
      <c r="N14" s="14" t="s">
        <v>273</v>
      </c>
      <c r="O14" s="156">
        <v>1</v>
      </c>
      <c r="P14" s="19"/>
      <c r="Q14" s="19"/>
      <c r="R14" s="19"/>
      <c r="S14" s="177" t="s">
        <v>274</v>
      </c>
    </row>
    <row r="15" spans="1:19" ht="49.9" customHeight="1">
      <c r="A15" s="379">
        <v>15</v>
      </c>
      <c r="B15" s="229" t="s">
        <v>275</v>
      </c>
      <c r="C15" s="6" t="str">
        <f t="shared" si="2"/>
        <v>AD1</v>
      </c>
      <c r="D15" s="6" t="s">
        <v>226</v>
      </c>
      <c r="E15" s="6" t="s">
        <v>258</v>
      </c>
      <c r="F15" s="19" t="s">
        <v>259</v>
      </c>
      <c r="G15" s="20">
        <v>42941</v>
      </c>
      <c r="H15" s="430">
        <v>14280000</v>
      </c>
      <c r="I15" s="225">
        <f t="shared" ca="1" si="4"/>
        <v>59</v>
      </c>
      <c r="J15" s="222">
        <f t="shared" ca="1" si="0"/>
        <v>0</v>
      </c>
      <c r="K15" s="387">
        <f t="shared" ca="1" si="3"/>
        <v>0.18055555555555558</v>
      </c>
      <c r="L15" s="37" t="str">
        <f t="shared" ca="1" si="1"/>
        <v>TAM ON</v>
      </c>
      <c r="M15" s="30" t="s">
        <v>228</v>
      </c>
      <c r="N15" s="14" t="s">
        <v>276</v>
      </c>
      <c r="O15" s="156">
        <v>1</v>
      </c>
      <c r="P15" s="19"/>
      <c r="Q15" s="19"/>
      <c r="R15" s="19"/>
      <c r="S15" s="177" t="s">
        <v>277</v>
      </c>
    </row>
    <row r="16" spans="1:19" ht="49.9" customHeight="1">
      <c r="A16" s="379">
        <v>16</v>
      </c>
      <c r="B16" s="229" t="s">
        <v>278</v>
      </c>
      <c r="C16" s="6" t="str">
        <f t="shared" si="2"/>
        <v>AD1</v>
      </c>
      <c r="D16" s="6" t="s">
        <v>226</v>
      </c>
      <c r="E16" s="6" t="s">
        <v>80</v>
      </c>
      <c r="F16" s="19" t="s">
        <v>279</v>
      </c>
      <c r="G16" s="20">
        <v>43296</v>
      </c>
      <c r="H16" s="431">
        <v>16990000</v>
      </c>
      <c r="I16" s="225">
        <f t="shared" ca="1" si="4"/>
        <v>47</v>
      </c>
      <c r="J16" s="222">
        <f t="shared" ca="1" si="0"/>
        <v>0</v>
      </c>
      <c r="K16" s="387">
        <f t="shared" ca="1" si="3"/>
        <v>0.34722222222222221</v>
      </c>
      <c r="L16" s="37" t="str">
        <f t="shared" ca="1" si="1"/>
        <v>ON DINH</v>
      </c>
      <c r="M16" s="37" t="s">
        <v>247</v>
      </c>
      <c r="N16" s="19" t="s">
        <v>280</v>
      </c>
      <c r="O16" s="156">
        <v>1</v>
      </c>
      <c r="P16" s="19"/>
      <c r="Q16" s="19">
        <v>1</v>
      </c>
      <c r="R16" s="19"/>
      <c r="S16" s="177" t="s">
        <v>281</v>
      </c>
    </row>
    <row r="17" spans="1:19" ht="49.9" customHeight="1">
      <c r="A17" s="379">
        <v>17</v>
      </c>
      <c r="B17" s="229" t="s">
        <v>282</v>
      </c>
      <c r="C17" s="6" t="str">
        <f t="shared" si="2"/>
        <v>AD1</v>
      </c>
      <c r="D17" s="6" t="s">
        <v>226</v>
      </c>
      <c r="E17" s="6" t="s">
        <v>80</v>
      </c>
      <c r="F17" s="19" t="s">
        <v>279</v>
      </c>
      <c r="G17" s="20">
        <v>43296</v>
      </c>
      <c r="H17" s="431">
        <v>16990000</v>
      </c>
      <c r="I17" s="225">
        <f t="shared" ca="1" si="4"/>
        <v>47</v>
      </c>
      <c r="J17" s="222">
        <f t="shared" ca="1" si="0"/>
        <v>0</v>
      </c>
      <c r="K17" s="387">
        <f t="shared" ca="1" si="3"/>
        <v>0.34722222222222221</v>
      </c>
      <c r="L17" s="37" t="str">
        <f t="shared" ca="1" si="1"/>
        <v>ON DINH</v>
      </c>
      <c r="M17" s="37" t="s">
        <v>247</v>
      </c>
      <c r="N17" s="19" t="s">
        <v>283</v>
      </c>
      <c r="O17" s="156">
        <v>1</v>
      </c>
      <c r="P17" s="19"/>
      <c r="Q17" s="19">
        <v>1</v>
      </c>
      <c r="R17" s="19"/>
      <c r="S17" s="177" t="s">
        <v>284</v>
      </c>
    </row>
    <row r="18" spans="1:19" ht="49.9" customHeight="1">
      <c r="A18" s="379">
        <v>18</v>
      </c>
      <c r="B18" s="229" t="s">
        <v>285</v>
      </c>
      <c r="C18" s="6" t="str">
        <f t="shared" si="2"/>
        <v>AD1</v>
      </c>
      <c r="D18" s="6" t="s">
        <v>226</v>
      </c>
      <c r="E18" s="6" t="s">
        <v>80</v>
      </c>
      <c r="F18" s="19" t="s">
        <v>279</v>
      </c>
      <c r="G18" s="20">
        <v>43296</v>
      </c>
      <c r="H18" s="431">
        <v>16990000</v>
      </c>
      <c r="I18" s="225">
        <f t="shared" ca="1" si="4"/>
        <v>47</v>
      </c>
      <c r="J18" s="222">
        <f t="shared" ca="1" si="0"/>
        <v>0</v>
      </c>
      <c r="K18" s="387">
        <f t="shared" ca="1" si="3"/>
        <v>0.34722222222222221</v>
      </c>
      <c r="L18" s="37" t="str">
        <f t="shared" ca="1" si="1"/>
        <v>ON DINH</v>
      </c>
      <c r="M18" s="37" t="s">
        <v>247</v>
      </c>
      <c r="N18" s="19" t="s">
        <v>286</v>
      </c>
      <c r="O18" s="156">
        <v>1</v>
      </c>
      <c r="P18" s="19"/>
      <c r="Q18" s="19">
        <v>1</v>
      </c>
      <c r="R18" s="19"/>
      <c r="S18" s="177" t="s">
        <v>287</v>
      </c>
    </row>
    <row r="19" spans="1:19" ht="49.9" customHeight="1">
      <c r="A19" s="379">
        <v>20</v>
      </c>
      <c r="B19" s="229" t="s">
        <v>288</v>
      </c>
      <c r="C19" s="6" t="str">
        <f t="shared" si="2"/>
        <v>AD1</v>
      </c>
      <c r="D19" s="6" t="s">
        <v>226</v>
      </c>
      <c r="E19" s="6" t="s">
        <v>80</v>
      </c>
      <c r="F19" s="19" t="s">
        <v>289</v>
      </c>
      <c r="G19" s="20">
        <v>43626</v>
      </c>
      <c r="H19" s="431">
        <v>20020000</v>
      </c>
      <c r="I19" s="225">
        <f t="shared" ca="1" si="4"/>
        <v>37</v>
      </c>
      <c r="J19" s="222">
        <f t="shared" ca="1" si="0"/>
        <v>0</v>
      </c>
      <c r="K19" s="387">
        <f t="shared" ca="1" si="3"/>
        <v>0.48611111111111116</v>
      </c>
      <c r="L19" s="37" t="str">
        <f t="shared" ca="1" si="1"/>
        <v>ON DINH</v>
      </c>
      <c r="M19" s="37" t="s">
        <v>247</v>
      </c>
      <c r="N19" s="19" t="s">
        <v>290</v>
      </c>
      <c r="O19" s="156">
        <v>1</v>
      </c>
      <c r="P19" s="19"/>
      <c r="Q19" s="19">
        <v>1</v>
      </c>
      <c r="R19" s="19"/>
      <c r="S19" s="177" t="s">
        <v>291</v>
      </c>
    </row>
    <row r="20" spans="1:19" ht="49.9" customHeight="1">
      <c r="A20" s="379">
        <v>21</v>
      </c>
      <c r="B20" s="229" t="s">
        <v>292</v>
      </c>
      <c r="C20" s="6" t="str">
        <f t="shared" si="2"/>
        <v>AD1</v>
      </c>
      <c r="D20" s="6" t="s">
        <v>226</v>
      </c>
      <c r="E20" s="6" t="s">
        <v>80</v>
      </c>
      <c r="F20" s="19" t="s">
        <v>289</v>
      </c>
      <c r="G20" s="20">
        <v>43626</v>
      </c>
      <c r="H20" s="431">
        <v>20020000</v>
      </c>
      <c r="I20" s="225">
        <f t="shared" ca="1" si="4"/>
        <v>37</v>
      </c>
      <c r="J20" s="222">
        <f t="shared" ca="1" si="0"/>
        <v>0</v>
      </c>
      <c r="K20" s="387">
        <f t="shared" ca="1" si="3"/>
        <v>0.48611111111111116</v>
      </c>
      <c r="L20" s="37" t="str">
        <f t="shared" ca="1" si="1"/>
        <v>ON DINH</v>
      </c>
      <c r="M20" s="37" t="s">
        <v>247</v>
      </c>
      <c r="N20" s="19" t="s">
        <v>293</v>
      </c>
      <c r="O20" s="156">
        <v>1</v>
      </c>
      <c r="P20" s="19"/>
      <c r="Q20" s="19">
        <v>1</v>
      </c>
      <c r="R20" s="19"/>
      <c r="S20" s="177" t="s">
        <v>294</v>
      </c>
    </row>
    <row r="21" spans="1:19" ht="49.9" customHeight="1">
      <c r="A21" s="379">
        <v>22</v>
      </c>
      <c r="B21" s="229" t="s">
        <v>295</v>
      </c>
      <c r="C21" s="6" t="str">
        <f t="shared" si="2"/>
        <v>AD1</v>
      </c>
      <c r="D21" s="6" t="s">
        <v>226</v>
      </c>
      <c r="E21" s="6" t="s">
        <v>80</v>
      </c>
      <c r="F21" s="19" t="s">
        <v>289</v>
      </c>
      <c r="G21" s="20">
        <v>43626</v>
      </c>
      <c r="H21" s="431">
        <v>20020000</v>
      </c>
      <c r="I21" s="225">
        <f t="shared" ca="1" si="4"/>
        <v>37</v>
      </c>
      <c r="J21" s="222">
        <f t="shared" ca="1" si="0"/>
        <v>0</v>
      </c>
      <c r="K21" s="387">
        <f t="shared" ca="1" si="3"/>
        <v>0.48611111111111116</v>
      </c>
      <c r="L21" s="37" t="str">
        <f t="shared" ca="1" si="1"/>
        <v>ON DINH</v>
      </c>
      <c r="M21" s="37" t="s">
        <v>247</v>
      </c>
      <c r="N21" s="19" t="s">
        <v>296</v>
      </c>
      <c r="O21" s="156">
        <v>1</v>
      </c>
      <c r="P21" s="19"/>
      <c r="Q21" s="19">
        <v>1</v>
      </c>
      <c r="R21" s="19"/>
      <c r="S21" s="177" t="s">
        <v>297</v>
      </c>
    </row>
    <row r="22" spans="1:19" ht="49.9" customHeight="1">
      <c r="A22" s="379">
        <v>23</v>
      </c>
      <c r="B22" s="229" t="s">
        <v>298</v>
      </c>
      <c r="C22" s="6" t="str">
        <f t="shared" si="2"/>
        <v>AD1</v>
      </c>
      <c r="D22" s="6" t="s">
        <v>226</v>
      </c>
      <c r="E22" s="6" t="s">
        <v>299</v>
      </c>
      <c r="F22" s="19" t="s">
        <v>300</v>
      </c>
      <c r="G22" s="20">
        <v>44057</v>
      </c>
      <c r="H22" s="431">
        <v>22900000</v>
      </c>
      <c r="I22" s="225">
        <f ca="1">DATEDIF(G22,TODAY(),"M")</f>
        <v>22</v>
      </c>
      <c r="J22" s="222">
        <f t="shared" ca="1" si="0"/>
        <v>0.38888888888888884</v>
      </c>
      <c r="K22" s="387">
        <f t="shared" ca="1" si="3"/>
        <v>0.69444444444444442</v>
      </c>
      <c r="L22" s="37" t="str">
        <f t="shared" ca="1" si="1"/>
        <v>TOT</v>
      </c>
      <c r="M22" s="37" t="s">
        <v>247</v>
      </c>
      <c r="N22" s="19" t="s">
        <v>301</v>
      </c>
      <c r="O22" s="156">
        <v>1</v>
      </c>
      <c r="P22" s="19"/>
      <c r="Q22" s="19">
        <v>1</v>
      </c>
      <c r="R22" s="19"/>
      <c r="S22" s="177"/>
    </row>
    <row r="23" spans="1:19" ht="49.9" customHeight="1">
      <c r="A23" s="379">
        <v>24</v>
      </c>
      <c r="B23" s="229" t="s">
        <v>302</v>
      </c>
      <c r="C23" s="6" t="str">
        <f t="shared" si="2"/>
        <v>AD1</v>
      </c>
      <c r="D23" s="6" t="s">
        <v>226</v>
      </c>
      <c r="E23" s="6" t="s">
        <v>299</v>
      </c>
      <c r="F23" s="19" t="s">
        <v>300</v>
      </c>
      <c r="G23" s="20">
        <v>44061</v>
      </c>
      <c r="H23" s="431">
        <v>22900000</v>
      </c>
      <c r="I23" s="225">
        <f t="shared" ca="1" si="4"/>
        <v>22</v>
      </c>
      <c r="J23" s="222">
        <f t="shared" ca="1" si="0"/>
        <v>0.38888888888888884</v>
      </c>
      <c r="K23" s="387">
        <f t="shared" ca="1" si="3"/>
        <v>0.69444444444444442</v>
      </c>
      <c r="L23" s="37" t="str">
        <f t="shared" ca="1" si="1"/>
        <v>TOT</v>
      </c>
      <c r="M23" s="37" t="s">
        <v>247</v>
      </c>
      <c r="N23" s="19" t="s">
        <v>303</v>
      </c>
      <c r="O23" s="156">
        <v>1</v>
      </c>
      <c r="P23" s="19"/>
      <c r="Q23" s="19">
        <v>1</v>
      </c>
      <c r="R23" s="19"/>
      <c r="S23" s="177"/>
    </row>
    <row r="24" spans="1:19" ht="49.9" customHeight="1">
      <c r="A24" s="379">
        <v>25</v>
      </c>
      <c r="B24" s="229" t="s">
        <v>304</v>
      </c>
      <c r="C24" s="6" t="str">
        <f t="shared" si="2"/>
        <v>AD1</v>
      </c>
      <c r="D24" s="6" t="s">
        <v>226</v>
      </c>
      <c r="E24" s="6" t="s">
        <v>299</v>
      </c>
      <c r="F24" s="19" t="s">
        <v>300</v>
      </c>
      <c r="G24" s="20">
        <v>44061</v>
      </c>
      <c r="H24" s="431">
        <v>22900000</v>
      </c>
      <c r="I24" s="225">
        <f t="shared" ca="1" si="4"/>
        <v>22</v>
      </c>
      <c r="J24" s="222">
        <f t="shared" ca="1" si="0"/>
        <v>0.38888888888888884</v>
      </c>
      <c r="K24" s="387">
        <f t="shared" ca="1" si="3"/>
        <v>0.69444444444444442</v>
      </c>
      <c r="L24" s="37" t="str">
        <f t="shared" ca="1" si="1"/>
        <v>TOT</v>
      </c>
      <c r="M24" s="37" t="s">
        <v>247</v>
      </c>
      <c r="N24" s="19" t="s">
        <v>305</v>
      </c>
      <c r="O24" s="156">
        <v>1</v>
      </c>
      <c r="P24" s="19"/>
      <c r="Q24" s="19">
        <v>1</v>
      </c>
      <c r="R24" s="19"/>
      <c r="S24" s="177" t="s">
        <v>306</v>
      </c>
    </row>
    <row r="25" spans="1:19" ht="49.9" customHeight="1">
      <c r="A25" s="379">
        <v>26</v>
      </c>
      <c r="B25" s="230" t="s">
        <v>307</v>
      </c>
      <c r="C25" s="6" t="str">
        <f t="shared" si="2"/>
        <v>AD1</v>
      </c>
      <c r="D25" s="6" t="s">
        <v>226</v>
      </c>
      <c r="E25" s="6" t="s">
        <v>299</v>
      </c>
      <c r="F25" s="19" t="s">
        <v>300</v>
      </c>
      <c r="G25" s="20">
        <v>44061</v>
      </c>
      <c r="H25" s="431">
        <v>22900000</v>
      </c>
      <c r="I25" s="225">
        <f t="shared" ca="1" si="4"/>
        <v>22</v>
      </c>
      <c r="J25" s="222">
        <f t="shared" ca="1" si="0"/>
        <v>0.38888888888888884</v>
      </c>
      <c r="K25" s="387">
        <f t="shared" ca="1" si="3"/>
        <v>0.69444444444444442</v>
      </c>
      <c r="L25" s="37" t="str">
        <f t="shared" ca="1" si="1"/>
        <v>TOT</v>
      </c>
      <c r="M25" s="37" t="s">
        <v>247</v>
      </c>
      <c r="N25" s="19" t="s">
        <v>308</v>
      </c>
      <c r="O25" s="156">
        <v>1</v>
      </c>
      <c r="P25" s="19"/>
      <c r="Q25" s="19">
        <v>1</v>
      </c>
      <c r="R25" s="19"/>
      <c r="S25" s="177"/>
    </row>
    <row r="26" spans="1:19" ht="49.9" customHeight="1">
      <c r="A26" s="379">
        <v>27</v>
      </c>
      <c r="B26" s="230" t="s">
        <v>309</v>
      </c>
      <c r="C26" s="6" t="str">
        <f t="shared" si="2"/>
        <v>AD1</v>
      </c>
      <c r="D26" s="6" t="s">
        <v>226</v>
      </c>
      <c r="E26" s="6" t="s">
        <v>299</v>
      </c>
      <c r="F26" s="7" t="s">
        <v>310</v>
      </c>
      <c r="G26" s="20">
        <v>44619</v>
      </c>
      <c r="H26" s="431">
        <v>23285000</v>
      </c>
      <c r="I26" s="225">
        <f t="shared" ca="1" si="4"/>
        <v>4</v>
      </c>
      <c r="J26" s="222">
        <f t="shared" ca="1" si="0"/>
        <v>0.88888888888888884</v>
      </c>
      <c r="K26" s="387">
        <f t="shared" ca="1" si="3"/>
        <v>0.94444444444444442</v>
      </c>
      <c r="L26" s="37" t="str">
        <f t="shared" ca="1" si="1"/>
        <v>TOT</v>
      </c>
      <c r="M26" s="37" t="s">
        <v>247</v>
      </c>
      <c r="N26" s="7" t="s">
        <v>311</v>
      </c>
      <c r="O26" s="156">
        <v>1</v>
      </c>
      <c r="P26" s="19"/>
      <c r="Q26" s="19">
        <v>1</v>
      </c>
      <c r="R26" s="19"/>
      <c r="S26" s="194"/>
    </row>
    <row r="27" spans="1:19" ht="49.9" customHeight="1">
      <c r="A27" s="379">
        <v>28</v>
      </c>
      <c r="B27" s="230" t="s">
        <v>312</v>
      </c>
      <c r="C27" s="6" t="str">
        <f t="shared" si="2"/>
        <v>AD1</v>
      </c>
      <c r="D27" s="6" t="s">
        <v>226</v>
      </c>
      <c r="E27" s="6" t="s">
        <v>299</v>
      </c>
      <c r="F27" s="7" t="s">
        <v>310</v>
      </c>
      <c r="G27" s="20">
        <v>44619</v>
      </c>
      <c r="H27" s="431">
        <v>23285000</v>
      </c>
      <c r="I27" s="225">
        <f ca="1">DATEDIF(G27,TODAY(),"M")</f>
        <v>4</v>
      </c>
      <c r="J27" s="222">
        <f t="shared" ca="1" si="0"/>
        <v>0.88888888888888884</v>
      </c>
      <c r="K27" s="387">
        <f t="shared" ca="1" si="3"/>
        <v>0.94444444444444442</v>
      </c>
      <c r="L27" s="37" t="str">
        <f t="shared" ca="1" si="1"/>
        <v>TOT</v>
      </c>
      <c r="M27" s="37" t="s">
        <v>247</v>
      </c>
      <c r="N27" s="7" t="s">
        <v>313</v>
      </c>
      <c r="O27" s="156">
        <v>1</v>
      </c>
      <c r="P27" s="19"/>
      <c r="Q27" s="19">
        <v>1</v>
      </c>
      <c r="R27" s="19"/>
      <c r="S27" s="194"/>
    </row>
    <row r="28" spans="1:19" ht="49.9" customHeight="1">
      <c r="A28" s="380">
        <v>1</v>
      </c>
      <c r="B28" s="384" t="s">
        <v>314</v>
      </c>
      <c r="C28" s="6" t="str">
        <f t="shared" si="2"/>
        <v>AD1</v>
      </c>
      <c r="D28" s="6" t="s">
        <v>315</v>
      </c>
      <c r="E28" s="6" t="s">
        <v>80</v>
      </c>
      <c r="F28" s="19" t="s">
        <v>316</v>
      </c>
      <c r="G28" s="20">
        <v>40903</v>
      </c>
      <c r="H28" s="431">
        <v>11450000</v>
      </c>
      <c r="I28" s="225">
        <f t="shared" ca="1" si="4"/>
        <v>126</v>
      </c>
      <c r="J28" s="222">
        <f t="shared" ca="1" si="0"/>
        <v>0</v>
      </c>
      <c r="K28" s="387">
        <f t="shared" ca="1" si="3"/>
        <v>0</v>
      </c>
      <c r="L28" s="37" t="str">
        <f t="shared" ca="1" si="1"/>
        <v>NEN THANH LY</v>
      </c>
      <c r="M28" s="30" t="s">
        <v>247</v>
      </c>
      <c r="N28" s="19"/>
      <c r="O28" s="23"/>
      <c r="P28" s="19"/>
      <c r="Q28" s="19"/>
      <c r="R28" s="23"/>
      <c r="S28" s="177"/>
    </row>
    <row r="29" spans="1:19" ht="49.9" customHeight="1">
      <c r="A29" s="380">
        <v>2</v>
      </c>
      <c r="B29" s="384" t="s">
        <v>317</v>
      </c>
      <c r="C29" s="6" t="str">
        <f t="shared" si="2"/>
        <v>AD1</v>
      </c>
      <c r="D29" s="6" t="s">
        <v>315</v>
      </c>
      <c r="E29" s="6" t="s">
        <v>80</v>
      </c>
      <c r="F29" s="19" t="s">
        <v>318</v>
      </c>
      <c r="G29" s="20">
        <v>41821</v>
      </c>
      <c r="H29" s="431">
        <v>6955000</v>
      </c>
      <c r="I29" s="225">
        <f t="shared" ca="1" si="4"/>
        <v>96</v>
      </c>
      <c r="J29" s="222">
        <f t="shared" ca="1" si="0"/>
        <v>0</v>
      </c>
      <c r="K29" s="387">
        <f t="shared" ca="1" si="3"/>
        <v>0</v>
      </c>
      <c r="L29" s="37" t="str">
        <f t="shared" ca="1" si="1"/>
        <v>RAT CHAM</v>
      </c>
      <c r="M29" s="30" t="s">
        <v>247</v>
      </c>
      <c r="N29" s="19"/>
      <c r="O29" s="195"/>
      <c r="P29" s="19"/>
      <c r="Q29" s="19"/>
      <c r="R29" s="195"/>
      <c r="S29" s="177"/>
    </row>
    <row r="30" spans="1:19" ht="49.9" customHeight="1">
      <c r="A30" s="381">
        <v>3</v>
      </c>
      <c r="B30" s="385" t="s">
        <v>319</v>
      </c>
      <c r="C30" s="50" t="str">
        <f t="shared" si="2"/>
        <v>AD1</v>
      </c>
      <c r="D30" s="50" t="s">
        <v>315</v>
      </c>
      <c r="E30" s="50" t="s">
        <v>80</v>
      </c>
      <c r="F30" s="26" t="s">
        <v>320</v>
      </c>
      <c r="G30" s="27">
        <v>44621</v>
      </c>
      <c r="H30" s="432">
        <v>0</v>
      </c>
      <c r="I30" s="226">
        <f ca="1">DATEDIF(G30,TODAY(),"M")</f>
        <v>4</v>
      </c>
      <c r="J30" s="224">
        <f ca="1">IF(I30&lt;36,100%-I30/36*100%,0)</f>
        <v>0.88888888888888884</v>
      </c>
      <c r="K30" s="387">
        <f t="shared" ca="1" si="3"/>
        <v>0.94444444444444442</v>
      </c>
      <c r="L30" s="37" t="str">
        <f t="shared" ca="1" si="1"/>
        <v>TOT</v>
      </c>
      <c r="M30" s="39" t="s">
        <v>247</v>
      </c>
      <c r="N30" s="26"/>
      <c r="O30" s="29"/>
      <c r="P30" s="26"/>
      <c r="Q30" s="26"/>
      <c r="R30" s="29"/>
      <c r="S30" s="186"/>
    </row>
    <row r="38" s="285" customFormat="1"/>
    <row r="39" s="285" customFormat="1"/>
    <row r="40" s="285" customFormat="1"/>
    <row r="41" s="285" customFormat="1"/>
    <row r="42" s="285" customFormat="1"/>
    <row r="43" s="285" customFormat="1"/>
    <row r="44" s="285" customFormat="1"/>
    <row r="45" s="285" customFormat="1"/>
    <row r="46" s="285" customFormat="1"/>
    <row r="47" s="285" customFormat="1"/>
    <row r="48" s="285" customFormat="1"/>
    <row r="49" s="285" customFormat="1"/>
    <row r="50" s="285" customFormat="1"/>
    <row r="51" s="285" customFormat="1"/>
    <row r="52" s="285" customFormat="1"/>
    <row r="53" s="285" customFormat="1"/>
    <row r="54" s="285" customFormat="1"/>
    <row r="55" s="285" customFormat="1"/>
    <row r="56" s="285" customFormat="1"/>
    <row r="57" s="285" customFormat="1"/>
    <row r="58" s="285" customFormat="1"/>
    <row r="59" s="285" customFormat="1"/>
    <row r="60" s="285" customFormat="1"/>
    <row r="61" s="285" customFormat="1"/>
    <row r="62" s="285" customFormat="1"/>
    <row r="63" s="285" customFormat="1"/>
    <row r="64" s="285" customFormat="1"/>
    <row r="65" s="285" customFormat="1"/>
    <row r="66" s="285" customFormat="1"/>
    <row r="67" s="285" customFormat="1"/>
    <row r="68" s="285" customFormat="1"/>
    <row r="69" s="285" customFormat="1"/>
    <row r="70" s="285" customFormat="1"/>
    <row r="71" s="285" customFormat="1"/>
    <row r="72" s="285" customFormat="1"/>
    <row r="73" s="285" customFormat="1"/>
    <row r="74" s="285" customFormat="1"/>
    <row r="75" s="285" customFormat="1"/>
    <row r="76" s="285" customFormat="1"/>
    <row r="77" s="285" customFormat="1"/>
    <row r="78" s="285" customFormat="1"/>
    <row r="79" s="285" customFormat="1"/>
    <row r="80" s="285" customFormat="1"/>
    <row r="81" s="285" customFormat="1"/>
    <row r="82" s="285" customFormat="1"/>
    <row r="83" s="285" customFormat="1"/>
    <row r="84" s="285" customFormat="1"/>
    <row r="85" s="285" customFormat="1"/>
    <row r="86" s="285" customFormat="1"/>
    <row r="87" s="285" customFormat="1"/>
    <row r="88" s="285" customFormat="1"/>
    <row r="89" s="285" customFormat="1"/>
    <row r="90" s="285" customFormat="1"/>
    <row r="91" s="285" customFormat="1"/>
    <row r="92" s="285" customFormat="1"/>
    <row r="93" s="285" customFormat="1"/>
    <row r="94" s="285" customFormat="1"/>
    <row r="95" s="285" customFormat="1"/>
    <row r="96" s="285" customFormat="1"/>
    <row r="97" s="285" customFormat="1"/>
    <row r="98" s="285" customFormat="1"/>
    <row r="99" s="285" customFormat="1"/>
    <row r="100" s="285" customFormat="1"/>
    <row r="101" s="285" customFormat="1"/>
    <row r="102" s="285" customFormat="1"/>
    <row r="103" s="285" customFormat="1"/>
    <row r="104" s="285" customFormat="1"/>
    <row r="105" s="285" customFormat="1"/>
    <row r="106" s="285" customFormat="1"/>
    <row r="107" s="285" customFormat="1"/>
    <row r="108" s="285" customFormat="1"/>
    <row r="109" s="285" customFormat="1"/>
    <row r="110" s="285" customFormat="1"/>
    <row r="111" s="285" customFormat="1"/>
    <row r="112" s="285" customFormat="1"/>
    <row r="113" s="285" customFormat="1"/>
    <row r="114" s="285" customFormat="1"/>
    <row r="115" s="285" customFormat="1"/>
    <row r="116" s="285" customFormat="1"/>
    <row r="117" s="285" customFormat="1"/>
    <row r="118" s="285" customFormat="1"/>
    <row r="119" s="285" customFormat="1"/>
    <row r="120" s="285" customFormat="1"/>
    <row r="121" s="285" customFormat="1"/>
    <row r="122" s="285" customFormat="1"/>
    <row r="123" s="285" customFormat="1"/>
    <row r="124" s="285" customFormat="1"/>
    <row r="125" s="285" customFormat="1"/>
    <row r="126" s="285" customFormat="1"/>
    <row r="127" s="285" customFormat="1"/>
    <row r="128" s="285" customFormat="1"/>
    <row r="129" s="285" customFormat="1"/>
    <row r="130" s="285" customFormat="1"/>
    <row r="131" s="285" customFormat="1"/>
    <row r="132" s="285" customFormat="1"/>
    <row r="133" s="285" customFormat="1"/>
    <row r="134" s="285" customFormat="1"/>
    <row r="135" s="285" customFormat="1"/>
    <row r="136" s="285" customFormat="1"/>
    <row r="137" s="285" customFormat="1"/>
    <row r="138" s="285" customFormat="1"/>
    <row r="139" s="285" customFormat="1"/>
    <row r="140" s="285" customFormat="1"/>
    <row r="141" s="285" customFormat="1"/>
    <row r="142" s="285" customFormat="1"/>
    <row r="143" s="285" customFormat="1"/>
    <row r="144" s="285" customFormat="1"/>
    <row r="145" s="285" customFormat="1"/>
    <row r="146" s="285" customFormat="1"/>
    <row r="147" s="285" customFormat="1"/>
    <row r="148" s="285" customFormat="1"/>
    <row r="149" s="285" customFormat="1"/>
    <row r="150" s="285" customFormat="1"/>
    <row r="151" s="285" customFormat="1"/>
    <row r="152" s="285" customFormat="1"/>
  </sheetData>
  <pageMargins left="0.7" right="0.7" top="0.75" bottom="0.75" header="0.3" footer="0.3"/>
  <pageSetup paperSize="9" scale="34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D796AE9-94F4-4262-B668-8D61E26F3A88}">
          <x14:formula1>
            <xm:f>Source!$B$2:$B$24</xm:f>
          </x14:formula1>
          <xm:sqref>E13:E30 E2:E11</xm:sqref>
        </x14:dataValidation>
        <x14:dataValidation type="list" showInputMessage="1" showErrorMessage="1" xr:uid="{4F609B60-2887-4A52-B6A1-CA1838009D29}">
          <x14:formula1>
            <xm:f>Source!$A$2:$A$24</xm:f>
          </x14:formula1>
          <xm:sqref>D2:D30</xm:sqref>
        </x14:dataValidation>
        <x14:dataValidation type="list" allowBlank="1" showInputMessage="1" showErrorMessage="1" xr:uid="{C932BF8D-55D7-4B20-A783-B0EF491A3691}">
          <x14:formula1>
            <xm:f>Source!$I$2:$I$9</xm:f>
          </x14:formula1>
          <xm:sqref>M2:M30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BE10-A546-4C88-A205-D3815A28481F}">
  <sheetPr>
    <pageSetUpPr fitToPage="1"/>
  </sheetPr>
  <dimension ref="A1:S8"/>
  <sheetViews>
    <sheetView zoomScale="70" zoomScaleNormal="70" workbookViewId="0"/>
  </sheetViews>
  <sheetFormatPr defaultRowHeight="15"/>
  <cols>
    <col min="1" max="3" width="10.625" customWidth="1"/>
    <col min="4" max="4" width="17" customWidth="1"/>
    <col min="5" max="5" width="14.375" customWidth="1"/>
    <col min="6" max="6" width="30.375" customWidth="1"/>
    <col min="7" max="7" width="20.375" style="452" customWidth="1"/>
    <col min="8" max="9" width="15.625" customWidth="1"/>
    <col min="10" max="10" width="15.625" style="241" customWidth="1"/>
    <col min="11" max="12" width="15.625" customWidth="1"/>
    <col min="13" max="13" width="30.375" customWidth="1"/>
    <col min="14" max="15" width="15.625" customWidth="1"/>
    <col min="16" max="18" width="30.37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106">
        <v>1</v>
      </c>
      <c r="B2" s="26" t="s">
        <v>1198</v>
      </c>
      <c r="C2" s="19" t="str">
        <f t="shared" ref="C2:C8" si="0">LEFT(B2,4)</f>
        <v xml:space="preserve"> ADM</v>
      </c>
      <c r="D2" s="19" t="s">
        <v>226</v>
      </c>
      <c r="E2" s="20" t="s">
        <v>1199</v>
      </c>
      <c r="F2" s="19" t="s">
        <v>1200</v>
      </c>
      <c r="G2" s="451">
        <v>42025</v>
      </c>
      <c r="H2" s="450">
        <v>5600000</v>
      </c>
      <c r="I2" s="23">
        <f t="shared" ref="I2:I7" ca="1" si="1">DATEDIF(G2,TODAY(),"M")</f>
        <v>89</v>
      </c>
      <c r="J2" s="246">
        <f t="shared" ref="J2:J7" ca="1" si="2">IF(I2&lt;36,100%-I2/36*100%,0)</f>
        <v>0</v>
      </c>
      <c r="K2" s="246">
        <f t="shared" ref="K2:K7" ca="1" si="3">IF(I2&lt;72,100%-I2/72*100%,0)</f>
        <v>0</v>
      </c>
      <c r="L2" s="19" t="str">
        <f ca="1">IF(I2&lt;=24,"TOT",IF(AND(I2&gt;25,I2&lt;=48),"ON DINH",IF(AND(I2&gt;49,I2&lt;=60),"TAM ON",IF(AND(I2&gt;61,I2&lt;=84),"CHAM",IF(AND(I2&gt;85,I2&lt;=96),"RAT CHAM","NEN THANH LY")))))</f>
        <v>RAT CHAM</v>
      </c>
      <c r="M2" s="36" t="s">
        <v>592</v>
      </c>
      <c r="N2" s="36" t="s">
        <v>1201</v>
      </c>
      <c r="O2" s="7"/>
      <c r="P2" s="156"/>
      <c r="Q2" s="156"/>
      <c r="R2" s="2"/>
      <c r="S2" s="197"/>
    </row>
    <row r="3" spans="1:19" ht="45" customHeight="1">
      <c r="A3" s="106">
        <v>2</v>
      </c>
      <c r="B3" s="19" t="s">
        <v>1202</v>
      </c>
      <c r="C3" s="19" t="str">
        <f t="shared" si="0"/>
        <v xml:space="preserve"> ADM</v>
      </c>
      <c r="D3" s="19" t="s">
        <v>1156</v>
      </c>
      <c r="E3" s="20" t="s">
        <v>1183</v>
      </c>
      <c r="F3" s="19" t="s">
        <v>1203</v>
      </c>
      <c r="G3" s="451">
        <v>41491</v>
      </c>
      <c r="H3" s="450">
        <v>8660000</v>
      </c>
      <c r="I3" s="23">
        <f t="shared" ca="1" si="1"/>
        <v>107</v>
      </c>
      <c r="J3" s="246">
        <f t="shared" ca="1" si="2"/>
        <v>0</v>
      </c>
      <c r="K3" s="246">
        <f t="shared" ca="1" si="3"/>
        <v>0</v>
      </c>
      <c r="L3" s="19" t="str">
        <f t="shared" ref="L3:L8" ca="1" si="4">IF(I3&lt;=24,"TOT",IF(AND(I3&gt;25,I3&lt;=48),"ON DINH",IF(AND(I3&gt;49,I3&lt;=60),"TAM ON",IF(AND(I3&gt;61,I3&lt;=84),"CHAM",IF(AND(I3&gt;85,I3&lt;=96),"RAT CHAM","NEN THANH LY")))))</f>
        <v>NEN THANH LY</v>
      </c>
      <c r="M3" s="36" t="s">
        <v>247</v>
      </c>
      <c r="N3" s="36" t="s">
        <v>1204</v>
      </c>
      <c r="O3" s="10"/>
      <c r="P3" s="13"/>
      <c r="Q3" s="13"/>
      <c r="R3" s="2"/>
      <c r="S3" s="197"/>
    </row>
    <row r="4" spans="1:19" ht="45" customHeight="1">
      <c r="A4" s="106">
        <v>3</v>
      </c>
      <c r="B4" s="19" t="s">
        <v>1205</v>
      </c>
      <c r="C4" s="19" t="str">
        <f t="shared" si="0"/>
        <v xml:space="preserve"> ADM</v>
      </c>
      <c r="D4" s="19" t="s">
        <v>111</v>
      </c>
      <c r="E4" s="20" t="s">
        <v>112</v>
      </c>
      <c r="F4" s="19" t="s">
        <v>1206</v>
      </c>
      <c r="G4" s="451">
        <v>41491</v>
      </c>
      <c r="H4" s="450"/>
      <c r="I4" s="23">
        <f t="shared" ca="1" si="1"/>
        <v>107</v>
      </c>
      <c r="J4" s="246">
        <f t="shared" ca="1" si="2"/>
        <v>0</v>
      </c>
      <c r="K4" s="246">
        <f t="shared" ca="1" si="3"/>
        <v>0</v>
      </c>
      <c r="L4" s="19" t="str">
        <f t="shared" ca="1" si="4"/>
        <v>NEN THANH LY</v>
      </c>
      <c r="M4" s="36" t="s">
        <v>247</v>
      </c>
      <c r="N4" s="36" t="s">
        <v>1204</v>
      </c>
      <c r="O4" s="7"/>
      <c r="P4" s="156"/>
      <c r="Q4" s="156"/>
      <c r="R4" s="2"/>
      <c r="S4" s="197"/>
    </row>
    <row r="5" spans="1:19" ht="45" customHeight="1">
      <c r="A5" s="106">
        <v>4</v>
      </c>
      <c r="B5" s="19" t="s">
        <v>1207</v>
      </c>
      <c r="C5" s="19" t="str">
        <f t="shared" si="0"/>
        <v xml:space="preserve"> ADM</v>
      </c>
      <c r="D5" s="19" t="s">
        <v>1156</v>
      </c>
      <c r="E5" s="20" t="s">
        <v>1183</v>
      </c>
      <c r="F5" s="19" t="s">
        <v>1208</v>
      </c>
      <c r="G5" s="451">
        <v>42036</v>
      </c>
      <c r="H5" s="450">
        <v>8660000</v>
      </c>
      <c r="I5" s="23">
        <f t="shared" ca="1" si="1"/>
        <v>89</v>
      </c>
      <c r="J5" s="246">
        <f t="shared" ca="1" si="2"/>
        <v>0</v>
      </c>
      <c r="K5" s="246">
        <f t="shared" ca="1" si="3"/>
        <v>0</v>
      </c>
      <c r="L5" s="19" t="str">
        <f t="shared" ca="1" si="4"/>
        <v>RAT CHAM</v>
      </c>
      <c r="M5" s="36" t="s">
        <v>247</v>
      </c>
      <c r="N5" s="36" t="s">
        <v>1021</v>
      </c>
      <c r="O5" s="7"/>
      <c r="P5" s="156"/>
      <c r="Q5" s="156"/>
      <c r="R5" s="63"/>
      <c r="S5" s="197"/>
    </row>
    <row r="6" spans="1:19" ht="45" customHeight="1">
      <c r="A6" s="106">
        <v>5</v>
      </c>
      <c r="B6" s="19" t="s">
        <v>1209</v>
      </c>
      <c r="C6" s="19" t="str">
        <f t="shared" si="0"/>
        <v xml:space="preserve"> ADM</v>
      </c>
      <c r="D6" s="19" t="s">
        <v>226</v>
      </c>
      <c r="E6" s="20" t="s">
        <v>299</v>
      </c>
      <c r="F6" s="19" t="s">
        <v>1210</v>
      </c>
      <c r="G6" s="451">
        <v>44382</v>
      </c>
      <c r="H6" s="450"/>
      <c r="I6" s="23">
        <f t="shared" ca="1" si="1"/>
        <v>12</v>
      </c>
      <c r="J6" s="246">
        <f t="shared" ca="1" si="2"/>
        <v>0.66666666666666674</v>
      </c>
      <c r="K6" s="246">
        <f t="shared" ca="1" si="3"/>
        <v>0.83333333333333337</v>
      </c>
      <c r="L6" s="19" t="str">
        <f t="shared" ca="1" si="4"/>
        <v>TOT</v>
      </c>
      <c r="M6" s="36" t="s">
        <v>247</v>
      </c>
      <c r="N6" s="36" t="s">
        <v>1201</v>
      </c>
      <c r="O6" s="10"/>
      <c r="P6" s="13"/>
      <c r="Q6" s="13"/>
      <c r="R6" s="63"/>
      <c r="S6" s="197"/>
    </row>
    <row r="7" spans="1:19" ht="45" customHeight="1">
      <c r="A7" s="106">
        <v>6</v>
      </c>
      <c r="B7" s="19" t="s">
        <v>1211</v>
      </c>
      <c r="C7" s="19" t="str">
        <f t="shared" si="0"/>
        <v xml:space="preserve"> ADM</v>
      </c>
      <c r="D7" s="19" t="s">
        <v>226</v>
      </c>
      <c r="E7" s="20" t="s">
        <v>299</v>
      </c>
      <c r="F7" s="19" t="s">
        <v>1180</v>
      </c>
      <c r="G7" s="451">
        <v>44671</v>
      </c>
      <c r="H7" s="450">
        <v>7730000</v>
      </c>
      <c r="I7" s="23">
        <f t="shared" ca="1" si="1"/>
        <v>2</v>
      </c>
      <c r="J7" s="246">
        <f t="shared" ca="1" si="2"/>
        <v>0.94444444444444442</v>
      </c>
      <c r="K7" s="246">
        <f t="shared" ca="1" si="3"/>
        <v>0.97222222222222221</v>
      </c>
      <c r="L7" s="19" t="str">
        <f t="shared" ca="1" si="4"/>
        <v>TOT</v>
      </c>
      <c r="M7" s="36" t="s">
        <v>247</v>
      </c>
      <c r="N7" s="36" t="s">
        <v>1212</v>
      </c>
      <c r="O7" s="19">
        <v>1</v>
      </c>
      <c r="P7" s="19"/>
      <c r="Q7" s="19"/>
      <c r="R7" s="63"/>
      <c r="S7" s="197"/>
    </row>
    <row r="8" spans="1:19" ht="64.5" customHeight="1">
      <c r="A8" s="541">
        <v>1</v>
      </c>
      <c r="B8" s="26" t="s">
        <v>1213</v>
      </c>
      <c r="C8" s="19" t="str">
        <f t="shared" si="0"/>
        <v xml:space="preserve"> ADM</v>
      </c>
      <c r="D8" s="494" t="s">
        <v>315</v>
      </c>
      <c r="E8" s="542" t="s">
        <v>80</v>
      </c>
      <c r="F8" s="276" t="s">
        <v>678</v>
      </c>
      <c r="G8" s="543"/>
      <c r="H8" s="26"/>
      <c r="I8" s="40"/>
      <c r="J8" s="282"/>
      <c r="K8" s="282"/>
      <c r="L8" s="26" t="str">
        <f t="shared" si="4"/>
        <v>TOT</v>
      </c>
      <c r="M8" s="173" t="s">
        <v>247</v>
      </c>
      <c r="N8" s="173"/>
      <c r="O8" s="198"/>
      <c r="P8" s="198"/>
      <c r="Q8" s="26"/>
      <c r="R8" s="26"/>
      <c r="S8" s="199"/>
    </row>
  </sheetData>
  <phoneticPr fontId="41" type="noConversion"/>
  <pageMargins left="0.7" right="0.7" top="0.75" bottom="0.75" header="0.3" footer="0.3"/>
  <pageSetup paperSize="9" scale="4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FD0260-E782-4554-849C-0896DF3AB24D}">
          <x14:formula1>
            <xm:f>Source!$I$2:$I$18</xm:f>
          </x14:formula1>
          <xm:sqref>M2:M1048576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F8C-06AB-459F-8D44-C743F979177D}">
  <sheetPr>
    <pageSetUpPr fitToPage="1"/>
  </sheetPr>
  <dimension ref="A1:S4"/>
  <sheetViews>
    <sheetView zoomScale="55" zoomScaleNormal="55" workbookViewId="0">
      <selection activeCell="L20" sqref="L20"/>
    </sheetView>
  </sheetViews>
  <sheetFormatPr defaultRowHeight="15"/>
  <cols>
    <col min="1" max="3" width="10.625" customWidth="1"/>
    <col min="4" max="4" width="17" customWidth="1"/>
    <col min="5" max="5" width="14.375" style="544" customWidth="1"/>
    <col min="6" max="6" width="30.375" customWidth="1"/>
    <col min="7" max="7" width="20.375" style="283" customWidth="1"/>
    <col min="8" max="8" width="23" customWidth="1"/>
    <col min="9" max="12" width="15.625" customWidth="1"/>
    <col min="13" max="13" width="30.375" customWidth="1"/>
    <col min="14" max="16" width="15.625" customWidth="1"/>
    <col min="17" max="18" width="30.37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s="196" customFormat="1" ht="45" customHeight="1">
      <c r="A2" s="523">
        <v>1</v>
      </c>
      <c r="B2" s="483" t="s">
        <v>1214</v>
      </c>
      <c r="C2" s="483" t="s">
        <v>1215</v>
      </c>
      <c r="D2" s="583" t="s">
        <v>226</v>
      </c>
      <c r="E2" s="584" t="s">
        <v>299</v>
      </c>
      <c r="F2" s="585" t="s">
        <v>1216</v>
      </c>
      <c r="G2" s="480">
        <v>44134</v>
      </c>
      <c r="H2" s="586">
        <v>15445000</v>
      </c>
      <c r="I2" s="527"/>
      <c r="J2" s="587"/>
      <c r="K2" s="587"/>
      <c r="L2" s="587"/>
      <c r="M2" s="530"/>
      <c r="N2" s="530" t="s">
        <v>1217</v>
      </c>
      <c r="O2" s="491"/>
      <c r="P2" s="491"/>
      <c r="Q2" s="492"/>
      <c r="R2" s="588"/>
      <c r="S2" s="578"/>
    </row>
    <row r="3" spans="1:19" s="196" customFormat="1" ht="45" customHeight="1">
      <c r="A3" s="153">
        <v>2</v>
      </c>
      <c r="B3" s="2" t="s">
        <v>1218</v>
      </c>
      <c r="C3" s="2" t="s">
        <v>1215</v>
      </c>
      <c r="D3" s="110" t="s">
        <v>226</v>
      </c>
      <c r="E3" s="31" t="s">
        <v>299</v>
      </c>
      <c r="F3" s="7" t="s">
        <v>1180</v>
      </c>
      <c r="G3" s="20">
        <v>44679</v>
      </c>
      <c r="H3" s="371">
        <v>6700000</v>
      </c>
      <c r="I3" s="4"/>
      <c r="J3" s="70"/>
      <c r="K3" s="70"/>
      <c r="L3" s="70"/>
      <c r="M3" s="182"/>
      <c r="N3" s="182" t="s">
        <v>1219</v>
      </c>
      <c r="O3" s="10"/>
      <c r="P3" s="10"/>
      <c r="Q3" s="13"/>
      <c r="R3" s="7"/>
      <c r="S3" s="197"/>
    </row>
    <row r="4" spans="1:19" s="196" customFormat="1" ht="45" customHeight="1">
      <c r="A4" s="294">
        <v>3</v>
      </c>
      <c r="B4" s="280" t="s">
        <v>1220</v>
      </c>
      <c r="C4" s="280" t="s">
        <v>1215</v>
      </c>
      <c r="D4" s="280" t="s">
        <v>315</v>
      </c>
      <c r="E4" s="589" t="s">
        <v>80</v>
      </c>
      <c r="F4" s="26" t="s">
        <v>762</v>
      </c>
      <c r="G4" s="27"/>
      <c r="H4" s="173"/>
      <c r="I4" s="590"/>
      <c r="J4" s="532"/>
      <c r="K4" s="532"/>
      <c r="L4" s="532"/>
      <c r="M4" s="281"/>
      <c r="N4" s="281"/>
      <c r="O4" s="496"/>
      <c r="P4" s="496"/>
      <c r="Q4" s="555"/>
      <c r="R4" s="51"/>
      <c r="S4" s="199"/>
    </row>
  </sheetData>
  <phoneticPr fontId="57" type="noConversion"/>
  <pageMargins left="0.7" right="0.7" top="0.75" bottom="0.75" header="0.3" footer="0.3"/>
  <pageSetup paperSize="9" scale="4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7DD9-0CB7-45F9-A686-907A9D8A1055}">
  <sheetPr>
    <pageSetUpPr fitToPage="1"/>
  </sheetPr>
  <dimension ref="A1:T5"/>
  <sheetViews>
    <sheetView topLeftCell="H1" zoomScale="55" zoomScaleNormal="55" workbookViewId="0">
      <selection activeCell="O4" sqref="O4"/>
    </sheetView>
  </sheetViews>
  <sheetFormatPr defaultRowHeight="15"/>
  <cols>
    <col min="1" max="3" width="10.625" customWidth="1"/>
    <col min="4" max="4" width="17" customWidth="1"/>
    <col min="5" max="5" width="14.375" customWidth="1"/>
    <col min="6" max="6" width="30.375" customWidth="1"/>
    <col min="7" max="7" width="20.375" customWidth="1"/>
    <col min="8" max="12" width="15.625" customWidth="1"/>
    <col min="13" max="13" width="30.375" customWidth="1"/>
    <col min="14" max="16" width="15.625" customWidth="1"/>
    <col min="17" max="18" width="30.375" customWidth="1"/>
  </cols>
  <sheetData>
    <row r="1" spans="1:20" ht="42.75">
      <c r="A1" s="638" t="s">
        <v>213</v>
      </c>
      <c r="B1" s="639" t="s">
        <v>0</v>
      </c>
      <c r="C1" s="639" t="s">
        <v>214</v>
      </c>
      <c r="D1" s="639" t="s">
        <v>215</v>
      </c>
      <c r="E1" s="640" t="s">
        <v>2</v>
      </c>
      <c r="F1" s="640" t="s">
        <v>5</v>
      </c>
      <c r="G1" s="641" t="s">
        <v>6</v>
      </c>
      <c r="H1" s="642" t="s">
        <v>216</v>
      </c>
      <c r="I1" s="289" t="s">
        <v>13</v>
      </c>
      <c r="J1" s="640" t="s">
        <v>14</v>
      </c>
      <c r="K1" s="643" t="s">
        <v>15</v>
      </c>
      <c r="L1" s="639" t="s">
        <v>217</v>
      </c>
      <c r="M1" s="639" t="s">
        <v>218</v>
      </c>
      <c r="N1" s="640" t="s">
        <v>219</v>
      </c>
      <c r="O1" s="289" t="s">
        <v>220</v>
      </c>
      <c r="P1" s="640" t="s">
        <v>221</v>
      </c>
      <c r="Q1" s="640" t="s">
        <v>222</v>
      </c>
      <c r="R1" s="289" t="s">
        <v>223</v>
      </c>
      <c r="S1" s="644" t="s">
        <v>224</v>
      </c>
    </row>
    <row r="2" spans="1:20" s="196" customFormat="1" ht="45" customHeight="1">
      <c r="A2" s="645">
        <v>1</v>
      </c>
      <c r="B2" s="646"/>
      <c r="C2" s="646" t="s">
        <v>1221</v>
      </c>
      <c r="D2" s="647" t="s">
        <v>226</v>
      </c>
      <c r="E2" s="647" t="s">
        <v>258</v>
      </c>
      <c r="F2" s="647" t="s">
        <v>1222</v>
      </c>
      <c r="G2" s="31">
        <v>41485</v>
      </c>
      <c r="H2" s="647"/>
      <c r="I2" s="647"/>
      <c r="J2" s="647"/>
      <c r="K2" s="647"/>
      <c r="L2" s="647"/>
      <c r="M2" s="647"/>
      <c r="N2" s="647" t="s">
        <v>1223</v>
      </c>
      <c r="O2" s="648"/>
      <c r="P2" s="648"/>
      <c r="Q2" s="649"/>
      <c r="R2" s="647" t="s">
        <v>1224</v>
      </c>
      <c r="S2" s="650" t="s">
        <v>1225</v>
      </c>
      <c r="T2" s="568"/>
    </row>
    <row r="3" spans="1:20" s="196" customFormat="1" ht="45" customHeight="1">
      <c r="A3" s="645">
        <v>2</v>
      </c>
      <c r="B3" s="646"/>
      <c r="C3" s="646" t="s">
        <v>1221</v>
      </c>
      <c r="D3" s="647" t="s">
        <v>226</v>
      </c>
      <c r="E3" s="651" t="s">
        <v>80</v>
      </c>
      <c r="F3" s="651" t="s">
        <v>1226</v>
      </c>
      <c r="G3" s="652"/>
      <c r="H3" s="651"/>
      <c r="I3" s="652"/>
      <c r="J3" s="653"/>
      <c r="K3" s="653"/>
      <c r="L3" s="653"/>
      <c r="M3" s="651"/>
      <c r="N3" s="651" t="s">
        <v>323</v>
      </c>
      <c r="O3" s="654"/>
      <c r="P3" s="654"/>
      <c r="Q3" s="655"/>
      <c r="R3" s="648"/>
      <c r="S3" s="659" t="s">
        <v>779</v>
      </c>
      <c r="T3" s="568"/>
    </row>
    <row r="4" spans="1:20" s="196" customFormat="1" ht="39.6" customHeight="1">
      <c r="A4" s="656">
        <v>3</v>
      </c>
      <c r="B4" s="657" t="s">
        <v>1227</v>
      </c>
      <c r="C4" s="657" t="s">
        <v>1221</v>
      </c>
      <c r="D4" s="658" t="s">
        <v>226</v>
      </c>
      <c r="E4" s="659" t="s">
        <v>299</v>
      </c>
      <c r="F4" s="659" t="s">
        <v>1228</v>
      </c>
      <c r="G4" s="703">
        <v>44718</v>
      </c>
      <c r="H4" s="371">
        <v>6700000</v>
      </c>
      <c r="I4" s="661"/>
      <c r="J4" s="662"/>
      <c r="K4" s="662"/>
      <c r="L4" s="662"/>
      <c r="M4" s="659"/>
      <c r="N4" s="659" t="s">
        <v>1229</v>
      </c>
      <c r="O4" s="663"/>
      <c r="P4" s="663"/>
      <c r="Q4" s="664"/>
      <c r="R4" s="660"/>
      <c r="S4" s="665"/>
      <c r="T4" s="568"/>
    </row>
    <row r="5" spans="1:20" s="196" customFormat="1" ht="39.6" customHeight="1">
      <c r="A5" s="656">
        <v>4</v>
      </c>
      <c r="B5" s="657" t="s">
        <v>1230</v>
      </c>
      <c r="C5" s="657" t="s">
        <v>1221</v>
      </c>
      <c r="D5" s="658" t="s">
        <v>226</v>
      </c>
      <c r="E5" s="659" t="s">
        <v>299</v>
      </c>
      <c r="F5" s="659" t="s">
        <v>1231</v>
      </c>
      <c r="G5" s="703">
        <v>44658</v>
      </c>
      <c r="H5" s="371">
        <v>24750000</v>
      </c>
      <c r="I5" s="661"/>
      <c r="J5" s="662"/>
      <c r="K5" s="662"/>
      <c r="L5" s="662"/>
      <c r="M5" s="659"/>
      <c r="N5" s="659" t="s">
        <v>779</v>
      </c>
      <c r="O5" s="663"/>
      <c r="P5" s="663"/>
      <c r="Q5" s="664"/>
      <c r="R5" s="660"/>
      <c r="S5" s="665"/>
      <c r="T5" s="568"/>
    </row>
  </sheetData>
  <pageMargins left="0.7" right="0.7" top="0.75" bottom="0.75" header="0.3" footer="0.3"/>
  <pageSetup paperSize="9" scale="4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8C19-023F-493E-8D61-0D5DF62CFBC0}">
  <sheetPr>
    <pageSetUpPr fitToPage="1"/>
  </sheetPr>
  <dimension ref="A1:S14"/>
  <sheetViews>
    <sheetView topLeftCell="A6" zoomScale="70" zoomScaleNormal="70" workbookViewId="0">
      <selection activeCell="A8" sqref="A8:D8"/>
    </sheetView>
  </sheetViews>
  <sheetFormatPr defaultColWidth="8.875" defaultRowHeight="15"/>
  <cols>
    <col min="1" max="3" width="10.625" customWidth="1"/>
    <col min="4" max="4" width="17" customWidth="1"/>
    <col min="5" max="5" width="14.375" customWidth="1"/>
    <col min="6" max="6" width="30.375" customWidth="1"/>
    <col min="7" max="7" width="20.375" style="375" customWidth="1"/>
    <col min="8" max="8" width="25" customWidth="1"/>
    <col min="9" max="9" width="26.375" customWidth="1"/>
    <col min="10" max="11" width="15.625" style="241" customWidth="1"/>
    <col min="12" max="12" width="15.625" customWidth="1"/>
    <col min="13" max="13" width="30.375" customWidth="1"/>
    <col min="14" max="16" width="15.625" customWidth="1"/>
    <col min="17" max="18" width="30.37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476">
        <v>1</v>
      </c>
      <c r="B2" s="477" t="s">
        <v>1232</v>
      </c>
      <c r="C2" s="477" t="s">
        <v>1233</v>
      </c>
      <c r="D2" s="478" t="s">
        <v>226</v>
      </c>
      <c r="E2" s="479" t="s">
        <v>80</v>
      </c>
      <c r="F2" s="477" t="s">
        <v>1234</v>
      </c>
      <c r="G2" s="480" t="s">
        <v>1235</v>
      </c>
      <c r="H2" s="481"/>
      <c r="I2" s="477">
        <f ca="1">DATEDIF(G2,TODAY(),"M")</f>
        <v>26</v>
      </c>
      <c r="J2" s="482">
        <f ca="1">IF(I2&lt;36,100%-I2/36*100%,0)</f>
        <v>0.27777777777777779</v>
      </c>
      <c r="K2" s="482">
        <f ca="1">IF(I2&lt;36,100%-I2/72*100%,0)</f>
        <v>0.63888888888888884</v>
      </c>
      <c r="L2" s="483" t="str">
        <f ca="1">IF(I2&lt;36,"TOT",IF(AND(I2&gt;36,I2&lt;60),"ON DINH",IF(AND(I2&gt;61,I2&lt;72),"HOAT DONG CHAM, CHAP NHAN",IF(AND(I2&gt;73,I2&lt;82),"CAN LAP NGAN SACH THAY THE","NEN THANH LY"))))</f>
        <v>TOT</v>
      </c>
      <c r="M2" s="483"/>
      <c r="N2" s="483" t="s">
        <v>440</v>
      </c>
      <c r="O2" s="491"/>
      <c r="P2" s="491"/>
      <c r="Q2" s="492"/>
      <c r="R2" s="484"/>
      <c r="S2" s="484" t="s">
        <v>1236</v>
      </c>
    </row>
    <row r="3" spans="1:19" ht="45" customHeight="1">
      <c r="A3" s="65">
        <v>2</v>
      </c>
      <c r="B3" s="66"/>
      <c r="C3" s="45" t="s">
        <v>1233</v>
      </c>
      <c r="D3" s="19" t="s">
        <v>226</v>
      </c>
      <c r="E3" s="67" t="s">
        <v>258</v>
      </c>
      <c r="F3" s="47" t="s">
        <v>1237</v>
      </c>
      <c r="G3" s="20" t="s">
        <v>1238</v>
      </c>
      <c r="H3" s="431"/>
      <c r="I3" s="45" t="e">
        <f t="shared" ref="I3:I14" ca="1" si="0">DATEDIF(G3,TODAY(),"M")</f>
        <v>#VALUE!</v>
      </c>
      <c r="J3" s="376" t="e">
        <f t="shared" ref="J3:J14" ca="1" si="1">IF(I3&lt;36,100%-I3/36*100%,0)</f>
        <v>#VALUE!</v>
      </c>
      <c r="K3" s="376" t="e">
        <f t="shared" ref="K3:K14" ca="1" si="2">IF(I3&lt;36,100%-I3/72*100%,0)</f>
        <v>#VALUE!</v>
      </c>
      <c r="L3" s="2" t="e">
        <f t="shared" ref="L3:L14" ca="1" si="3">IF(I3&lt;36,"TOT",IF(AND(I3&gt;36,I3&lt;60),"ON DINH",IF(AND(I3&gt;61,I3&lt;72),"HOAT DONG CHAM, CHAP NHAN",IF(AND(I3&gt;73,I3&lt;82),"CAN LAP NGAN SACH THAY THE","NEN THANH LY"))))</f>
        <v>#VALUE!</v>
      </c>
      <c r="M3" s="164"/>
      <c r="N3" s="164"/>
      <c r="O3" s="10"/>
      <c r="P3" s="10"/>
      <c r="Q3" s="13"/>
      <c r="R3" s="220"/>
      <c r="S3" s="220"/>
    </row>
    <row r="4" spans="1:19" ht="45" customHeight="1">
      <c r="A4" s="44">
        <v>3</v>
      </c>
      <c r="B4" s="66" t="s">
        <v>1239</v>
      </c>
      <c r="C4" s="45" t="s">
        <v>1233</v>
      </c>
      <c r="D4" s="19" t="s">
        <v>226</v>
      </c>
      <c r="E4" s="46" t="s">
        <v>80</v>
      </c>
      <c r="F4" s="47" t="s">
        <v>1240</v>
      </c>
      <c r="G4" s="20"/>
      <c r="H4" s="431"/>
      <c r="I4" s="45">
        <f t="shared" ca="1" si="0"/>
        <v>1470</v>
      </c>
      <c r="J4" s="376">
        <f t="shared" ca="1" si="1"/>
        <v>0</v>
      </c>
      <c r="K4" s="376">
        <f t="shared" ca="1" si="2"/>
        <v>0</v>
      </c>
      <c r="L4" s="2" t="str">
        <f t="shared" ca="1" si="3"/>
        <v>NEN THANH LY</v>
      </c>
      <c r="M4" s="68"/>
      <c r="N4" s="68" t="s">
        <v>1241</v>
      </c>
      <c r="O4" s="19"/>
      <c r="P4" s="19"/>
      <c r="Q4" s="19"/>
      <c r="R4" s="220"/>
      <c r="S4" s="220"/>
    </row>
    <row r="5" spans="1:19" ht="45" customHeight="1">
      <c r="A5" s="44">
        <v>4</v>
      </c>
      <c r="B5" s="66" t="s">
        <v>1242</v>
      </c>
      <c r="C5" s="45" t="s">
        <v>1233</v>
      </c>
      <c r="D5" s="19" t="s">
        <v>226</v>
      </c>
      <c r="E5" s="67" t="s">
        <v>299</v>
      </c>
      <c r="F5" s="47" t="s">
        <v>1216</v>
      </c>
      <c r="G5" s="20"/>
      <c r="H5" s="431"/>
      <c r="I5" s="45">
        <f t="shared" ca="1" si="0"/>
        <v>1470</v>
      </c>
      <c r="J5" s="376">
        <f t="shared" ca="1" si="1"/>
        <v>0</v>
      </c>
      <c r="K5" s="376">
        <f t="shared" ca="1" si="2"/>
        <v>0</v>
      </c>
      <c r="L5" s="2" t="str">
        <f t="shared" ca="1" si="3"/>
        <v>NEN THANH LY</v>
      </c>
      <c r="M5" s="68"/>
      <c r="N5" s="68" t="s">
        <v>1243</v>
      </c>
      <c r="O5" s="19"/>
      <c r="P5" s="19"/>
      <c r="Q5" s="19"/>
      <c r="R5" s="220"/>
      <c r="S5" s="220" t="s">
        <v>1244</v>
      </c>
    </row>
    <row r="6" spans="1:19" ht="45" customHeight="1">
      <c r="A6" s="44">
        <v>5</v>
      </c>
      <c r="B6" s="66" t="s">
        <v>1245</v>
      </c>
      <c r="C6" s="45" t="s">
        <v>1233</v>
      </c>
      <c r="D6" s="19" t="s">
        <v>226</v>
      </c>
      <c r="E6" s="67" t="s">
        <v>299</v>
      </c>
      <c r="F6" s="47" t="s">
        <v>1246</v>
      </c>
      <c r="G6" s="20" t="s">
        <v>1247</v>
      </c>
      <c r="H6" s="431">
        <v>19950000</v>
      </c>
      <c r="I6" s="45" t="e">
        <f t="shared" ca="1" si="0"/>
        <v>#VALUE!</v>
      </c>
      <c r="J6" s="376" t="e">
        <f t="shared" ca="1" si="1"/>
        <v>#VALUE!</v>
      </c>
      <c r="K6" s="376" t="e">
        <f t="shared" ca="1" si="2"/>
        <v>#VALUE!</v>
      </c>
      <c r="L6" s="2" t="e">
        <f t="shared" ca="1" si="3"/>
        <v>#VALUE!</v>
      </c>
      <c r="M6" s="68"/>
      <c r="N6" s="68" t="s">
        <v>1248</v>
      </c>
      <c r="O6" s="19"/>
      <c r="P6" s="19"/>
      <c r="Q6" s="19"/>
      <c r="R6" s="220"/>
      <c r="S6" s="220" t="s">
        <v>1249</v>
      </c>
    </row>
    <row r="7" spans="1:19" ht="54" customHeight="1">
      <c r="A7" s="44">
        <v>6</v>
      </c>
      <c r="B7" s="66" t="s">
        <v>1250</v>
      </c>
      <c r="C7" s="45" t="s">
        <v>1233</v>
      </c>
      <c r="D7" s="19" t="s">
        <v>226</v>
      </c>
      <c r="E7" s="67" t="s">
        <v>299</v>
      </c>
      <c r="F7" s="47" t="s">
        <v>1251</v>
      </c>
      <c r="G7" s="20">
        <v>44749</v>
      </c>
      <c r="H7" s="431">
        <v>36700000</v>
      </c>
      <c r="I7" s="45"/>
      <c r="J7" s="376"/>
      <c r="K7" s="376"/>
      <c r="L7" s="2"/>
      <c r="M7" s="68"/>
      <c r="N7" s="68"/>
      <c r="O7" s="19"/>
      <c r="P7" s="19"/>
      <c r="Q7" s="19"/>
      <c r="R7" s="220"/>
      <c r="S7" s="220"/>
    </row>
    <row r="8" spans="1:19" ht="53.25" customHeight="1">
      <c r="A8" s="44">
        <v>7</v>
      </c>
      <c r="B8" s="66" t="s">
        <v>1252</v>
      </c>
      <c r="C8" s="45" t="s">
        <v>1233</v>
      </c>
      <c r="D8" s="19" t="s">
        <v>226</v>
      </c>
      <c r="E8" s="67" t="s">
        <v>299</v>
      </c>
      <c r="F8" s="47" t="s">
        <v>1253</v>
      </c>
      <c r="G8" s="20">
        <v>44749</v>
      </c>
      <c r="H8" s="431">
        <v>39400000</v>
      </c>
      <c r="I8" s="45"/>
      <c r="J8" s="376"/>
      <c r="K8" s="376"/>
      <c r="L8" s="2"/>
      <c r="M8" s="68"/>
      <c r="N8" s="68"/>
      <c r="O8" s="19"/>
      <c r="P8" s="19"/>
      <c r="Q8" s="19"/>
      <c r="R8" s="220"/>
      <c r="S8" s="220"/>
    </row>
    <row r="9" spans="1:19" ht="45" customHeight="1">
      <c r="A9" s="60">
        <v>8</v>
      </c>
      <c r="B9" s="6"/>
      <c r="C9" s="45" t="s">
        <v>1233</v>
      </c>
      <c r="D9" s="19"/>
      <c r="E9" s="48"/>
      <c r="F9" s="2" t="s">
        <v>1254</v>
      </c>
      <c r="G9" s="20"/>
      <c r="H9" s="431"/>
      <c r="I9" s="45">
        <f t="shared" ca="1" si="0"/>
        <v>1470</v>
      </c>
      <c r="J9" s="376">
        <f t="shared" ca="1" si="1"/>
        <v>0</v>
      </c>
      <c r="K9" s="376">
        <f t="shared" ca="1" si="2"/>
        <v>0</v>
      </c>
      <c r="L9" s="2" t="str">
        <f t="shared" ca="1" si="3"/>
        <v>NEN THANH LY</v>
      </c>
      <c r="M9" s="19"/>
      <c r="N9" s="19"/>
      <c r="O9" s="19"/>
      <c r="P9" s="19"/>
      <c r="Q9" s="19"/>
      <c r="R9" s="179"/>
      <c r="S9" s="179"/>
    </row>
    <row r="10" spans="1:19" ht="45" customHeight="1">
      <c r="A10" s="60">
        <v>9</v>
      </c>
      <c r="B10" s="6"/>
      <c r="C10" s="45" t="s">
        <v>1233</v>
      </c>
      <c r="D10" s="19" t="s">
        <v>1255</v>
      </c>
      <c r="E10" s="48" t="s">
        <v>1256</v>
      </c>
      <c r="F10" s="2" t="s">
        <v>1257</v>
      </c>
      <c r="G10" s="20"/>
      <c r="H10" s="431"/>
      <c r="I10" s="45">
        <f t="shared" ca="1" si="0"/>
        <v>1470</v>
      </c>
      <c r="J10" s="376">
        <f t="shared" ca="1" si="1"/>
        <v>0</v>
      </c>
      <c r="K10" s="376">
        <f t="shared" ca="1" si="2"/>
        <v>0</v>
      </c>
      <c r="L10" s="2" t="str">
        <f t="shared" ca="1" si="3"/>
        <v>NEN THANH LY</v>
      </c>
      <c r="M10" s="19"/>
      <c r="N10" s="19"/>
      <c r="O10" s="19"/>
      <c r="P10" s="19"/>
      <c r="Q10" s="19"/>
      <c r="R10" s="179"/>
      <c r="S10" s="179"/>
    </row>
    <row r="11" spans="1:19" ht="45" customHeight="1">
      <c r="A11" s="60">
        <v>10</v>
      </c>
      <c r="B11" s="6"/>
      <c r="C11" s="45" t="s">
        <v>1233</v>
      </c>
      <c r="D11" s="19" t="s">
        <v>43</v>
      </c>
      <c r="E11" s="19"/>
      <c r="F11" s="182" t="s">
        <v>1258</v>
      </c>
      <c r="G11" s="20"/>
      <c r="H11" s="431"/>
      <c r="I11" s="45">
        <f t="shared" ca="1" si="0"/>
        <v>1470</v>
      </c>
      <c r="J11" s="376">
        <f t="shared" ca="1" si="1"/>
        <v>0</v>
      </c>
      <c r="K11" s="376">
        <f t="shared" ca="1" si="2"/>
        <v>0</v>
      </c>
      <c r="L11" s="2" t="str">
        <f t="shared" ca="1" si="3"/>
        <v>NEN THANH LY</v>
      </c>
      <c r="M11" s="19"/>
      <c r="N11" s="19"/>
      <c r="O11" s="19"/>
      <c r="P11" s="19"/>
      <c r="Q11" s="19"/>
      <c r="R11" s="179"/>
      <c r="S11" s="179"/>
    </row>
    <row r="12" spans="1:19" ht="45" customHeight="1">
      <c r="A12" s="60">
        <v>11</v>
      </c>
      <c r="B12" s="58"/>
      <c r="C12" s="45" t="s">
        <v>1233</v>
      </c>
      <c r="D12" s="19"/>
      <c r="E12" s="53" t="s">
        <v>1259</v>
      </c>
      <c r="F12" s="47" t="s">
        <v>1260</v>
      </c>
      <c r="G12" s="20"/>
      <c r="H12" s="431"/>
      <c r="I12" s="45">
        <f t="shared" ca="1" si="0"/>
        <v>1470</v>
      </c>
      <c r="J12" s="376">
        <f t="shared" ca="1" si="1"/>
        <v>0</v>
      </c>
      <c r="K12" s="376">
        <f t="shared" ca="1" si="2"/>
        <v>0</v>
      </c>
      <c r="L12" s="2" t="str">
        <f t="shared" ca="1" si="3"/>
        <v>NEN THANH LY</v>
      </c>
      <c r="M12" s="55"/>
      <c r="N12" s="55"/>
      <c r="O12" s="19"/>
      <c r="P12" s="19"/>
      <c r="Q12" s="19"/>
      <c r="R12" s="179"/>
      <c r="S12" s="179"/>
    </row>
    <row r="13" spans="1:19" ht="45" customHeight="1">
      <c r="A13" s="60">
        <v>12</v>
      </c>
      <c r="B13" s="58"/>
      <c r="C13" s="45" t="s">
        <v>1233</v>
      </c>
      <c r="D13" s="19" t="s">
        <v>43</v>
      </c>
      <c r="E13" s="53"/>
      <c r="F13" s="2" t="s">
        <v>1261</v>
      </c>
      <c r="G13" s="20"/>
      <c r="H13" s="431"/>
      <c r="I13" s="45">
        <f t="shared" ca="1" si="0"/>
        <v>1470</v>
      </c>
      <c r="J13" s="376">
        <f t="shared" ca="1" si="1"/>
        <v>0</v>
      </c>
      <c r="K13" s="376">
        <f t="shared" ca="1" si="2"/>
        <v>0</v>
      </c>
      <c r="L13" s="2" t="str">
        <f t="shared" ca="1" si="3"/>
        <v>NEN THANH LY</v>
      </c>
      <c r="M13" s="55"/>
      <c r="N13" s="55"/>
      <c r="O13" s="19"/>
      <c r="P13" s="19"/>
      <c r="Q13" s="19"/>
      <c r="R13" s="179"/>
      <c r="S13" s="179"/>
    </row>
    <row r="14" spans="1:19" ht="45" customHeight="1">
      <c r="A14" s="294">
        <v>13</v>
      </c>
      <c r="B14" s="485"/>
      <c r="C14" s="486" t="s">
        <v>1233</v>
      </c>
      <c r="D14" s="26" t="s">
        <v>1255</v>
      </c>
      <c r="E14" s="487"/>
      <c r="F14" s="488" t="s">
        <v>1262</v>
      </c>
      <c r="G14" s="27">
        <v>44657</v>
      </c>
      <c r="H14" s="432">
        <v>19750000</v>
      </c>
      <c r="I14" s="486">
        <f t="shared" ca="1" si="0"/>
        <v>3</v>
      </c>
      <c r="J14" s="489">
        <f t="shared" ca="1" si="1"/>
        <v>0.91666666666666663</v>
      </c>
      <c r="K14" s="489">
        <f t="shared" ca="1" si="2"/>
        <v>0.95833333333333337</v>
      </c>
      <c r="L14" s="280" t="str">
        <f t="shared" ca="1" si="3"/>
        <v>TOT</v>
      </c>
      <c r="M14" s="490"/>
      <c r="N14" s="490" t="s">
        <v>1263</v>
      </c>
      <c r="O14" s="26"/>
      <c r="P14" s="26"/>
      <c r="Q14" s="26"/>
      <c r="R14" s="493"/>
      <c r="S14" s="493"/>
    </row>
  </sheetData>
  <pageMargins left="0.7" right="0.7" top="0.75" bottom="0.75" header="0.3" footer="0.3"/>
  <pageSetup paperSize="9" scale="4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6821-5BFB-4696-84D5-47F02437F446}">
  <sheetPr>
    <pageSetUpPr fitToPage="1"/>
  </sheetPr>
  <dimension ref="A1:S6"/>
  <sheetViews>
    <sheetView topLeftCell="M1" zoomScale="55" zoomScaleNormal="55" workbookViewId="0">
      <selection activeCell="U5" sqref="U5"/>
    </sheetView>
  </sheetViews>
  <sheetFormatPr defaultRowHeight="15"/>
  <cols>
    <col min="1" max="3" width="10.625" customWidth="1"/>
    <col min="4" max="4" width="17" customWidth="1"/>
    <col min="5" max="5" width="14.375" customWidth="1"/>
    <col min="6" max="6" width="30.375" bestFit="1" customWidth="1"/>
    <col min="7" max="7" width="20.375" customWidth="1"/>
    <col min="8" max="12" width="15.625" customWidth="1"/>
    <col min="13" max="13" width="30.375" customWidth="1"/>
    <col min="14" max="15" width="15.625" customWidth="1"/>
    <col min="16" max="17" width="30.375" customWidth="1"/>
    <col min="18" max="18" width="21.375" customWidth="1"/>
  </cols>
  <sheetData>
    <row r="1" spans="1:19" ht="45.75">
      <c r="A1" s="378" t="s">
        <v>1264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545">
        <v>1</v>
      </c>
      <c r="B2" s="491" t="s">
        <v>1265</v>
      </c>
      <c r="C2" s="7" t="s">
        <v>1266</v>
      </c>
      <c r="D2" s="478" t="s">
        <v>226</v>
      </c>
      <c r="E2" s="546" t="s">
        <v>299</v>
      </c>
      <c r="F2" s="478" t="s">
        <v>1267</v>
      </c>
      <c r="G2" s="546"/>
      <c r="H2" s="492"/>
      <c r="I2" s="491"/>
      <c r="J2" s="491"/>
      <c r="K2" s="491"/>
      <c r="L2" s="491"/>
      <c r="M2" s="492"/>
      <c r="N2" s="492" t="s">
        <v>1268</v>
      </c>
      <c r="O2" s="491"/>
      <c r="P2" s="492"/>
      <c r="Q2" s="484"/>
      <c r="R2" s="547"/>
      <c r="S2" s="548"/>
    </row>
    <row r="3" spans="1:19" ht="45" customHeight="1">
      <c r="A3" s="5">
        <v>2</v>
      </c>
      <c r="B3" s="7" t="s">
        <v>1269</v>
      </c>
      <c r="C3" s="7" t="s">
        <v>1266</v>
      </c>
      <c r="D3" s="478" t="s">
        <v>226</v>
      </c>
      <c r="E3" s="546" t="s">
        <v>299</v>
      </c>
      <c r="F3" s="19" t="s">
        <v>1270</v>
      </c>
      <c r="G3" s="37">
        <v>44334</v>
      </c>
      <c r="H3" s="136">
        <v>17900000</v>
      </c>
      <c r="I3" s="7"/>
      <c r="J3" s="7"/>
      <c r="K3" s="7"/>
      <c r="L3" s="7"/>
      <c r="M3" s="156"/>
      <c r="N3" s="156" t="s">
        <v>1271</v>
      </c>
      <c r="O3" s="10"/>
      <c r="P3" s="156"/>
      <c r="Q3" s="160"/>
      <c r="R3" s="549"/>
      <c r="S3" s="156" t="s">
        <v>1272</v>
      </c>
    </row>
    <row r="4" spans="1:19" ht="45" customHeight="1">
      <c r="A4" s="32">
        <v>3</v>
      </c>
      <c r="B4" s="58" t="s">
        <v>1273</v>
      </c>
      <c r="C4" s="7" t="s">
        <v>1266</v>
      </c>
      <c r="D4" s="478" t="s">
        <v>226</v>
      </c>
      <c r="E4" s="546" t="s">
        <v>299</v>
      </c>
      <c r="F4" s="19" t="s">
        <v>1270</v>
      </c>
      <c r="G4" s="37">
        <v>44334</v>
      </c>
      <c r="H4" s="136">
        <v>17900000</v>
      </c>
      <c r="I4" s="48"/>
      <c r="J4" s="48"/>
      <c r="K4" s="48"/>
      <c r="L4" s="48"/>
      <c r="M4" s="145"/>
      <c r="N4" s="156" t="s">
        <v>1272</v>
      </c>
      <c r="O4" s="7"/>
      <c r="P4" s="156"/>
      <c r="Q4" s="180"/>
      <c r="R4" s="180"/>
      <c r="S4" s="180" t="s">
        <v>1274</v>
      </c>
    </row>
    <row r="5" spans="1:19" ht="45" customHeight="1">
      <c r="A5" s="550">
        <v>1</v>
      </c>
      <c r="B5" s="551"/>
      <c r="C5" s="7" t="s">
        <v>1266</v>
      </c>
      <c r="D5" s="552" t="s">
        <v>315</v>
      </c>
      <c r="E5" s="553" t="s">
        <v>80</v>
      </c>
      <c r="F5" s="552" t="s">
        <v>678</v>
      </c>
      <c r="G5" s="553"/>
      <c r="H5" s="551"/>
      <c r="I5" s="554"/>
      <c r="J5" s="200"/>
      <c r="K5" s="200"/>
      <c r="L5" s="200"/>
      <c r="M5" s="551"/>
      <c r="N5" s="555"/>
      <c r="O5" s="496"/>
      <c r="P5" s="555"/>
      <c r="Q5" s="556"/>
      <c r="R5" s="557"/>
      <c r="S5" s="558"/>
    </row>
    <row r="6" spans="1:19">
      <c r="A6" s="302" t="s">
        <v>1275</v>
      </c>
    </row>
  </sheetData>
  <pageMargins left="0.7" right="0.7" top="0.75" bottom="0.75" header="0.3" footer="0.3"/>
  <pageSetup paperSize="9" scale="40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DAF1-6604-445A-91FB-135EE3163F27}">
  <sheetPr>
    <pageSetUpPr fitToPage="1"/>
  </sheetPr>
  <dimension ref="A1:S2"/>
  <sheetViews>
    <sheetView zoomScale="55" zoomScaleNormal="55" workbookViewId="0">
      <selection activeCell="N30" sqref="N30"/>
    </sheetView>
  </sheetViews>
  <sheetFormatPr defaultRowHeight="15"/>
  <cols>
    <col min="2" max="4" width="10.625" customWidth="1"/>
    <col min="5" max="5" width="17" customWidth="1"/>
    <col min="6" max="6" width="14.375" customWidth="1"/>
    <col min="7" max="7" width="30.375" customWidth="1"/>
    <col min="8" max="8" width="20.375" customWidth="1"/>
    <col min="9" max="13" width="15.625" customWidth="1"/>
    <col min="14" max="14" width="30.375" customWidth="1"/>
    <col min="15" max="17" width="15.625" customWidth="1"/>
    <col min="18" max="19" width="30.37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59.25">
      <c r="A2">
        <v>1</v>
      </c>
      <c r="B2" s="2" t="s">
        <v>1276</v>
      </c>
      <c r="C2" s="2" t="s">
        <v>1277</v>
      </c>
      <c r="D2" s="31" t="s">
        <v>226</v>
      </c>
      <c r="E2" s="31" t="s">
        <v>299</v>
      </c>
      <c r="F2" s="2" t="s">
        <v>1278</v>
      </c>
      <c r="G2" s="31">
        <v>44463</v>
      </c>
      <c r="H2" s="431" t="s">
        <v>1279</v>
      </c>
      <c r="I2" s="431"/>
      <c r="J2" s="2"/>
      <c r="K2" s="2"/>
      <c r="L2" s="2"/>
      <c r="M2" s="2"/>
      <c r="N2" s="2" t="s">
        <v>1280</v>
      </c>
      <c r="P2" s="7"/>
      <c r="Q2" s="7"/>
      <c r="R2" s="156"/>
      <c r="S2" s="160"/>
    </row>
  </sheetData>
  <pageMargins left="0.7" right="0.7" top="0.75" bottom="0.75" header="0.3" footer="0.3"/>
  <pageSetup paperSize="9" scale="40" fitToHeight="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E94F-4817-431E-9AA8-6498DB28D4C7}">
  <sheetPr>
    <pageSetUpPr fitToPage="1"/>
  </sheetPr>
  <dimension ref="A1:S7"/>
  <sheetViews>
    <sheetView zoomScale="55" zoomScaleNormal="55" workbookViewId="0">
      <selection activeCell="F20" sqref="F20"/>
    </sheetView>
  </sheetViews>
  <sheetFormatPr defaultRowHeight="15"/>
  <cols>
    <col min="1" max="2" width="10.625" customWidth="1"/>
    <col min="3" max="3" width="17" customWidth="1"/>
    <col min="4" max="4" width="14.375" customWidth="1"/>
    <col min="5" max="5" width="30.375" customWidth="1"/>
    <col min="6" max="6" width="20.375" customWidth="1"/>
    <col min="7" max="11" width="15.625" customWidth="1"/>
    <col min="12" max="12" width="30.375" customWidth="1"/>
    <col min="13" max="14" width="15.625" customWidth="1"/>
    <col min="15" max="15" width="30.37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>
      <c r="A2" s="5">
        <v>1</v>
      </c>
      <c r="B2" s="6" t="s">
        <v>1281</v>
      </c>
      <c r="C2" s="7" t="s">
        <v>1282</v>
      </c>
      <c r="D2" s="8" t="s">
        <v>1156</v>
      </c>
      <c r="E2" s="7" t="s">
        <v>80</v>
      </c>
      <c r="F2" s="9"/>
      <c r="G2" s="7"/>
      <c r="H2" s="156"/>
      <c r="I2" s="7"/>
      <c r="J2" s="7"/>
      <c r="K2" s="7"/>
      <c r="L2" s="36"/>
      <c r="M2" s="156"/>
      <c r="N2" s="7"/>
      <c r="O2" s="156"/>
      <c r="P2" s="10"/>
      <c r="Q2" s="10"/>
      <c r="R2" s="196"/>
      <c r="S2" s="627"/>
    </row>
    <row r="3" spans="1:19">
      <c r="A3" s="5">
        <v>2</v>
      </c>
      <c r="B3" s="6" t="s">
        <v>1283</v>
      </c>
      <c r="C3" s="7" t="s">
        <v>1282</v>
      </c>
      <c r="D3" s="11" t="s">
        <v>1156</v>
      </c>
      <c r="E3" s="7" t="s">
        <v>80</v>
      </c>
      <c r="F3" s="12"/>
      <c r="G3" s="10"/>
      <c r="H3" s="13"/>
      <c r="I3" s="10"/>
      <c r="J3" s="10"/>
      <c r="K3" s="10"/>
      <c r="L3" s="36"/>
      <c r="M3" s="13"/>
      <c r="N3" s="10"/>
      <c r="O3" s="13"/>
      <c r="P3" s="19"/>
      <c r="Q3" s="19"/>
      <c r="R3" s="196"/>
      <c r="S3" s="627"/>
    </row>
    <row r="4" spans="1:19">
      <c r="A4" s="5">
        <v>3</v>
      </c>
      <c r="B4" s="156" t="s">
        <v>1284</v>
      </c>
      <c r="C4" s="7" t="s">
        <v>1282</v>
      </c>
      <c r="D4" s="11" t="s">
        <v>1156</v>
      </c>
      <c r="E4" s="7" t="s">
        <v>80</v>
      </c>
      <c r="F4" s="15"/>
      <c r="G4" s="7"/>
      <c r="H4" s="16"/>
      <c r="I4" s="19"/>
      <c r="J4" s="19"/>
      <c r="K4" s="19"/>
      <c r="L4" s="36"/>
      <c r="M4" s="156"/>
      <c r="N4" s="7"/>
      <c r="O4" s="156"/>
      <c r="P4" s="196"/>
      <c r="Q4" s="196"/>
      <c r="R4" s="196"/>
      <c r="S4" s="627"/>
    </row>
    <row r="5" spans="1:19">
      <c r="A5" s="21">
        <v>5</v>
      </c>
      <c r="B5" s="6" t="s">
        <v>1285</v>
      </c>
      <c r="C5" s="7" t="s">
        <v>1282</v>
      </c>
      <c r="D5" s="20" t="s">
        <v>315</v>
      </c>
      <c r="E5" s="7" t="s">
        <v>80</v>
      </c>
      <c r="F5" s="19" t="s">
        <v>1286</v>
      </c>
      <c r="G5" s="19"/>
      <c r="H5" s="23"/>
      <c r="I5" s="19"/>
      <c r="J5" s="19"/>
      <c r="K5" s="19"/>
      <c r="L5" s="70"/>
      <c r="M5" s="19"/>
      <c r="N5" s="19"/>
      <c r="O5" s="19"/>
      <c r="P5" s="196"/>
      <c r="Q5" s="196"/>
      <c r="R5" s="196"/>
      <c r="S5" s="627"/>
    </row>
    <row r="6" spans="1:19">
      <c r="A6" s="18">
        <v>6</v>
      </c>
      <c r="B6" s="6" t="s">
        <v>1287</v>
      </c>
      <c r="C6" s="7" t="s">
        <v>1282</v>
      </c>
      <c r="D6" s="20" t="s">
        <v>315</v>
      </c>
      <c r="E6" s="7" t="s">
        <v>80</v>
      </c>
      <c r="F6" s="24" t="s">
        <v>1286</v>
      </c>
      <c r="G6" s="19"/>
      <c r="H6" s="23"/>
      <c r="I6" s="19"/>
      <c r="J6" s="19"/>
      <c r="K6" s="19"/>
      <c r="L6" s="19"/>
      <c r="M6" s="19"/>
      <c r="N6" s="19"/>
      <c r="O6" s="19"/>
      <c r="P6" s="196"/>
      <c r="Q6" s="196"/>
      <c r="R6" s="196"/>
      <c r="S6" s="627"/>
    </row>
    <row r="7" spans="1:19">
      <c r="A7" s="25">
        <v>7</v>
      </c>
      <c r="B7" s="628" t="s">
        <v>1288</v>
      </c>
      <c r="C7" s="51" t="s">
        <v>1282</v>
      </c>
      <c r="D7" s="27" t="s">
        <v>315</v>
      </c>
      <c r="E7" s="51" t="s">
        <v>80</v>
      </c>
      <c r="F7" s="26" t="s">
        <v>1289</v>
      </c>
      <c r="G7" s="26"/>
      <c r="H7" s="29"/>
      <c r="I7" s="26"/>
      <c r="J7" s="26"/>
      <c r="K7" s="26"/>
      <c r="L7" s="26"/>
      <c r="M7" s="26"/>
      <c r="N7" s="26"/>
      <c r="O7" s="26"/>
      <c r="P7" s="198"/>
      <c r="Q7" s="198"/>
      <c r="R7" s="198"/>
      <c r="S7" s="629"/>
    </row>
  </sheetData>
  <phoneticPr fontId="41" type="noConversion"/>
  <pageMargins left="0.7" right="0.7" top="0.75" bottom="0.75" header="0.3" footer="0.3"/>
  <pageSetup paperSize="9" scale="40" fitToHeight="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54CF-6E51-4D54-90C3-1C735AEEA7D3}">
  <sheetPr>
    <pageSetUpPr fitToPage="1"/>
  </sheetPr>
  <dimension ref="A1:S14"/>
  <sheetViews>
    <sheetView topLeftCell="B5" zoomScale="55" zoomScaleNormal="55" workbookViewId="0">
      <selection activeCell="F11" sqref="F11"/>
    </sheetView>
  </sheetViews>
  <sheetFormatPr defaultRowHeight="15"/>
  <cols>
    <col min="1" max="3" width="10.625" customWidth="1"/>
    <col min="4" max="4" width="17" customWidth="1"/>
    <col min="5" max="5" width="14.375" customWidth="1"/>
    <col min="6" max="6" width="30.375" customWidth="1"/>
    <col min="7" max="7" width="20.375" customWidth="1"/>
    <col min="8" max="9" width="15.625" customWidth="1"/>
    <col min="10" max="11" width="15.625" style="241" customWidth="1"/>
    <col min="12" max="12" width="32.125" customWidth="1"/>
    <col min="13" max="13" width="30.375" customWidth="1"/>
    <col min="14" max="16" width="15.625" customWidth="1"/>
    <col min="17" max="17" width="30.375" customWidth="1"/>
    <col min="19" max="19" width="27.2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636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5" customHeight="1">
      <c r="A2" s="335">
        <v>1</v>
      </c>
      <c r="B2" s="336" t="s">
        <v>1290</v>
      </c>
      <c r="C2" s="336" t="str">
        <f>LEFT(B2,3)</f>
        <v>BOD</v>
      </c>
      <c r="D2" s="336" t="s">
        <v>226</v>
      </c>
      <c r="E2" s="336" t="s">
        <v>258</v>
      </c>
      <c r="F2" s="336" t="s">
        <v>1291</v>
      </c>
      <c r="G2" s="20">
        <v>43760</v>
      </c>
      <c r="H2" s="337"/>
      <c r="I2" s="338">
        <f ca="1">DATEDIF(G2,TODAY(),"M")</f>
        <v>32</v>
      </c>
      <c r="J2" s="637">
        <f ca="1">IF(I2&lt;36,100%-I2/36*100%,0)</f>
        <v>0.11111111111111116</v>
      </c>
      <c r="K2" s="637">
        <f ca="1">IF(I5&lt;72,100%-I5/72*100%,0)</f>
        <v>0</v>
      </c>
      <c r="L2" s="336" t="str">
        <f ca="1">IF(I5&lt;=24,"TOT",IF(AND(I5&gt;25,I5&lt;=48),"ON DINH",IF(AND(I5&gt;49,I5&lt;=60),"TAM ON",IF(AND(I5&gt;61,I5&lt;=84),"CHAM",IF(AND(I5&gt;85,I5&lt;=96),"RAT CHAM","NEN THANH LY")))))</f>
        <v>NEN THANH LY</v>
      </c>
      <c r="M2" s="336" t="s">
        <v>247</v>
      </c>
      <c r="N2" s="336" t="s">
        <v>1292</v>
      </c>
      <c r="O2" s="339"/>
      <c r="P2" s="339"/>
      <c r="Q2" s="340"/>
      <c r="R2" s="341"/>
      <c r="S2" s="342"/>
    </row>
    <row r="3" spans="1:19" ht="45" customHeight="1">
      <c r="A3" s="335">
        <v>2</v>
      </c>
      <c r="B3" s="336" t="s">
        <v>1293</v>
      </c>
      <c r="C3" s="336" t="str">
        <f t="shared" ref="C3:C14" si="0">LEFT(B3,3)</f>
        <v>BOD</v>
      </c>
      <c r="D3" s="336" t="s">
        <v>1294</v>
      </c>
      <c r="E3" s="336" t="s">
        <v>167</v>
      </c>
      <c r="F3" s="336" t="s">
        <v>1295</v>
      </c>
      <c r="G3" s="337"/>
      <c r="H3" s="336"/>
      <c r="I3" s="338">
        <f t="shared" ref="I3:I14" ca="1" si="1">DATEDIF(G3,TODAY(),"M")</f>
        <v>1470</v>
      </c>
      <c r="J3" s="637">
        <f t="shared" ref="J3:J14" ca="1" si="2">IF(I3&lt;36,100%-I3/36*100%,0)</f>
        <v>0</v>
      </c>
      <c r="K3" s="637">
        <f t="shared" ref="K3:K13" ca="1" si="3">IF(I6&lt;72,100%-I6/72*100%,0)</f>
        <v>0.55555555555555558</v>
      </c>
      <c r="L3" s="336" t="str">
        <f t="shared" ref="L3:L13" ca="1" si="4">IF(I6&lt;=24,"TOT",IF(AND(I6&gt;25,I6&lt;=48),"ON DINH",IF(AND(I6&gt;49,I6&lt;=60),"TAM ON",IF(AND(I6&gt;61,I6&lt;=84),"CHAM",IF(AND(I6&gt;85,I6&lt;=96),"RAT CHAM","NEN THANH LY")))))</f>
        <v>ON DINH</v>
      </c>
      <c r="M3" s="336" t="s">
        <v>247</v>
      </c>
      <c r="N3" s="336" t="s">
        <v>1292</v>
      </c>
      <c r="O3" s="343"/>
      <c r="P3" s="343"/>
      <c r="Q3" s="344"/>
      <c r="R3" s="341"/>
      <c r="S3" s="342"/>
    </row>
    <row r="4" spans="1:19" ht="45" customHeight="1">
      <c r="A4" s="335">
        <v>3</v>
      </c>
      <c r="B4" s="336" t="s">
        <v>1296</v>
      </c>
      <c r="C4" s="336" t="str">
        <f t="shared" si="0"/>
        <v>BOD</v>
      </c>
      <c r="D4" s="336" t="s">
        <v>226</v>
      </c>
      <c r="E4" s="336" t="s">
        <v>1256</v>
      </c>
      <c r="F4" s="336" t="s">
        <v>1297</v>
      </c>
      <c r="G4" s="20">
        <v>43760</v>
      </c>
      <c r="H4" s="337">
        <v>37430000</v>
      </c>
      <c r="I4" s="338">
        <f t="shared" ca="1" si="1"/>
        <v>32</v>
      </c>
      <c r="J4" s="637">
        <f t="shared" ca="1" si="2"/>
        <v>0.11111111111111116</v>
      </c>
      <c r="K4" s="637">
        <f t="shared" ca="1" si="3"/>
        <v>0</v>
      </c>
      <c r="L4" s="336" t="str">
        <f t="shared" ca="1" si="4"/>
        <v>NEN THANH LY</v>
      </c>
      <c r="M4" s="336" t="s">
        <v>247</v>
      </c>
      <c r="N4" s="336" t="s">
        <v>1298</v>
      </c>
      <c r="O4" s="339"/>
      <c r="P4" s="339"/>
      <c r="Q4" s="340"/>
      <c r="R4" s="341"/>
      <c r="S4" s="342"/>
    </row>
    <row r="5" spans="1:19" ht="45" customHeight="1">
      <c r="A5" s="335">
        <v>4</v>
      </c>
      <c r="B5" s="336" t="s">
        <v>1299</v>
      </c>
      <c r="C5" s="336" t="str">
        <f t="shared" si="0"/>
        <v>BOD</v>
      </c>
      <c r="D5" s="336" t="s">
        <v>1294</v>
      </c>
      <c r="E5" s="336" t="s">
        <v>167</v>
      </c>
      <c r="F5" s="336" t="s">
        <v>1300</v>
      </c>
      <c r="G5" s="337"/>
      <c r="H5" s="336"/>
      <c r="I5" s="338">
        <f t="shared" ca="1" si="1"/>
        <v>1470</v>
      </c>
      <c r="J5" s="637">
        <f t="shared" ca="1" si="2"/>
        <v>0</v>
      </c>
      <c r="K5" s="637">
        <f t="shared" ca="1" si="3"/>
        <v>0</v>
      </c>
      <c r="L5" s="336" t="str">
        <f t="shared" ca="1" si="4"/>
        <v>NEN THANH LY</v>
      </c>
      <c r="M5" s="336" t="s">
        <v>247</v>
      </c>
      <c r="N5" s="336" t="s">
        <v>1298</v>
      </c>
      <c r="O5" s="339"/>
      <c r="P5" s="339"/>
      <c r="Q5" s="340"/>
      <c r="R5" s="341"/>
      <c r="S5" s="342"/>
    </row>
    <row r="6" spans="1:19" ht="45" customHeight="1">
      <c r="A6" s="335">
        <v>5</v>
      </c>
      <c r="B6" s="336" t="s">
        <v>1301</v>
      </c>
      <c r="C6" s="336" t="str">
        <f t="shared" si="0"/>
        <v>BOD</v>
      </c>
      <c r="D6" s="336" t="s">
        <v>226</v>
      </c>
      <c r="E6" s="336" t="s">
        <v>258</v>
      </c>
      <c r="F6" s="336" t="s">
        <v>1291</v>
      </c>
      <c r="G6" s="20">
        <v>43760</v>
      </c>
      <c r="H6" s="336"/>
      <c r="I6" s="338">
        <f t="shared" ca="1" si="1"/>
        <v>32</v>
      </c>
      <c r="J6" s="637">
        <f t="shared" ca="1" si="2"/>
        <v>0.11111111111111116</v>
      </c>
      <c r="K6" s="637">
        <f t="shared" ca="1" si="3"/>
        <v>0.55555555555555558</v>
      </c>
      <c r="L6" s="336" t="str">
        <f t="shared" ca="1" si="4"/>
        <v>ON DINH</v>
      </c>
      <c r="M6" s="336" t="s">
        <v>247</v>
      </c>
      <c r="N6" s="336" t="s">
        <v>1298</v>
      </c>
      <c r="O6" s="343">
        <v>1</v>
      </c>
      <c r="P6" s="343"/>
      <c r="Q6" s="344"/>
      <c r="R6" s="341"/>
      <c r="S6" s="342"/>
    </row>
    <row r="7" spans="1:19" ht="45" customHeight="1">
      <c r="A7" s="335">
        <v>6</v>
      </c>
      <c r="B7" s="336" t="s">
        <v>1302</v>
      </c>
      <c r="C7" s="336" t="str">
        <f t="shared" si="0"/>
        <v>BOD</v>
      </c>
      <c r="D7" s="336" t="s">
        <v>226</v>
      </c>
      <c r="E7" s="336" t="s">
        <v>258</v>
      </c>
      <c r="F7" s="336" t="s">
        <v>1291</v>
      </c>
      <c r="G7" s="345"/>
      <c r="H7" s="346"/>
      <c r="I7" s="338">
        <f t="shared" ca="1" si="1"/>
        <v>1470</v>
      </c>
      <c r="J7" s="637">
        <f t="shared" ca="1" si="2"/>
        <v>0</v>
      </c>
      <c r="K7" s="637">
        <f t="shared" ca="1" si="3"/>
        <v>0</v>
      </c>
      <c r="L7" s="336" t="str">
        <f t="shared" ca="1" si="4"/>
        <v>NEN THANH LY</v>
      </c>
      <c r="M7" s="336" t="s">
        <v>247</v>
      </c>
      <c r="N7" s="346" t="s">
        <v>1303</v>
      </c>
      <c r="O7" s="336"/>
      <c r="P7" s="336"/>
      <c r="Q7" s="336"/>
      <c r="R7" s="341"/>
      <c r="S7" s="342"/>
    </row>
    <row r="8" spans="1:19" ht="45" customHeight="1">
      <c r="A8" s="335">
        <v>7</v>
      </c>
      <c r="B8" s="336" t="s">
        <v>1304</v>
      </c>
      <c r="C8" s="336" t="str">
        <f t="shared" si="0"/>
        <v>BOD</v>
      </c>
      <c r="D8" s="336" t="s">
        <v>226</v>
      </c>
      <c r="E8" s="336" t="s">
        <v>258</v>
      </c>
      <c r="F8" s="336" t="s">
        <v>1291</v>
      </c>
      <c r="G8" s="20"/>
      <c r="H8" s="346"/>
      <c r="I8" s="338">
        <f t="shared" ca="1" si="1"/>
        <v>1470</v>
      </c>
      <c r="J8" s="637">
        <f t="shared" ca="1" si="2"/>
        <v>0</v>
      </c>
      <c r="K8" s="637">
        <f t="shared" ca="1" si="3"/>
        <v>0.55555555555555558</v>
      </c>
      <c r="L8" s="336" t="str">
        <f t="shared" ca="1" si="4"/>
        <v>ON DINH</v>
      </c>
      <c r="M8" s="336" t="s">
        <v>247</v>
      </c>
      <c r="N8" s="346" t="s">
        <v>1305</v>
      </c>
      <c r="O8" s="339"/>
      <c r="P8" s="339"/>
      <c r="Q8" s="339"/>
      <c r="R8" s="341"/>
      <c r="S8" s="342"/>
    </row>
    <row r="9" spans="1:19" ht="45" customHeight="1">
      <c r="A9" s="335">
        <v>8</v>
      </c>
      <c r="B9" s="336" t="s">
        <v>1306</v>
      </c>
      <c r="C9" s="336" t="str">
        <f t="shared" si="0"/>
        <v>BOD</v>
      </c>
      <c r="D9" s="336" t="s">
        <v>226</v>
      </c>
      <c r="E9" s="336" t="s">
        <v>1256</v>
      </c>
      <c r="F9" s="336" t="s">
        <v>1297</v>
      </c>
      <c r="G9" s="20">
        <v>43760</v>
      </c>
      <c r="H9" s="337">
        <v>37430000</v>
      </c>
      <c r="I9" s="338">
        <f t="shared" ca="1" si="1"/>
        <v>32</v>
      </c>
      <c r="J9" s="637">
        <f t="shared" ca="1" si="2"/>
        <v>0.11111111111111116</v>
      </c>
      <c r="K9" s="637">
        <f t="shared" ca="1" si="3"/>
        <v>0</v>
      </c>
      <c r="L9" s="336" t="str">
        <f t="shared" ca="1" si="4"/>
        <v>NEN THANH LY</v>
      </c>
      <c r="M9" s="336" t="s">
        <v>247</v>
      </c>
      <c r="N9" s="336" t="s">
        <v>1307</v>
      </c>
      <c r="O9" s="336"/>
      <c r="P9" s="336"/>
      <c r="Q9" s="336"/>
      <c r="R9" s="341"/>
      <c r="S9" s="342"/>
    </row>
    <row r="10" spans="1:19" ht="45" customHeight="1">
      <c r="A10" s="335">
        <v>9</v>
      </c>
      <c r="B10" s="336" t="s">
        <v>1308</v>
      </c>
      <c r="C10" s="336" t="str">
        <f t="shared" si="0"/>
        <v>BOD</v>
      </c>
      <c r="D10" s="336" t="s">
        <v>315</v>
      </c>
      <c r="E10" s="336" t="s">
        <v>987</v>
      </c>
      <c r="F10" s="336" t="s">
        <v>1309</v>
      </c>
      <c r="G10" s="347"/>
      <c r="H10" s="336"/>
      <c r="I10" s="338">
        <f t="shared" ca="1" si="1"/>
        <v>1470</v>
      </c>
      <c r="J10" s="637">
        <f t="shared" ca="1" si="2"/>
        <v>0</v>
      </c>
      <c r="K10" s="637">
        <f t="shared" ca="1" si="3"/>
        <v>0</v>
      </c>
      <c r="L10" s="336" t="str">
        <f t="shared" ca="1" si="4"/>
        <v>NEN THANH LY</v>
      </c>
      <c r="M10" s="336" t="s">
        <v>247</v>
      </c>
      <c r="N10" s="336"/>
      <c r="O10" s="336"/>
      <c r="P10" s="336"/>
      <c r="Q10" s="336"/>
      <c r="R10" s="341"/>
      <c r="S10" s="342"/>
    </row>
    <row r="11" spans="1:19" ht="45" customHeight="1">
      <c r="A11" s="335">
        <v>10</v>
      </c>
      <c r="B11" s="336" t="s">
        <v>1310</v>
      </c>
      <c r="C11" s="336" t="str">
        <f t="shared" si="0"/>
        <v>BOD</v>
      </c>
      <c r="D11" s="336" t="s">
        <v>226</v>
      </c>
      <c r="E11" s="348" t="s">
        <v>258</v>
      </c>
      <c r="F11" s="336" t="s">
        <v>1291</v>
      </c>
      <c r="G11" s="20">
        <v>43760</v>
      </c>
      <c r="H11" s="336"/>
      <c r="I11" s="338">
        <f t="shared" ca="1" si="1"/>
        <v>32</v>
      </c>
      <c r="J11" s="637">
        <f t="shared" ca="1" si="2"/>
        <v>0.11111111111111116</v>
      </c>
      <c r="K11" s="637">
        <f t="shared" ca="1" si="3"/>
        <v>0.75</v>
      </c>
      <c r="L11" s="336" t="str">
        <f t="shared" ca="1" si="4"/>
        <v>TOT</v>
      </c>
      <c r="M11" s="336" t="s">
        <v>247</v>
      </c>
      <c r="N11" s="336" t="s">
        <v>1307</v>
      </c>
      <c r="O11" s="336"/>
      <c r="P11" s="336"/>
      <c r="Q11" s="336"/>
      <c r="R11" s="341"/>
      <c r="S11" s="342"/>
    </row>
    <row r="12" spans="1:19" ht="45" customHeight="1">
      <c r="A12" s="335">
        <v>11</v>
      </c>
      <c r="B12" s="336" t="s">
        <v>1311</v>
      </c>
      <c r="C12" s="336" t="str">
        <f t="shared" si="0"/>
        <v>BOD</v>
      </c>
      <c r="D12" s="336" t="s">
        <v>226</v>
      </c>
      <c r="E12" s="348" t="s">
        <v>1256</v>
      </c>
      <c r="F12" s="336" t="s">
        <v>1297</v>
      </c>
      <c r="G12" s="20"/>
      <c r="H12" s="337">
        <v>37430000</v>
      </c>
      <c r="I12" s="338">
        <f t="shared" ca="1" si="1"/>
        <v>1470</v>
      </c>
      <c r="J12" s="637">
        <f t="shared" ca="1" si="2"/>
        <v>0</v>
      </c>
      <c r="K12" s="637">
        <f t="shared" si="3"/>
        <v>1</v>
      </c>
      <c r="L12" s="336" t="str">
        <f t="shared" si="4"/>
        <v>TOT</v>
      </c>
      <c r="M12" s="336" t="s">
        <v>247</v>
      </c>
      <c r="N12" s="336" t="s">
        <v>1312</v>
      </c>
      <c r="O12" s="336"/>
      <c r="P12" s="336"/>
      <c r="Q12" s="336"/>
      <c r="R12" s="341"/>
      <c r="S12" s="342"/>
    </row>
    <row r="13" spans="1:19" ht="45" customHeight="1">
      <c r="A13" s="335">
        <v>12</v>
      </c>
      <c r="B13" s="336" t="s">
        <v>1313</v>
      </c>
      <c r="C13" s="336" t="str">
        <f t="shared" si="0"/>
        <v>BOD</v>
      </c>
      <c r="D13" s="348" t="s">
        <v>226</v>
      </c>
      <c r="E13" s="348" t="s">
        <v>258</v>
      </c>
      <c r="F13" s="348" t="s">
        <v>1291</v>
      </c>
      <c r="G13" s="349"/>
      <c r="H13" s="348"/>
      <c r="I13" s="338">
        <f t="shared" ca="1" si="1"/>
        <v>1470</v>
      </c>
      <c r="J13" s="637">
        <f t="shared" ca="1" si="2"/>
        <v>0</v>
      </c>
      <c r="K13" s="637">
        <f t="shared" si="3"/>
        <v>1</v>
      </c>
      <c r="L13" s="336" t="str">
        <f t="shared" si="4"/>
        <v>TOT</v>
      </c>
      <c r="M13" s="336" t="s">
        <v>247</v>
      </c>
      <c r="N13" s="336" t="s">
        <v>1312</v>
      </c>
      <c r="O13" s="348"/>
      <c r="P13" s="348"/>
      <c r="Q13" s="348"/>
      <c r="R13" s="350"/>
      <c r="S13" s="351"/>
    </row>
    <row r="14" spans="1:19" ht="29.25">
      <c r="A14" s="265"/>
      <c r="B14" s="336" t="s">
        <v>1314</v>
      </c>
      <c r="C14" s="336" t="str">
        <f t="shared" si="0"/>
        <v>BOD</v>
      </c>
      <c r="D14" s="261" t="s">
        <v>1315</v>
      </c>
      <c r="E14" s="254" t="s">
        <v>1316</v>
      </c>
      <c r="F14" s="94" t="s">
        <v>1317</v>
      </c>
      <c r="G14" s="461">
        <v>44189</v>
      </c>
      <c r="H14" s="355"/>
      <c r="I14" s="255">
        <f t="shared" ca="1" si="1"/>
        <v>18</v>
      </c>
      <c r="J14" s="256">
        <f t="shared" ca="1" si="2"/>
        <v>0.5</v>
      </c>
      <c r="K14" s="256">
        <f t="shared" ref="K14" ca="1" si="5">IF(I14&lt;36,100%-I14/72*100%,0)</f>
        <v>0.75</v>
      </c>
      <c r="L14" s="94" t="str">
        <f t="shared" ref="L14" ca="1" si="6">IF(I14&lt;=24,"TOT",IF(AND(I14&gt;25,I14&lt;=48),"ON DINH",IF(AND(I14&gt;49,I14&lt;=60),"TAM ON",IF(AND(I14&gt;61,I14&lt;=84),"CHAM",IF(AND(I14&gt;85,I14&lt;=96),"RAT CHAM","NEN THANH LY")))))</f>
        <v>TOT</v>
      </c>
      <c r="M14" s="94"/>
      <c r="N14" s="94"/>
      <c r="O14" s="616"/>
      <c r="P14" s="94"/>
      <c r="Q14" s="261"/>
      <c r="R14" s="94"/>
      <c r="S14" s="258"/>
    </row>
  </sheetData>
  <phoneticPr fontId="57" type="noConversion"/>
  <pageMargins left="0.7" right="0.7" top="0.75" bottom="0.75" header="0.3" footer="0.3"/>
  <pageSetup paperSize="9" scale="4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6926D-3881-4331-8DB9-5F18927A6014}">
          <x14:formula1>
            <xm:f>Source!$I$2:$I$11</xm:f>
          </x14:formula1>
          <xm:sqref>M1:M13 M15:M1048576</xm:sqref>
        </x14:dataValidation>
        <x14:dataValidation type="list" allowBlank="1" showInputMessage="1" showErrorMessage="1" xr:uid="{F0752A0D-6B00-451C-9BD9-011F1034256D}">
          <x14:formula1>
            <xm:f>Source!$I$2:$I$14</xm:f>
          </x14:formula1>
          <xm:sqref>M14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3051-2012-4E9E-B01E-3278B015E851}">
  <sheetPr>
    <pageSetUpPr fitToPage="1"/>
  </sheetPr>
  <dimension ref="A1:P47"/>
  <sheetViews>
    <sheetView topLeftCell="A10" zoomScale="70" zoomScaleNormal="70" workbookViewId="0">
      <selection activeCell="N6" sqref="N6"/>
    </sheetView>
  </sheetViews>
  <sheetFormatPr defaultRowHeight="15"/>
  <cols>
    <col min="1" max="2" width="10.625" customWidth="1"/>
    <col min="3" max="3" width="12" customWidth="1"/>
    <col min="4" max="4" width="41.375" customWidth="1"/>
    <col min="5" max="5" width="14.375" customWidth="1"/>
    <col min="6" max="6" width="30.375" customWidth="1"/>
    <col min="7" max="7" width="20.375" style="690" customWidth="1"/>
    <col min="8" max="9" width="15.625" customWidth="1"/>
    <col min="10" max="10" width="39.375" customWidth="1"/>
    <col min="11" max="12" width="15.625" customWidth="1"/>
    <col min="13" max="13" width="30.375" customWidth="1"/>
    <col min="14" max="14" width="28.125" customWidth="1"/>
    <col min="15" max="15" width="30.375" customWidth="1"/>
    <col min="16" max="16" width="37" customWidth="1"/>
  </cols>
  <sheetData>
    <row r="1" spans="1:16" ht="34.9" customHeight="1">
      <c r="A1" s="132" t="s">
        <v>213</v>
      </c>
      <c r="B1" s="157" t="s">
        <v>0</v>
      </c>
      <c r="C1" s="133" t="s">
        <v>214</v>
      </c>
      <c r="D1" s="157" t="s">
        <v>215</v>
      </c>
      <c r="E1" s="133" t="s">
        <v>2</v>
      </c>
      <c r="F1" s="133" t="s">
        <v>5</v>
      </c>
      <c r="G1" s="684" t="s">
        <v>6</v>
      </c>
      <c r="H1" s="134" t="s">
        <v>216</v>
      </c>
      <c r="I1" s="133" t="s">
        <v>13</v>
      </c>
      <c r="J1" s="239" t="s">
        <v>1318</v>
      </c>
      <c r="K1" s="239" t="s">
        <v>15</v>
      </c>
      <c r="L1" s="242" t="s">
        <v>217</v>
      </c>
      <c r="M1" s="133" t="s">
        <v>218</v>
      </c>
      <c r="N1" s="133" t="s">
        <v>219</v>
      </c>
      <c r="O1" s="135" t="s">
        <v>223</v>
      </c>
      <c r="P1" s="188" t="s">
        <v>224</v>
      </c>
    </row>
    <row r="2" spans="1:16" ht="34.9" customHeight="1">
      <c r="A2" s="189"/>
      <c r="B2" s="118"/>
      <c r="C2" s="118"/>
      <c r="D2" s="118"/>
      <c r="E2" s="118"/>
      <c r="F2" s="190"/>
      <c r="G2" s="685"/>
      <c r="H2" s="191" t="s">
        <v>1319</v>
      </c>
      <c r="I2" s="191"/>
      <c r="J2" s="191"/>
      <c r="K2" s="191"/>
      <c r="L2" s="191"/>
      <c r="M2" s="192"/>
      <c r="N2" s="193"/>
      <c r="O2" s="7"/>
      <c r="P2" s="251"/>
    </row>
    <row r="3" spans="1:16" ht="34.9" customHeight="1">
      <c r="A3" s="5">
        <v>1</v>
      </c>
      <c r="B3" s="17"/>
      <c r="C3" s="6" t="s">
        <v>1320</v>
      </c>
      <c r="D3" s="6" t="s">
        <v>226</v>
      </c>
      <c r="E3" s="6" t="s">
        <v>80</v>
      </c>
      <c r="F3" s="7" t="s">
        <v>1321</v>
      </c>
      <c r="G3" s="8">
        <v>42221</v>
      </c>
      <c r="H3" s="9">
        <v>12150000</v>
      </c>
      <c r="I3" s="221">
        <f ca="1">DATEDIF(G3,TODAY(),"M")</f>
        <v>83</v>
      </c>
      <c r="J3" s="222">
        <f ca="1">IF(I3&lt;36,100%-I3/36*100%,0)</f>
        <v>0</v>
      </c>
      <c r="K3" s="223">
        <f ca="1">IF(I3&lt;36,100%-I3/72*100%,0)</f>
        <v>0</v>
      </c>
      <c r="L3" s="37" t="str">
        <f ca="1">IF(I3&lt;36,"TOT",IF(AND(I3&gt;36,I3&lt;60),"ON DINH",IF(AND(I3&gt;61,I3&lt;72),"HOAT DONG CHAM, CHAP NHAN",IF(AND(I3&gt;73,I3&lt;82),"CAN LAP NGAN SACH THAY THE","NEN THANH LY"))))</f>
        <v>NEN THANH LY</v>
      </c>
      <c r="M3" s="37" t="s">
        <v>228</v>
      </c>
      <c r="N3" s="7" t="s">
        <v>323</v>
      </c>
      <c r="O3" s="2"/>
      <c r="P3" s="251"/>
    </row>
    <row r="4" spans="1:16" ht="34.9" customHeight="1">
      <c r="A4" s="5">
        <v>6</v>
      </c>
      <c r="B4" s="17"/>
      <c r="C4" s="6"/>
      <c r="D4" s="6" t="s">
        <v>226</v>
      </c>
      <c r="E4" s="6" t="s">
        <v>258</v>
      </c>
      <c r="F4" s="7" t="s">
        <v>1322</v>
      </c>
      <c r="G4" s="8"/>
      <c r="H4" s="9"/>
      <c r="I4" s="221"/>
      <c r="J4" s="222"/>
      <c r="K4" s="223"/>
      <c r="L4" s="37"/>
      <c r="M4" s="37" t="s">
        <v>228</v>
      </c>
      <c r="N4" s="7" t="s">
        <v>323</v>
      </c>
      <c r="O4" s="2"/>
      <c r="P4" s="251"/>
    </row>
    <row r="5" spans="1:16" ht="34.9" customHeight="1">
      <c r="A5" s="5">
        <v>7</v>
      </c>
      <c r="B5" s="17"/>
      <c r="C5" s="6"/>
      <c r="D5" s="6" t="s">
        <v>226</v>
      </c>
      <c r="E5" s="6" t="s">
        <v>258</v>
      </c>
      <c r="F5" s="7" t="s">
        <v>1322</v>
      </c>
      <c r="G5" s="8"/>
      <c r="H5" s="9"/>
      <c r="I5" s="221"/>
      <c r="J5" s="222"/>
      <c r="K5" s="223"/>
      <c r="L5" s="37"/>
      <c r="M5" s="37" t="s">
        <v>228</v>
      </c>
      <c r="N5" s="7" t="s">
        <v>323</v>
      </c>
      <c r="O5" s="2"/>
      <c r="P5" s="251"/>
    </row>
    <row r="6" spans="1:16" ht="34.9" customHeight="1">
      <c r="A6" s="113"/>
      <c r="B6" s="115"/>
      <c r="C6" s="691" t="s">
        <v>1323</v>
      </c>
      <c r="D6" s="6" t="s">
        <v>226</v>
      </c>
      <c r="E6" s="6" t="s">
        <v>80</v>
      </c>
      <c r="F6" s="112" t="s">
        <v>1324</v>
      </c>
      <c r="G6" s="116"/>
      <c r="H6" s="121"/>
      <c r="I6" s="112"/>
      <c r="J6" s="114"/>
      <c r="K6" s="114"/>
      <c r="L6" s="114"/>
      <c r="M6" s="36"/>
      <c r="N6" s="13"/>
      <c r="O6" s="2"/>
      <c r="P6" s="114" t="s">
        <v>1325</v>
      </c>
    </row>
    <row r="7" spans="1:16" ht="34.9" customHeight="1">
      <c r="A7" s="120"/>
      <c r="B7" s="118"/>
      <c r="C7" s="87" t="s">
        <v>1326</v>
      </c>
      <c r="D7" s="6" t="s">
        <v>226</v>
      </c>
      <c r="E7" s="6" t="s">
        <v>80</v>
      </c>
      <c r="F7" s="87" t="s">
        <v>1324</v>
      </c>
      <c r="G7" s="126"/>
      <c r="H7" s="298"/>
      <c r="I7" s="87"/>
      <c r="J7" s="87"/>
      <c r="K7" s="87"/>
      <c r="L7" s="87"/>
      <c r="M7" s="36"/>
      <c r="N7" s="156"/>
      <c r="O7" s="2"/>
      <c r="P7" s="87" t="s">
        <v>479</v>
      </c>
    </row>
    <row r="8" spans="1:16" ht="34.9" customHeight="1">
      <c r="A8" s="113"/>
      <c r="B8" s="117"/>
      <c r="C8" s="692" t="s">
        <v>1327</v>
      </c>
      <c r="D8" s="6" t="s">
        <v>226</v>
      </c>
      <c r="E8" s="6" t="s">
        <v>80</v>
      </c>
      <c r="F8" s="112" t="s">
        <v>1324</v>
      </c>
      <c r="G8" s="116"/>
      <c r="H8" s="121"/>
      <c r="I8" s="112"/>
      <c r="J8" s="112"/>
      <c r="K8" s="112"/>
      <c r="L8" s="112"/>
      <c r="M8" s="36"/>
      <c r="N8" s="156"/>
      <c r="O8" s="63"/>
      <c r="P8" s="112"/>
    </row>
    <row r="9" spans="1:16" ht="34.9" customHeight="1">
      <c r="A9" s="120"/>
      <c r="B9" s="118"/>
      <c r="C9" s="87" t="s">
        <v>589</v>
      </c>
      <c r="D9" s="6" t="s">
        <v>226</v>
      </c>
      <c r="E9" s="6" t="s">
        <v>80</v>
      </c>
      <c r="F9" s="87" t="s">
        <v>1324</v>
      </c>
      <c r="G9" s="126"/>
      <c r="H9" s="298"/>
      <c r="I9" s="87"/>
      <c r="J9" s="87"/>
      <c r="K9" s="87"/>
      <c r="L9" s="87"/>
      <c r="M9" s="36"/>
      <c r="N9" s="13"/>
      <c r="O9" s="63"/>
      <c r="P9" s="87" t="s">
        <v>1328</v>
      </c>
    </row>
    <row r="10" spans="1:16" ht="34.9" customHeight="1">
      <c r="A10" s="120"/>
      <c r="B10" s="82" t="s">
        <v>1329</v>
      </c>
      <c r="C10" s="692" t="s">
        <v>1327</v>
      </c>
      <c r="D10" s="6" t="s">
        <v>226</v>
      </c>
      <c r="E10" s="6" t="s">
        <v>80</v>
      </c>
      <c r="F10" s="82" t="s">
        <v>1330</v>
      </c>
      <c r="G10" s="83">
        <v>40744</v>
      </c>
      <c r="H10" s="110"/>
      <c r="I10" s="82"/>
      <c r="J10" s="82"/>
      <c r="K10" s="82"/>
      <c r="L10" s="82"/>
      <c r="M10" s="36"/>
      <c r="N10" s="19"/>
      <c r="O10" s="63"/>
      <c r="P10" s="82" t="s">
        <v>1331</v>
      </c>
    </row>
    <row r="11" spans="1:16" ht="34.9" customHeight="1">
      <c r="A11" s="119"/>
      <c r="B11" s="82" t="s">
        <v>1332</v>
      </c>
      <c r="C11" s="692" t="s">
        <v>1327</v>
      </c>
      <c r="D11" s="6" t="s">
        <v>226</v>
      </c>
      <c r="E11" s="6" t="s">
        <v>80</v>
      </c>
      <c r="F11" s="82" t="s">
        <v>1333</v>
      </c>
      <c r="G11" s="83">
        <v>41120</v>
      </c>
      <c r="H11" s="122"/>
      <c r="I11" s="84"/>
      <c r="J11" s="84"/>
      <c r="K11" s="84"/>
      <c r="L11" s="84"/>
      <c r="M11" s="70"/>
      <c r="N11" s="7"/>
      <c r="O11" s="63"/>
      <c r="P11" s="84" t="s">
        <v>1334</v>
      </c>
    </row>
    <row r="12" spans="1:16" ht="34.9" customHeight="1">
      <c r="A12" s="119"/>
      <c r="B12" s="125"/>
      <c r="C12" s="692" t="s">
        <v>1327</v>
      </c>
      <c r="D12" s="6" t="s">
        <v>226</v>
      </c>
      <c r="E12" s="6" t="s">
        <v>80</v>
      </c>
      <c r="F12" s="87" t="s">
        <v>1335</v>
      </c>
      <c r="G12" s="90">
        <v>40155</v>
      </c>
      <c r="H12" s="298"/>
      <c r="I12" s="87"/>
      <c r="J12" s="87"/>
      <c r="K12" s="87"/>
      <c r="L12" s="87"/>
      <c r="M12" s="70"/>
      <c r="N12" s="19"/>
      <c r="O12" s="2"/>
      <c r="P12" s="87" t="s">
        <v>1336</v>
      </c>
    </row>
    <row r="13" spans="1:16" ht="34.9" customHeight="1">
      <c r="A13" s="120"/>
      <c r="B13" s="89"/>
      <c r="C13" s="692" t="s">
        <v>1327</v>
      </c>
      <c r="D13" s="6" t="s">
        <v>226</v>
      </c>
      <c r="E13" s="6" t="s">
        <v>80</v>
      </c>
      <c r="F13" s="127" t="s">
        <v>1337</v>
      </c>
      <c r="G13" s="686"/>
      <c r="H13" s="129"/>
      <c r="I13" s="128"/>
      <c r="J13" s="87"/>
      <c r="K13" s="87"/>
      <c r="L13" s="87"/>
      <c r="M13" s="70"/>
      <c r="N13" s="19"/>
      <c r="O13" s="63"/>
      <c r="P13" s="87" t="s">
        <v>1338</v>
      </c>
    </row>
    <row r="14" spans="1:16" ht="34.9" customHeight="1">
      <c r="A14" s="120"/>
      <c r="B14" s="87" t="s">
        <v>1339</v>
      </c>
      <c r="C14" s="692" t="s">
        <v>1327</v>
      </c>
      <c r="D14" s="6" t="s">
        <v>226</v>
      </c>
      <c r="E14" s="6" t="s">
        <v>80</v>
      </c>
      <c r="F14" s="87" t="s">
        <v>1333</v>
      </c>
      <c r="G14" s="90">
        <v>41120</v>
      </c>
      <c r="H14" s="298"/>
      <c r="I14" s="128" t="s">
        <v>1340</v>
      </c>
      <c r="J14" s="87"/>
      <c r="K14" s="127"/>
      <c r="L14" s="155"/>
      <c r="M14" s="70"/>
      <c r="N14" s="19"/>
      <c r="O14" s="19"/>
      <c r="P14" s="87"/>
    </row>
    <row r="15" spans="1:16" ht="34.9" customHeight="1">
      <c r="A15" s="120"/>
      <c r="B15" s="82"/>
      <c r="C15" s="82"/>
      <c r="D15" s="6" t="s">
        <v>226</v>
      </c>
      <c r="E15" s="6" t="s">
        <v>80</v>
      </c>
      <c r="F15" s="82" t="s">
        <v>1341</v>
      </c>
      <c r="G15" s="83"/>
      <c r="H15" s="110"/>
      <c r="I15" s="87" t="s">
        <v>1342</v>
      </c>
      <c r="J15" s="87"/>
      <c r="K15" s="127"/>
      <c r="L15" s="155"/>
      <c r="M15" s="19"/>
      <c r="N15" s="19"/>
      <c r="O15" s="19"/>
      <c r="P15" s="87"/>
    </row>
    <row r="16" spans="1:16" ht="34.9" customHeight="1">
      <c r="A16" s="120"/>
      <c r="B16" s="82"/>
      <c r="C16" s="82"/>
      <c r="D16" s="6" t="s">
        <v>226</v>
      </c>
      <c r="E16" s="6" t="s">
        <v>80</v>
      </c>
      <c r="F16" s="82" t="s">
        <v>1343</v>
      </c>
      <c r="G16" s="83"/>
      <c r="H16" s="110"/>
      <c r="I16" s="128"/>
      <c r="J16" s="87"/>
      <c r="K16" s="155"/>
      <c r="L16" s="155"/>
      <c r="M16" s="19"/>
      <c r="N16" s="19"/>
      <c r="O16" s="19"/>
      <c r="P16" s="87" t="s">
        <v>1344</v>
      </c>
    </row>
    <row r="17" spans="1:16" ht="34.9" customHeight="1">
      <c r="A17" s="120"/>
      <c r="B17" s="82"/>
      <c r="C17" s="82"/>
      <c r="D17" s="6" t="s">
        <v>226</v>
      </c>
      <c r="E17" s="6" t="s">
        <v>80</v>
      </c>
      <c r="F17" s="82" t="s">
        <v>1345</v>
      </c>
      <c r="G17" s="83"/>
      <c r="H17" s="127"/>
      <c r="I17" s="127"/>
      <c r="J17" s="104"/>
      <c r="K17" s="155"/>
      <c r="L17" s="155"/>
      <c r="M17" s="196"/>
      <c r="N17" s="196"/>
      <c r="O17" s="196"/>
      <c r="P17" s="104" t="s">
        <v>1346</v>
      </c>
    </row>
    <row r="18" spans="1:16" ht="34.9" customHeight="1">
      <c r="A18" s="119"/>
      <c r="B18" s="82"/>
      <c r="C18" s="82" t="s">
        <v>1327</v>
      </c>
      <c r="D18" s="6" t="s">
        <v>226</v>
      </c>
      <c r="E18" s="6" t="s">
        <v>258</v>
      </c>
      <c r="F18" s="82" t="s">
        <v>1347</v>
      </c>
      <c r="G18" s="83">
        <v>41485</v>
      </c>
      <c r="H18" s="110"/>
      <c r="I18" s="84"/>
      <c r="J18" s="84"/>
      <c r="K18" s="84"/>
      <c r="L18" s="84"/>
      <c r="M18" s="196"/>
      <c r="N18" s="196"/>
      <c r="O18" s="196"/>
      <c r="P18" s="84" t="s">
        <v>1348</v>
      </c>
    </row>
    <row r="19" spans="1:16" ht="34.9" customHeight="1">
      <c r="A19" s="120"/>
      <c r="B19" s="82"/>
      <c r="C19" s="82" t="s">
        <v>1327</v>
      </c>
      <c r="D19" s="6" t="s">
        <v>226</v>
      </c>
      <c r="E19" s="6" t="s">
        <v>258</v>
      </c>
      <c r="F19" s="82" t="s">
        <v>1222</v>
      </c>
      <c r="G19" s="83">
        <v>41485</v>
      </c>
      <c r="H19" s="110"/>
      <c r="I19" s="82"/>
      <c r="J19" s="82"/>
      <c r="K19" s="82"/>
      <c r="L19" s="82"/>
      <c r="M19" s="196"/>
      <c r="N19" s="196"/>
      <c r="O19" s="196"/>
      <c r="P19" s="82" t="s">
        <v>1349</v>
      </c>
    </row>
    <row r="20" spans="1:16" ht="34.9" customHeight="1">
      <c r="A20" s="119"/>
      <c r="B20" s="82"/>
      <c r="C20" s="82" t="s">
        <v>1327</v>
      </c>
      <c r="D20" s="6" t="s">
        <v>226</v>
      </c>
      <c r="E20" s="6" t="s">
        <v>258</v>
      </c>
      <c r="F20" s="82" t="s">
        <v>1222</v>
      </c>
      <c r="G20" s="83">
        <v>41485</v>
      </c>
      <c r="H20" s="110"/>
      <c r="I20" s="82"/>
      <c r="J20" s="82"/>
      <c r="K20" s="82"/>
      <c r="L20" s="82"/>
      <c r="M20" s="196"/>
      <c r="N20" s="196"/>
      <c r="O20" s="196"/>
      <c r="P20" s="82" t="s">
        <v>1350</v>
      </c>
    </row>
    <row r="21" spans="1:16" ht="34.9" customHeight="1">
      <c r="A21" s="120"/>
      <c r="B21" s="82"/>
      <c r="C21" s="693" t="s">
        <v>589</v>
      </c>
      <c r="D21" s="6" t="s">
        <v>226</v>
      </c>
      <c r="E21" s="6" t="s">
        <v>258</v>
      </c>
      <c r="F21" s="82" t="s">
        <v>1322</v>
      </c>
      <c r="G21" s="83">
        <v>41485</v>
      </c>
      <c r="H21" s="110"/>
      <c r="I21" s="82"/>
      <c r="J21" s="82"/>
      <c r="K21" s="82"/>
      <c r="L21" s="82"/>
      <c r="M21" s="196"/>
      <c r="N21" s="196"/>
      <c r="O21" s="196"/>
      <c r="P21" s="82" t="s">
        <v>1351</v>
      </c>
    </row>
    <row r="22" spans="1:16" ht="34.9" customHeight="1">
      <c r="A22" s="119"/>
      <c r="B22" s="91" t="s">
        <v>197</v>
      </c>
      <c r="C22" s="82" t="s">
        <v>1352</v>
      </c>
      <c r="D22" s="6" t="s">
        <v>226</v>
      </c>
      <c r="E22" s="6" t="s">
        <v>258</v>
      </c>
      <c r="F22" s="87" t="s">
        <v>1353</v>
      </c>
      <c r="G22" s="90">
        <v>41485</v>
      </c>
      <c r="H22" s="298"/>
      <c r="I22" s="87"/>
      <c r="J22" s="87"/>
      <c r="K22" s="87"/>
      <c r="L22" s="87"/>
      <c r="M22" s="196"/>
      <c r="N22" s="196"/>
      <c r="O22" s="196"/>
      <c r="P22" s="87" t="s">
        <v>1354</v>
      </c>
    </row>
    <row r="23" spans="1:16" ht="34.9" customHeight="1">
      <c r="A23" s="120"/>
      <c r="B23" s="91" t="s">
        <v>197</v>
      </c>
      <c r="C23" s="694"/>
      <c r="D23" s="6" t="s">
        <v>226</v>
      </c>
      <c r="E23" s="6" t="s">
        <v>258</v>
      </c>
      <c r="F23" s="96" t="s">
        <v>1222</v>
      </c>
      <c r="G23" s="130">
        <v>41485</v>
      </c>
      <c r="H23" s="299"/>
      <c r="I23" s="96"/>
      <c r="J23" s="96"/>
      <c r="K23" s="96"/>
      <c r="L23" s="96"/>
      <c r="M23" s="196"/>
      <c r="N23" s="196"/>
      <c r="O23" s="196"/>
      <c r="P23" s="96" t="s">
        <v>1355</v>
      </c>
    </row>
    <row r="24" spans="1:16" ht="34.9" customHeight="1">
      <c r="A24" s="141"/>
      <c r="B24" s="142" t="s">
        <v>197</v>
      </c>
      <c r="C24" s="131" t="s">
        <v>1352</v>
      </c>
      <c r="D24" s="6" t="s">
        <v>226</v>
      </c>
      <c r="E24" s="6" t="s">
        <v>258</v>
      </c>
      <c r="F24" s="96" t="s">
        <v>989</v>
      </c>
      <c r="G24" s="130">
        <v>41485</v>
      </c>
      <c r="H24" s="299"/>
      <c r="I24" s="299"/>
      <c r="J24" s="96"/>
      <c r="K24" s="96"/>
      <c r="L24" s="96"/>
      <c r="M24" s="196"/>
      <c r="N24" s="196"/>
      <c r="O24" s="196"/>
      <c r="P24" s="96" t="s">
        <v>1356</v>
      </c>
    </row>
    <row r="25" spans="1:16" ht="34.9" customHeight="1">
      <c r="A25" s="141"/>
      <c r="B25" s="142"/>
      <c r="C25" s="14"/>
      <c r="D25" s="6" t="s">
        <v>226</v>
      </c>
      <c r="E25" s="6" t="s">
        <v>258</v>
      </c>
      <c r="F25" s="19" t="s">
        <v>1357</v>
      </c>
      <c r="G25" s="30">
        <v>40035</v>
      </c>
      <c r="H25" s="36"/>
      <c r="I25" s="19"/>
      <c r="J25" s="6"/>
      <c r="K25" s="6"/>
      <c r="L25" s="300"/>
      <c r="M25" s="196"/>
      <c r="N25" s="196"/>
      <c r="O25" s="196"/>
      <c r="P25" s="6" t="s">
        <v>1358</v>
      </c>
    </row>
    <row r="26" spans="1:16" ht="34.9" customHeight="1">
      <c r="A26" s="141"/>
      <c r="B26" s="142"/>
      <c r="C26" s="14"/>
      <c r="D26" s="6" t="s">
        <v>226</v>
      </c>
      <c r="E26" s="6" t="s">
        <v>258</v>
      </c>
      <c r="F26" s="19" t="s">
        <v>1359</v>
      </c>
      <c r="G26" s="30"/>
      <c r="H26" s="36"/>
      <c r="I26" s="36"/>
      <c r="J26" s="301"/>
      <c r="K26" s="301"/>
      <c r="L26" s="300"/>
      <c r="M26" s="196"/>
      <c r="N26" s="196"/>
      <c r="O26" s="196"/>
      <c r="P26" s="301" t="s">
        <v>1360</v>
      </c>
    </row>
    <row r="27" spans="1:16" ht="34.9" customHeight="1">
      <c r="A27" s="119"/>
      <c r="B27" s="93" t="s">
        <v>197</v>
      </c>
      <c r="C27" s="87" t="s">
        <v>1361</v>
      </c>
      <c r="D27" s="6" t="s">
        <v>226</v>
      </c>
      <c r="E27" s="82" t="s">
        <v>590</v>
      </c>
      <c r="F27" s="87" t="s">
        <v>1362</v>
      </c>
      <c r="G27" s="90"/>
      <c r="H27" s="298"/>
      <c r="I27" s="87"/>
      <c r="J27" s="87"/>
      <c r="K27" s="87"/>
      <c r="L27" s="87"/>
      <c r="M27" s="196"/>
      <c r="N27" s="196"/>
      <c r="O27" s="196"/>
      <c r="P27" s="87" t="s">
        <v>1361</v>
      </c>
    </row>
    <row r="28" spans="1:16" ht="34.9" customHeight="1">
      <c r="A28" s="120"/>
      <c r="B28" s="93"/>
      <c r="C28" s="87" t="s">
        <v>1363</v>
      </c>
      <c r="D28" s="6" t="s">
        <v>226</v>
      </c>
      <c r="E28" s="82" t="s">
        <v>1256</v>
      </c>
      <c r="F28" s="87" t="s">
        <v>1364</v>
      </c>
      <c r="G28" s="90"/>
      <c r="H28" s="298"/>
      <c r="I28" s="87"/>
      <c r="J28" s="87"/>
      <c r="K28" s="87"/>
      <c r="L28" s="87"/>
      <c r="M28" s="196"/>
      <c r="N28" s="196"/>
      <c r="O28" s="196"/>
      <c r="P28" s="87" t="s">
        <v>1303</v>
      </c>
    </row>
    <row r="29" spans="1:16" ht="34.9" customHeight="1">
      <c r="A29" s="119"/>
      <c r="B29" s="87" t="s">
        <v>197</v>
      </c>
      <c r="C29" s="111" t="s">
        <v>1365</v>
      </c>
      <c r="D29" s="6" t="s">
        <v>226</v>
      </c>
      <c r="E29" s="82" t="s">
        <v>80</v>
      </c>
      <c r="F29" s="111" t="s">
        <v>1366</v>
      </c>
      <c r="G29" s="124">
        <v>42941</v>
      </c>
      <c r="H29" s="111"/>
      <c r="I29" s="111"/>
      <c r="J29" s="111"/>
      <c r="K29" s="111"/>
      <c r="L29" s="111"/>
      <c r="M29" s="196"/>
      <c r="N29" s="196"/>
      <c r="O29" s="196"/>
      <c r="P29" s="111" t="s">
        <v>1367</v>
      </c>
    </row>
    <row r="30" spans="1:16" ht="34.9" customHeight="1">
      <c r="A30" s="120"/>
      <c r="B30" s="85"/>
      <c r="C30" s="82"/>
      <c r="D30" s="86"/>
      <c r="E30" s="82"/>
      <c r="F30" s="110" t="s">
        <v>1368</v>
      </c>
      <c r="G30" s="687"/>
      <c r="H30" s="123"/>
      <c r="I30" s="111"/>
      <c r="J30" s="123"/>
      <c r="K30" s="123"/>
      <c r="L30" s="123"/>
      <c r="M30" s="196"/>
      <c r="N30" s="196"/>
      <c r="O30" s="196"/>
      <c r="P30" s="123"/>
    </row>
    <row r="31" spans="1:16" ht="34.9" customHeight="1">
      <c r="A31" s="92"/>
      <c r="B31" s="84"/>
      <c r="C31" s="82" t="s">
        <v>1369</v>
      </c>
      <c r="D31" s="110"/>
      <c r="E31" s="82" t="s">
        <v>987</v>
      </c>
      <c r="F31" s="110" t="s">
        <v>1115</v>
      </c>
      <c r="G31" s="83"/>
      <c r="H31" s="110"/>
      <c r="I31" s="82"/>
      <c r="J31" s="82"/>
      <c r="K31" s="82"/>
      <c r="L31" s="82"/>
      <c r="M31" s="196"/>
      <c r="N31" s="196"/>
      <c r="O31" s="196"/>
      <c r="P31" s="82"/>
    </row>
    <row r="32" spans="1:16" ht="34.9" customHeight="1">
      <c r="A32" s="92"/>
      <c r="B32" s="55" t="s">
        <v>1370</v>
      </c>
      <c r="C32" s="82" t="s">
        <v>1371</v>
      </c>
      <c r="D32" s="110"/>
      <c r="E32" s="82" t="s">
        <v>987</v>
      </c>
      <c r="F32" s="110" t="s">
        <v>1115</v>
      </c>
      <c r="G32" s="83"/>
      <c r="H32" s="110"/>
      <c r="I32" s="82"/>
      <c r="J32" s="82"/>
      <c r="K32" s="82"/>
      <c r="L32" s="82"/>
      <c r="M32" s="196"/>
      <c r="N32" s="196"/>
      <c r="O32" s="196"/>
      <c r="P32" s="82"/>
    </row>
    <row r="33" spans="1:16" ht="34.9" customHeight="1">
      <c r="A33" s="92"/>
      <c r="B33" s="84"/>
      <c r="C33" s="82" t="s">
        <v>159</v>
      </c>
      <c r="D33" s="110"/>
      <c r="E33" s="82"/>
      <c r="F33" s="110" t="s">
        <v>1372</v>
      </c>
      <c r="G33" s="83"/>
      <c r="H33" s="110"/>
      <c r="I33" s="82"/>
      <c r="J33" s="82"/>
      <c r="K33" s="82"/>
      <c r="L33" s="82"/>
      <c r="M33" s="196"/>
      <c r="N33" s="196"/>
      <c r="O33" s="196"/>
      <c r="P33" s="82"/>
    </row>
    <row r="34" spans="1:16" ht="34.9" customHeight="1">
      <c r="A34" s="92"/>
      <c r="B34" s="89"/>
      <c r="C34" s="695" t="s">
        <v>1327</v>
      </c>
      <c r="D34" s="88"/>
      <c r="E34" s="82" t="s">
        <v>80</v>
      </c>
      <c r="F34" s="87" t="s">
        <v>1373</v>
      </c>
      <c r="G34" s="88"/>
      <c r="H34" s="298"/>
      <c r="I34" s="87"/>
      <c r="J34" s="87"/>
      <c r="K34" s="87"/>
      <c r="L34" s="87"/>
      <c r="M34" s="196"/>
      <c r="N34" s="196"/>
      <c r="O34" s="196"/>
      <c r="P34" s="87"/>
    </row>
    <row r="35" spans="1:16" ht="34.9" customHeight="1">
      <c r="A35" s="92"/>
      <c r="B35" s="89"/>
      <c r="C35" s="695" t="s">
        <v>1327</v>
      </c>
      <c r="D35" s="88"/>
      <c r="E35" s="82" t="s">
        <v>80</v>
      </c>
      <c r="F35" s="87" t="s">
        <v>1374</v>
      </c>
      <c r="G35" s="88"/>
      <c r="H35" s="298"/>
      <c r="I35" s="87"/>
      <c r="J35" s="87"/>
      <c r="K35" s="87"/>
      <c r="L35" s="87"/>
      <c r="M35" s="196"/>
      <c r="N35" s="196"/>
      <c r="O35" s="196"/>
      <c r="P35" s="87"/>
    </row>
    <row r="36" spans="1:16" ht="34.9" customHeight="1">
      <c r="A36" s="92"/>
      <c r="B36" s="91"/>
      <c r="C36" s="695" t="s">
        <v>1327</v>
      </c>
      <c r="D36" s="90"/>
      <c r="E36" s="82" t="s">
        <v>80</v>
      </c>
      <c r="F36" s="87" t="s">
        <v>1375</v>
      </c>
      <c r="G36" s="90"/>
      <c r="H36" s="298"/>
      <c r="I36" s="87"/>
      <c r="J36" s="87"/>
      <c r="K36" s="87"/>
      <c r="L36" s="87"/>
      <c r="M36" s="196"/>
      <c r="N36" s="196"/>
      <c r="O36" s="196"/>
      <c r="P36" s="87"/>
    </row>
    <row r="37" spans="1:16" ht="34.9" customHeight="1">
      <c r="A37" s="92"/>
      <c r="B37" s="91"/>
      <c r="C37" s="695" t="s">
        <v>1327</v>
      </c>
      <c r="D37" s="90"/>
      <c r="E37" s="82" t="s">
        <v>80</v>
      </c>
      <c r="F37" s="87" t="s">
        <v>1375</v>
      </c>
      <c r="G37" s="90"/>
      <c r="H37" s="298"/>
      <c r="I37" s="87"/>
      <c r="J37" s="87"/>
      <c r="K37" s="87"/>
      <c r="L37" s="87"/>
      <c r="M37" s="196"/>
      <c r="N37" s="196"/>
      <c r="O37" s="196"/>
      <c r="P37" s="87" t="s">
        <v>1376</v>
      </c>
    </row>
    <row r="38" spans="1:16" ht="34.9" customHeight="1">
      <c r="A38" s="92"/>
      <c r="B38" s="84"/>
      <c r="C38" s="82" t="s">
        <v>1327</v>
      </c>
      <c r="D38" s="83" t="s">
        <v>315</v>
      </c>
      <c r="E38" s="82" t="s">
        <v>80</v>
      </c>
      <c r="F38" s="82" t="s">
        <v>760</v>
      </c>
      <c r="G38" s="83">
        <v>41948</v>
      </c>
      <c r="H38" s="110"/>
      <c r="I38" s="82"/>
      <c r="J38" s="82"/>
      <c r="K38" s="82"/>
      <c r="L38" s="82"/>
      <c r="M38" s="196"/>
      <c r="N38" s="196"/>
      <c r="O38" s="196"/>
      <c r="P38" s="82" t="s">
        <v>1377</v>
      </c>
    </row>
    <row r="39" spans="1:16" ht="34.9" customHeight="1">
      <c r="A39" s="92"/>
      <c r="B39" s="84"/>
      <c r="C39" s="82" t="s">
        <v>1378</v>
      </c>
      <c r="D39" s="83" t="s">
        <v>315</v>
      </c>
      <c r="E39" s="82" t="s">
        <v>80</v>
      </c>
      <c r="F39" s="82" t="s">
        <v>1379</v>
      </c>
      <c r="G39" s="83"/>
      <c r="H39" s="110"/>
      <c r="I39" s="82"/>
      <c r="J39" s="110"/>
      <c r="K39" s="110"/>
      <c r="L39" s="110"/>
      <c r="M39" s="196"/>
      <c r="N39" s="196"/>
      <c r="O39" s="196"/>
      <c r="P39" s="110"/>
    </row>
    <row r="40" spans="1:16" ht="34.9" customHeight="1">
      <c r="A40" s="92"/>
      <c r="B40" s="84"/>
      <c r="C40" s="82" t="s">
        <v>1380</v>
      </c>
      <c r="D40" s="83" t="s">
        <v>315</v>
      </c>
      <c r="E40" s="82" t="s">
        <v>1381</v>
      </c>
      <c r="F40" s="2" t="s">
        <v>1382</v>
      </c>
      <c r="G40" s="83"/>
      <c r="H40" s="110"/>
      <c r="I40" s="82"/>
      <c r="J40" s="110"/>
      <c r="K40" s="110"/>
      <c r="L40" s="110"/>
      <c r="M40" s="196"/>
      <c r="N40" s="196"/>
      <c r="O40" s="196"/>
      <c r="P40" s="110"/>
    </row>
    <row r="41" spans="1:16" ht="34.9" customHeight="1">
      <c r="A41" s="680"/>
      <c r="B41" s="87"/>
      <c r="C41" s="696"/>
      <c r="D41" s="681"/>
      <c r="E41" s="82" t="s">
        <v>1383</v>
      </c>
      <c r="F41" s="87" t="s">
        <v>1384</v>
      </c>
      <c r="G41" s="681"/>
      <c r="H41" s="298"/>
      <c r="I41" s="87"/>
      <c r="J41" s="87"/>
      <c r="K41" s="87"/>
      <c r="L41" s="87"/>
      <c r="M41" s="196"/>
      <c r="N41" s="196"/>
      <c r="O41" s="196"/>
      <c r="P41" s="87" t="s">
        <v>1385</v>
      </c>
    </row>
    <row r="42" spans="1:16" ht="34.9" customHeight="1">
      <c r="A42" s="682"/>
      <c r="B42" s="69">
        <v>4</v>
      </c>
      <c r="C42" s="2" t="s">
        <v>1386</v>
      </c>
      <c r="D42" s="83" t="s">
        <v>1156</v>
      </c>
      <c r="E42" s="196"/>
      <c r="F42" s="196"/>
      <c r="G42" s="688"/>
      <c r="H42" s="196"/>
      <c r="I42" s="196"/>
      <c r="J42" s="196"/>
      <c r="K42" s="196"/>
      <c r="L42" s="196"/>
      <c r="M42" s="196"/>
      <c r="N42" s="196"/>
      <c r="O42" s="196"/>
      <c r="P42" s="196"/>
    </row>
    <row r="43" spans="1:16" ht="34.9" customHeight="1">
      <c r="A43" s="682"/>
      <c r="B43" s="196"/>
      <c r="C43" s="196"/>
      <c r="D43" s="196"/>
      <c r="E43" s="196"/>
      <c r="F43" s="196"/>
      <c r="G43" s="688"/>
      <c r="H43" s="196"/>
      <c r="I43" s="196"/>
      <c r="J43" s="196"/>
      <c r="K43" s="196"/>
      <c r="L43" s="196"/>
      <c r="M43" s="196"/>
      <c r="N43" s="196"/>
      <c r="O43" s="196"/>
      <c r="P43" s="196"/>
    </row>
    <row r="44" spans="1:16">
      <c r="A44" s="682"/>
      <c r="B44" s="196"/>
      <c r="C44" s="196"/>
      <c r="D44" s="196"/>
      <c r="E44" s="196"/>
      <c r="F44" s="196"/>
      <c r="G44" s="688"/>
      <c r="H44" s="196"/>
      <c r="I44" s="196"/>
      <c r="J44" s="196"/>
      <c r="K44" s="196"/>
      <c r="L44" s="196"/>
      <c r="M44" s="196"/>
      <c r="N44" s="196"/>
      <c r="O44" s="196"/>
      <c r="P44" s="196"/>
    </row>
    <row r="45" spans="1:16">
      <c r="A45" s="682"/>
      <c r="B45" s="196"/>
      <c r="C45" s="196"/>
      <c r="D45" s="196"/>
      <c r="E45" s="196"/>
      <c r="F45" s="196"/>
      <c r="G45" s="688"/>
      <c r="H45" s="196"/>
      <c r="I45" s="196"/>
      <c r="J45" s="196"/>
      <c r="K45" s="196"/>
      <c r="L45" s="196"/>
      <c r="M45" s="196"/>
      <c r="N45" s="196"/>
      <c r="O45" s="196"/>
      <c r="P45" s="196"/>
    </row>
    <row r="46" spans="1:16">
      <c r="A46" s="682"/>
      <c r="B46" s="196"/>
      <c r="C46" s="196"/>
      <c r="D46" s="196"/>
      <c r="E46" s="196"/>
      <c r="F46" s="196"/>
      <c r="G46" s="688"/>
      <c r="H46" s="196"/>
      <c r="I46" s="196"/>
      <c r="J46" s="196"/>
      <c r="K46" s="196"/>
      <c r="L46" s="196"/>
      <c r="M46" s="196"/>
      <c r="N46" s="196"/>
      <c r="O46" s="196"/>
      <c r="P46" s="196"/>
    </row>
    <row r="47" spans="1:16">
      <c r="A47" s="683"/>
      <c r="B47" s="198"/>
      <c r="C47" s="198"/>
      <c r="D47" s="198"/>
      <c r="E47" s="198"/>
      <c r="F47" s="198"/>
      <c r="G47" s="689"/>
      <c r="H47" s="198"/>
      <c r="I47" s="198"/>
      <c r="J47" s="198"/>
      <c r="K47" s="198"/>
      <c r="L47" s="198"/>
      <c r="M47" s="198"/>
      <c r="N47" s="198"/>
      <c r="O47" s="198"/>
      <c r="P47" s="198"/>
    </row>
  </sheetData>
  <pageMargins left="0.7" right="0.7" top="0.75" bottom="0.75" header="0.3" footer="0.3"/>
  <pageSetup paperSize="9" scale="4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4C7013-139B-45D6-9FE2-F42FE90EEDEA}">
          <x14:formula1>
            <xm:f>Source!$I$2:$I$14</xm:f>
          </x14:formula1>
          <xm:sqref>M1</xm:sqref>
        </x14:dataValidation>
        <x14:dataValidation type="list" allowBlank="1" showInputMessage="1" showErrorMessage="1" xr:uid="{2F76D52E-904D-4F00-871A-D40463C6BC5D}">
          <x14:formula1>
            <xm:f>Source!$A$2:$A$18</xm:f>
          </x14:formula1>
          <xm:sqref>D1</xm:sqref>
        </x14:dataValidation>
        <x14:dataValidation type="list" allowBlank="1" showInputMessage="1" showErrorMessage="1" xr:uid="{B49B7A28-83A1-4234-A37D-F91952BBED80}">
          <x14:formula1>
            <xm:f>Source!$I$2:$I$9</xm:f>
          </x14:formula1>
          <xm:sqref>M3:M5</xm:sqref>
        </x14:dataValidation>
        <x14:dataValidation type="list" allowBlank="1" showInputMessage="1" showErrorMessage="1" xr:uid="{CB17B4BE-3A16-46E6-9D5B-3413DC815694}">
          <x14:formula1>
            <xm:f>Source!$B$2:$B$24</xm:f>
          </x14:formula1>
          <xm:sqref>E3:E26</xm:sqref>
        </x14:dataValidation>
        <x14:dataValidation type="list" showInputMessage="1" showErrorMessage="1" xr:uid="{598A9C2C-275C-4067-964A-F7AC5CC7F9AF}">
          <x14:formula1>
            <xm:f>Source!$A$2:$A$24</xm:f>
          </x14:formula1>
          <xm:sqref>D3:D29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A94E-8DA5-43DF-BA43-A749672EAAA7}">
  <dimension ref="A1:S5"/>
  <sheetViews>
    <sheetView zoomScale="55" zoomScaleNormal="55" workbookViewId="0">
      <selection activeCell="J15" sqref="J15"/>
    </sheetView>
  </sheetViews>
  <sheetFormatPr defaultRowHeight="15"/>
  <cols>
    <col min="1" max="5" width="10.625" customWidth="1"/>
    <col min="6" max="6" width="30.375" customWidth="1"/>
    <col min="7" max="7" width="15.625" customWidth="1"/>
    <col min="8" max="8" width="20" style="668" customWidth="1"/>
    <col min="9" max="9" width="20.375" customWidth="1"/>
    <col min="10" max="10" width="18.375" customWidth="1"/>
    <col min="11" max="12" width="15.625" customWidth="1"/>
    <col min="13" max="13" width="31" customWidth="1"/>
    <col min="14" max="14" width="57.125" customWidth="1"/>
    <col min="15" max="15" width="18.375" customWidth="1"/>
    <col min="16" max="17" width="15.625" customWidth="1"/>
    <col min="18" max="19" width="30.375" customWidth="1"/>
  </cols>
  <sheetData>
    <row r="1" spans="1:19" ht="57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667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29.25">
      <c r="A2" s="5">
        <v>1</v>
      </c>
      <c r="B2" s="17" t="s">
        <v>1387</v>
      </c>
      <c r="C2" s="6" t="s">
        <v>159</v>
      </c>
      <c r="D2" s="6" t="s">
        <v>226</v>
      </c>
      <c r="E2" s="6" t="s">
        <v>299</v>
      </c>
      <c r="F2" s="7" t="s">
        <v>1180</v>
      </c>
      <c r="G2" s="480">
        <v>44719</v>
      </c>
      <c r="H2" s="371">
        <v>8470000</v>
      </c>
      <c r="I2" s="221">
        <f ca="1">DATEDIF(G2,TODAY(),"M")</f>
        <v>1</v>
      </c>
      <c r="J2" s="222">
        <f ca="1">IF(I2&lt;36,100%-I2/36*100%,0)</f>
        <v>0.97222222222222221</v>
      </c>
      <c r="K2" s="223">
        <f ca="1">IF(I2&lt;72,100%-I2/72*100%,0)</f>
        <v>0.98611111111111116</v>
      </c>
      <c r="L2" s="37" t="str">
        <f ca="1">IF(I2&lt;=24,"TOT",IF(AND(I2&gt;25,I2&lt;=48),"ON DINH",IF(AND(I2&gt;49,I2&lt;=60),"TAM ON",IF(AND(I2&gt;61,I2&lt;=84),"CHAM",IF(AND(I2&gt;85,I2&lt;=96),"RAT CHAM","NEN THANH LY")))))</f>
        <v>TOT</v>
      </c>
      <c r="M2" s="37" t="s">
        <v>247</v>
      </c>
      <c r="N2" s="7" t="s">
        <v>1388</v>
      </c>
      <c r="O2" s="2"/>
      <c r="P2" s="251"/>
    </row>
    <row r="3" spans="1:19" ht="29.25">
      <c r="A3" s="5">
        <v>2</v>
      </c>
      <c r="B3" s="17" t="s">
        <v>1389</v>
      </c>
      <c r="C3" s="6" t="s">
        <v>159</v>
      </c>
      <c r="D3" s="6" t="s">
        <v>226</v>
      </c>
      <c r="E3" s="6" t="s">
        <v>299</v>
      </c>
      <c r="F3" s="7" t="s">
        <v>1180</v>
      </c>
      <c r="G3" s="480">
        <v>44719</v>
      </c>
      <c r="H3" s="371">
        <v>8470000</v>
      </c>
      <c r="I3" s="221">
        <f t="shared" ref="I3:I5" ca="1" si="0">DATEDIF(G3,TODAY(),"M")</f>
        <v>1</v>
      </c>
      <c r="J3" s="222">
        <f t="shared" ref="J3:J5" ca="1" si="1">IF(I3&lt;36,100%-I3/36*100%,0)</f>
        <v>0.97222222222222221</v>
      </c>
      <c r="K3" s="223">
        <f t="shared" ref="K3:K5" ca="1" si="2">IF(I3&lt;72,100%-I3/72*100%,0)</f>
        <v>0.98611111111111116</v>
      </c>
      <c r="L3" s="37" t="str">
        <f t="shared" ref="L3:L5" ca="1" si="3">IF(I3&lt;=24,"TOT",IF(AND(I3&gt;25,I3&lt;=48),"ON DINH",IF(AND(I3&gt;49,I3&lt;=60),"TAM ON",IF(AND(I3&gt;61,I3&lt;=84),"CHAM",IF(AND(I3&gt;85,I3&lt;=96),"RAT CHAM","NEN THANH LY")))))</f>
        <v>TOT</v>
      </c>
      <c r="M3" s="37" t="s">
        <v>247</v>
      </c>
      <c r="N3" s="7" t="s">
        <v>1390</v>
      </c>
      <c r="O3" s="2"/>
      <c r="P3" s="251"/>
    </row>
    <row r="4" spans="1:19" ht="29.25">
      <c r="A4" s="5">
        <v>3</v>
      </c>
      <c r="B4" s="17" t="s">
        <v>1391</v>
      </c>
      <c r="C4" s="6" t="s">
        <v>159</v>
      </c>
      <c r="D4" s="6" t="s">
        <v>226</v>
      </c>
      <c r="E4" s="6" t="s">
        <v>299</v>
      </c>
      <c r="F4" s="7" t="s">
        <v>1180</v>
      </c>
      <c r="G4" s="480">
        <v>44719</v>
      </c>
      <c r="H4" s="371">
        <v>8470000</v>
      </c>
      <c r="I4" s="221">
        <f t="shared" ca="1" si="0"/>
        <v>1</v>
      </c>
      <c r="J4" s="222">
        <f t="shared" ca="1" si="1"/>
        <v>0.97222222222222221</v>
      </c>
      <c r="K4" s="223">
        <f t="shared" ca="1" si="2"/>
        <v>0.98611111111111116</v>
      </c>
      <c r="L4" s="37" t="str">
        <f t="shared" ca="1" si="3"/>
        <v>TOT</v>
      </c>
      <c r="M4" s="37" t="s">
        <v>247</v>
      </c>
      <c r="N4" s="7" t="s">
        <v>1392</v>
      </c>
      <c r="O4" s="2"/>
      <c r="P4" s="251"/>
    </row>
    <row r="5" spans="1:19" ht="29.25">
      <c r="A5" s="5">
        <v>4</v>
      </c>
      <c r="B5" s="17" t="s">
        <v>1393</v>
      </c>
      <c r="C5" s="6" t="s">
        <v>159</v>
      </c>
      <c r="D5" s="6" t="s">
        <v>226</v>
      </c>
      <c r="E5" s="6" t="s">
        <v>299</v>
      </c>
      <c r="F5" s="7" t="s">
        <v>1180</v>
      </c>
      <c r="G5" s="480">
        <v>44719</v>
      </c>
      <c r="H5" s="371">
        <v>8470000</v>
      </c>
      <c r="I5" s="221">
        <f t="shared" ca="1" si="0"/>
        <v>1</v>
      </c>
      <c r="J5" s="222">
        <f t="shared" ca="1" si="1"/>
        <v>0.97222222222222221</v>
      </c>
      <c r="K5" s="223">
        <f t="shared" ca="1" si="2"/>
        <v>0.98611111111111116</v>
      </c>
      <c r="L5" s="37" t="str">
        <f t="shared" ca="1" si="3"/>
        <v>TOT</v>
      </c>
      <c r="M5" s="37" t="s">
        <v>247</v>
      </c>
      <c r="N5" s="666" t="s">
        <v>1394</v>
      </c>
      <c r="O5" s="2"/>
      <c r="P5" s="6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2A3EE64A-EDBD-45B1-A2B8-436F252D6352}">
          <x14:formula1>
            <xm:f>Source!$A$2:$A$24</xm:f>
          </x14:formula1>
          <xm:sqref>D2:D5</xm:sqref>
        </x14:dataValidation>
        <x14:dataValidation type="list" allowBlank="1" showInputMessage="1" showErrorMessage="1" xr:uid="{D8B23169-6E2A-4539-972A-8209407E554C}">
          <x14:formula1>
            <xm:f>Source!$B$2:$B$24</xm:f>
          </x14:formula1>
          <xm:sqref>E2:E5</xm:sqref>
        </x14:dataValidation>
        <x14:dataValidation type="list" allowBlank="1" showInputMessage="1" showErrorMessage="1" xr:uid="{E2933CDD-9C1A-4DD8-8BD0-6FD291A9DAC6}">
          <x14:formula1>
            <xm:f>Source!$I$2:$I$9</xm:f>
          </x14:formula1>
          <xm:sqref>M2:M5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76AA-ACAA-48A7-B142-246588933DD0}">
  <sheetPr>
    <pageSetUpPr fitToPage="1"/>
  </sheetPr>
  <dimension ref="A1:U18"/>
  <sheetViews>
    <sheetView topLeftCell="E10" zoomScale="55" zoomScaleNormal="55" workbookViewId="0">
      <selection activeCell="M10" sqref="M10"/>
    </sheetView>
  </sheetViews>
  <sheetFormatPr defaultColWidth="8.875" defaultRowHeight="13.5"/>
  <cols>
    <col min="1" max="5" width="10.625" style="389" customWidth="1"/>
    <col min="6" max="6" width="30.375" style="389" customWidth="1"/>
    <col min="7" max="7" width="20.375" style="389" customWidth="1"/>
    <col min="8" max="8" width="20.375" style="444" customWidth="1"/>
    <col min="9" max="10" width="15.625" style="389" customWidth="1"/>
    <col min="11" max="11" width="16.625" style="389" customWidth="1"/>
    <col min="12" max="12" width="21.375" style="469" customWidth="1"/>
    <col min="13" max="13" width="31.375" style="469" customWidth="1"/>
    <col min="14" max="14" width="30.375" style="389" customWidth="1"/>
    <col min="15" max="17" width="15.625" style="392" customWidth="1"/>
    <col min="18" max="19" width="30.375" style="389" customWidth="1"/>
    <col min="20" max="16384" width="8.875" style="389"/>
  </cols>
  <sheetData>
    <row r="1" spans="1:21" ht="56.45" customHeight="1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  <c r="T1" s="288"/>
      <c r="U1" s="290"/>
    </row>
    <row r="2" spans="1:21" ht="49.9" customHeight="1">
      <c r="A2" s="253">
        <v>1</v>
      </c>
      <c r="B2" s="95" t="s">
        <v>321</v>
      </c>
      <c r="C2" s="95" t="str">
        <f t="shared" ref="C2:C18" si="0">LEFT(B2,4)</f>
        <v>AD2A</v>
      </c>
      <c r="D2" s="95" t="s">
        <v>226</v>
      </c>
      <c r="E2" s="95" t="s">
        <v>80</v>
      </c>
      <c r="F2" s="102" t="s">
        <v>322</v>
      </c>
      <c r="G2" s="312">
        <v>42580</v>
      </c>
      <c r="H2" s="355">
        <v>15045000</v>
      </c>
      <c r="I2" s="306">
        <f ca="1">DATEDIF(G2,TODAY(),"M")</f>
        <v>71</v>
      </c>
      <c r="J2" s="307">
        <f t="shared" ref="J2:J18" ca="1" si="1">IF(I2&lt;36,100%-I2/36*100%,0)</f>
        <v>0</v>
      </c>
      <c r="K2" s="307">
        <f ca="1">IF(I2&lt;72,100%-I2/72*100%,0)</f>
        <v>1.388888888888884E-2</v>
      </c>
      <c r="L2" s="468" t="str">
        <f ca="1">IF(I2&lt;=24,"TOT",IF(AND(I2&gt;25,I2&lt;=48),"ON DINH",IF(AND(I2&gt;49,I2&lt;=60),"TAM ON",IF(AND(I2&gt;61,I2&lt;=84),"CHAM",IF(AND(I2&gt;85,I2&lt;=96),"RAT CHAM","NEN THANH LY")))))</f>
        <v>CHAM</v>
      </c>
      <c r="M2" s="468" t="s">
        <v>228</v>
      </c>
      <c r="N2" s="102" t="s">
        <v>323</v>
      </c>
      <c r="O2" s="390"/>
      <c r="P2" s="393"/>
      <c r="Q2" s="393"/>
      <c r="R2" s="140"/>
      <c r="S2" s="308" t="s">
        <v>324</v>
      </c>
    </row>
    <row r="3" spans="1:21" ht="49.9" customHeight="1">
      <c r="A3" s="253">
        <v>2</v>
      </c>
      <c r="B3" s="95" t="s">
        <v>325</v>
      </c>
      <c r="C3" s="95" t="str">
        <f>LEFT(B3,4)</f>
        <v>AD2A</v>
      </c>
      <c r="D3" s="95" t="s">
        <v>226</v>
      </c>
      <c r="E3" s="95" t="s">
        <v>80</v>
      </c>
      <c r="F3" s="24" t="s">
        <v>322</v>
      </c>
      <c r="G3" s="310">
        <v>42580</v>
      </c>
      <c r="H3" s="355">
        <v>15045000</v>
      </c>
      <c r="I3" s="306">
        <f t="shared" ref="I3:I18" ca="1" si="2">DATEDIF(G3,TODAY(),"M")</f>
        <v>71</v>
      </c>
      <c r="J3" s="307">
        <f t="shared" ca="1" si="1"/>
        <v>0</v>
      </c>
      <c r="K3" s="307">
        <f t="shared" ref="K3:K18" ca="1" si="3">IF(I3&lt;72,100%-I3/72*100%,0)</f>
        <v>1.388888888888884E-2</v>
      </c>
      <c r="L3" s="468" t="str">
        <f ca="1">IF(I3&lt;=24,"TOT",IF(AND(I3&gt;25,I3&lt;=48),"ON DINH",IF(AND(I3&gt;49,I3&lt;=60),"TAM ON",IF(AND(I3&gt;61,I3&lt;=84),"CHAM",IF(AND(I3&gt;85,I3&lt;=96),"RAT CHAM","NEN THANH LY")))))</f>
        <v>CHAM</v>
      </c>
      <c r="M3" s="468" t="s">
        <v>247</v>
      </c>
      <c r="N3" s="24" t="s">
        <v>326</v>
      </c>
      <c r="O3" s="391">
        <v>1</v>
      </c>
      <c r="P3" s="150"/>
      <c r="Q3" s="150"/>
      <c r="R3" s="24"/>
      <c r="S3" s="311" t="s">
        <v>327</v>
      </c>
    </row>
    <row r="4" spans="1:21" ht="49.9" customHeight="1">
      <c r="A4" s="253">
        <v>3</v>
      </c>
      <c r="B4" s="95" t="s">
        <v>328</v>
      </c>
      <c r="C4" s="95" t="str">
        <f t="shared" si="0"/>
        <v>AD2A</v>
      </c>
      <c r="D4" s="95" t="s">
        <v>226</v>
      </c>
      <c r="E4" s="95" t="s">
        <v>80</v>
      </c>
      <c r="F4" s="24" t="s">
        <v>322</v>
      </c>
      <c r="G4" s="310">
        <v>42580</v>
      </c>
      <c r="H4" s="355">
        <v>15045000</v>
      </c>
      <c r="I4" s="306">
        <f t="shared" ca="1" si="2"/>
        <v>71</v>
      </c>
      <c r="J4" s="307">
        <f t="shared" ca="1" si="1"/>
        <v>0</v>
      </c>
      <c r="K4" s="307">
        <f t="shared" ca="1" si="3"/>
        <v>1.388888888888884E-2</v>
      </c>
      <c r="L4" s="468" t="str">
        <f ca="1">IF(I4&lt;=24,"TOT",IF(AND(I4&gt;25,I4&lt;=48),"ON DINH",IF(AND(I4&gt;49,I4&lt;=60),"TAM ON",IF(AND(I4&gt;61,I4&lt;=84),"CHAM",IF(AND(I4&gt;85,I4&lt;=96),"RAT CHAM","NEN THANH LY")))))</f>
        <v>CHAM</v>
      </c>
      <c r="M4" s="468" t="s">
        <v>247</v>
      </c>
      <c r="N4" s="24" t="s">
        <v>329</v>
      </c>
      <c r="O4" s="391">
        <v>1</v>
      </c>
      <c r="P4" s="394"/>
      <c r="Q4" s="394"/>
      <c r="R4" s="24"/>
      <c r="S4" s="311" t="s">
        <v>330</v>
      </c>
    </row>
    <row r="5" spans="1:21" ht="49.9" customHeight="1">
      <c r="A5" s="253">
        <v>4</v>
      </c>
      <c r="B5" s="95" t="s">
        <v>331</v>
      </c>
      <c r="C5" s="95" t="str">
        <f t="shared" si="0"/>
        <v>AD2A</v>
      </c>
      <c r="D5" s="95" t="s">
        <v>226</v>
      </c>
      <c r="E5" s="95" t="s">
        <v>258</v>
      </c>
      <c r="F5" s="102" t="s">
        <v>259</v>
      </c>
      <c r="G5" s="312">
        <v>42917</v>
      </c>
      <c r="H5" s="361">
        <v>13990000</v>
      </c>
      <c r="I5" s="306">
        <f t="shared" ca="1" si="2"/>
        <v>60</v>
      </c>
      <c r="J5" s="307">
        <f t="shared" ca="1" si="1"/>
        <v>0</v>
      </c>
      <c r="K5" s="307">
        <f t="shared" ca="1" si="3"/>
        <v>0.16666666666666663</v>
      </c>
      <c r="L5" s="468" t="str">
        <f t="shared" ref="L5:L18" ca="1" si="4">IF(I5&lt;=24,"TOT",IF(AND(I5&gt;25,I5&lt;=48),"ON DINH",IF(AND(I5&gt;49,I5&lt;=60),"TAM ON",IF(AND(I5&gt;61,I5&lt;=84),"CHAM",IF(AND(I5&gt;85,I5&lt;=96),"RAT CHAM","NEN THANH LY")))))</f>
        <v>TAM ON</v>
      </c>
      <c r="M5" s="468" t="s">
        <v>228</v>
      </c>
      <c r="N5" s="102" t="s">
        <v>332</v>
      </c>
      <c r="O5" s="391"/>
      <c r="P5" s="150"/>
      <c r="Q5" s="150"/>
      <c r="R5" s="102"/>
      <c r="S5" s="208" t="s">
        <v>333</v>
      </c>
    </row>
    <row r="6" spans="1:21" ht="49.9" customHeight="1">
      <c r="A6" s="253">
        <v>5</v>
      </c>
      <c r="B6" s="95" t="s">
        <v>334</v>
      </c>
      <c r="C6" s="95" t="str">
        <f t="shared" si="0"/>
        <v>AD2A</v>
      </c>
      <c r="D6" s="95" t="s">
        <v>226</v>
      </c>
      <c r="E6" s="95" t="s">
        <v>258</v>
      </c>
      <c r="F6" s="24" t="s">
        <v>259</v>
      </c>
      <c r="G6" s="310">
        <v>42917</v>
      </c>
      <c r="H6" s="361">
        <v>13990000</v>
      </c>
      <c r="I6" s="306">
        <f t="shared" ca="1" si="2"/>
        <v>60</v>
      </c>
      <c r="J6" s="307">
        <f t="shared" ca="1" si="1"/>
        <v>0</v>
      </c>
      <c r="K6" s="307">
        <f t="shared" ca="1" si="3"/>
        <v>0.16666666666666663</v>
      </c>
      <c r="L6" s="468" t="str">
        <f t="shared" ca="1" si="4"/>
        <v>TAM ON</v>
      </c>
      <c r="M6" s="468" t="s">
        <v>247</v>
      </c>
      <c r="N6" s="24" t="s">
        <v>335</v>
      </c>
      <c r="O6" s="391">
        <v>1</v>
      </c>
      <c r="P6" s="150">
        <v>1</v>
      </c>
      <c r="Q6" s="150">
        <v>1</v>
      </c>
      <c r="R6" s="24"/>
      <c r="S6" s="311" t="s">
        <v>336</v>
      </c>
    </row>
    <row r="7" spans="1:21" ht="49.9" customHeight="1">
      <c r="A7" s="253">
        <v>6</v>
      </c>
      <c r="B7" s="95" t="s">
        <v>337</v>
      </c>
      <c r="C7" s="95" t="str">
        <f t="shared" si="0"/>
        <v>AD2A</v>
      </c>
      <c r="D7" s="95" t="s">
        <v>226</v>
      </c>
      <c r="E7" s="95" t="s">
        <v>80</v>
      </c>
      <c r="F7" s="24" t="s">
        <v>338</v>
      </c>
      <c r="G7" s="310">
        <v>43296</v>
      </c>
      <c r="H7" s="361">
        <v>16990000</v>
      </c>
      <c r="I7" s="306">
        <f t="shared" ca="1" si="2"/>
        <v>47</v>
      </c>
      <c r="J7" s="307">
        <f t="shared" ca="1" si="1"/>
        <v>0</v>
      </c>
      <c r="K7" s="307">
        <f t="shared" ca="1" si="3"/>
        <v>0.34722222222222221</v>
      </c>
      <c r="L7" s="468" t="str">
        <f t="shared" ca="1" si="4"/>
        <v>ON DINH</v>
      </c>
      <c r="M7" s="468" t="s">
        <v>247</v>
      </c>
      <c r="N7" s="24" t="s">
        <v>339</v>
      </c>
      <c r="O7" s="391">
        <v>1</v>
      </c>
      <c r="P7" s="150">
        <v>1</v>
      </c>
      <c r="Q7" s="150">
        <v>1</v>
      </c>
      <c r="R7" s="313"/>
      <c r="S7" s="311" t="s">
        <v>340</v>
      </c>
    </row>
    <row r="8" spans="1:21" ht="49.9" customHeight="1">
      <c r="A8" s="253">
        <v>7</v>
      </c>
      <c r="B8" s="95" t="s">
        <v>341</v>
      </c>
      <c r="C8" s="95" t="str">
        <f t="shared" si="0"/>
        <v>AD2A</v>
      </c>
      <c r="D8" s="95" t="s">
        <v>226</v>
      </c>
      <c r="E8" s="95" t="s">
        <v>80</v>
      </c>
      <c r="F8" s="227" t="s">
        <v>342</v>
      </c>
      <c r="G8" s="185">
        <v>43296</v>
      </c>
      <c r="H8" s="361">
        <v>16990000</v>
      </c>
      <c r="I8" s="306">
        <f t="shared" ca="1" si="2"/>
        <v>47</v>
      </c>
      <c r="J8" s="307">
        <f t="shared" ca="1" si="1"/>
        <v>0</v>
      </c>
      <c r="K8" s="307">
        <f t="shared" ca="1" si="3"/>
        <v>0.34722222222222221</v>
      </c>
      <c r="L8" s="468" t="str">
        <f t="shared" ca="1" si="4"/>
        <v>ON DINH</v>
      </c>
      <c r="M8" s="468" t="s">
        <v>247</v>
      </c>
      <c r="N8" s="227" t="s">
        <v>343</v>
      </c>
      <c r="O8" s="391">
        <v>1</v>
      </c>
      <c r="P8" s="150">
        <v>1</v>
      </c>
      <c r="Q8" s="150">
        <v>1</v>
      </c>
      <c r="R8" s="314"/>
      <c r="S8" s="315" t="s">
        <v>344</v>
      </c>
    </row>
    <row r="9" spans="1:21" ht="49.9" customHeight="1">
      <c r="A9" s="253">
        <v>8</v>
      </c>
      <c r="B9" s="95" t="s">
        <v>345</v>
      </c>
      <c r="C9" s="95" t="str">
        <f t="shared" si="0"/>
        <v>AD2A</v>
      </c>
      <c r="D9" s="95" t="s">
        <v>226</v>
      </c>
      <c r="E9" s="95" t="s">
        <v>80</v>
      </c>
      <c r="F9" s="24" t="s">
        <v>338</v>
      </c>
      <c r="G9" s="310">
        <v>43296</v>
      </c>
      <c r="H9" s="359">
        <v>16990000</v>
      </c>
      <c r="I9" s="306">
        <f t="shared" ca="1" si="2"/>
        <v>47</v>
      </c>
      <c r="J9" s="307">
        <f t="shared" ca="1" si="1"/>
        <v>0</v>
      </c>
      <c r="K9" s="307">
        <f t="shared" ca="1" si="3"/>
        <v>0.34722222222222221</v>
      </c>
      <c r="L9" s="468" t="str">
        <f t="shared" ca="1" si="4"/>
        <v>ON DINH</v>
      </c>
      <c r="M9" s="468" t="s">
        <v>263</v>
      </c>
      <c r="N9" s="24" t="s">
        <v>346</v>
      </c>
      <c r="O9" s="391">
        <v>1</v>
      </c>
      <c r="P9" s="150">
        <v>1</v>
      </c>
      <c r="Q9" s="150">
        <v>1</v>
      </c>
      <c r="R9" s="313"/>
      <c r="S9" s="311" t="s">
        <v>347</v>
      </c>
    </row>
    <row r="10" spans="1:21" ht="49.9" customHeight="1">
      <c r="A10" s="253">
        <v>9</v>
      </c>
      <c r="B10" s="95" t="s">
        <v>348</v>
      </c>
      <c r="C10" s="95" t="str">
        <f t="shared" si="0"/>
        <v>AD2A</v>
      </c>
      <c r="D10" s="95" t="s">
        <v>226</v>
      </c>
      <c r="E10" s="95" t="s">
        <v>80</v>
      </c>
      <c r="F10" s="102" t="s">
        <v>289</v>
      </c>
      <c r="G10" s="312">
        <v>43626</v>
      </c>
      <c r="H10" s="355">
        <v>20020000</v>
      </c>
      <c r="I10" s="306">
        <f t="shared" ca="1" si="2"/>
        <v>37</v>
      </c>
      <c r="J10" s="307">
        <f t="shared" ca="1" si="1"/>
        <v>0</v>
      </c>
      <c r="K10" s="307">
        <f t="shared" ca="1" si="3"/>
        <v>0.48611111111111116</v>
      </c>
      <c r="L10" s="468" t="str">
        <f t="shared" ca="1" si="4"/>
        <v>ON DINH</v>
      </c>
      <c r="M10" s="468" t="s">
        <v>247</v>
      </c>
      <c r="N10" s="102" t="s">
        <v>349</v>
      </c>
      <c r="O10" s="391">
        <v>1</v>
      </c>
      <c r="P10" s="150">
        <v>1</v>
      </c>
      <c r="Q10" s="150">
        <v>1</v>
      </c>
      <c r="R10" s="316"/>
      <c r="S10" s="208" t="s">
        <v>350</v>
      </c>
    </row>
    <row r="11" spans="1:21" ht="49.9" customHeight="1">
      <c r="A11" s="253">
        <v>10</v>
      </c>
      <c r="B11" s="95" t="s">
        <v>351</v>
      </c>
      <c r="C11" s="95" t="str">
        <f t="shared" si="0"/>
        <v>AD2A</v>
      </c>
      <c r="D11" s="95" t="s">
        <v>226</v>
      </c>
      <c r="E11" s="95" t="s">
        <v>80</v>
      </c>
      <c r="F11" s="102" t="s">
        <v>289</v>
      </c>
      <c r="G11" s="312">
        <v>43626</v>
      </c>
      <c r="H11" s="355">
        <v>20020000</v>
      </c>
      <c r="I11" s="306">
        <f t="shared" ca="1" si="2"/>
        <v>37</v>
      </c>
      <c r="J11" s="307">
        <f t="shared" ca="1" si="1"/>
        <v>0</v>
      </c>
      <c r="K11" s="307">
        <f t="shared" ca="1" si="3"/>
        <v>0.48611111111111116</v>
      </c>
      <c r="L11" s="468" t="str">
        <f t="shared" ca="1" si="4"/>
        <v>ON DINH</v>
      </c>
      <c r="M11" s="468" t="s">
        <v>247</v>
      </c>
      <c r="N11" s="102" t="s">
        <v>352</v>
      </c>
      <c r="O11" s="391">
        <v>1</v>
      </c>
      <c r="P11" s="150">
        <v>1</v>
      </c>
      <c r="Q11" s="150">
        <v>1</v>
      </c>
      <c r="R11" s="316"/>
      <c r="S11" s="208" t="s">
        <v>353</v>
      </c>
    </row>
    <row r="12" spans="1:21" ht="49.9" customHeight="1">
      <c r="A12" s="253">
        <v>11</v>
      </c>
      <c r="B12" s="95" t="s">
        <v>354</v>
      </c>
      <c r="C12" s="95" t="str">
        <f t="shared" si="0"/>
        <v>AD2A</v>
      </c>
      <c r="D12" s="95" t="s">
        <v>226</v>
      </c>
      <c r="E12" s="95" t="s">
        <v>80</v>
      </c>
      <c r="F12" s="24" t="s">
        <v>289</v>
      </c>
      <c r="G12" s="310">
        <v>43626</v>
      </c>
      <c r="H12" s="355">
        <v>20020000</v>
      </c>
      <c r="I12" s="306">
        <f t="shared" ca="1" si="2"/>
        <v>37</v>
      </c>
      <c r="J12" s="307">
        <f t="shared" ca="1" si="1"/>
        <v>0</v>
      </c>
      <c r="K12" s="307">
        <f t="shared" ca="1" si="3"/>
        <v>0.48611111111111116</v>
      </c>
      <c r="L12" s="468" t="str">
        <f t="shared" ca="1" si="4"/>
        <v>ON DINH</v>
      </c>
      <c r="M12" s="468" t="s">
        <v>247</v>
      </c>
      <c r="N12" s="24" t="s">
        <v>355</v>
      </c>
      <c r="O12" s="391">
        <v>1</v>
      </c>
      <c r="P12" s="150">
        <v>1</v>
      </c>
      <c r="Q12" s="150">
        <v>1</v>
      </c>
      <c r="R12" s="313"/>
      <c r="S12" s="311" t="s">
        <v>356</v>
      </c>
    </row>
    <row r="13" spans="1:21" ht="49.9" customHeight="1">
      <c r="A13" s="253">
        <v>12</v>
      </c>
      <c r="B13" s="95" t="s">
        <v>357</v>
      </c>
      <c r="C13" s="95" t="str">
        <f t="shared" si="0"/>
        <v>AD2A</v>
      </c>
      <c r="D13" s="95" t="s">
        <v>226</v>
      </c>
      <c r="E13" s="95" t="s">
        <v>80</v>
      </c>
      <c r="F13" s="102" t="s">
        <v>289</v>
      </c>
      <c r="G13" s="312">
        <v>43626</v>
      </c>
      <c r="H13" s="355">
        <v>20020000</v>
      </c>
      <c r="I13" s="306">
        <f t="shared" ca="1" si="2"/>
        <v>37</v>
      </c>
      <c r="J13" s="307">
        <f t="shared" ca="1" si="1"/>
        <v>0</v>
      </c>
      <c r="K13" s="307">
        <f t="shared" ca="1" si="3"/>
        <v>0.48611111111111116</v>
      </c>
      <c r="L13" s="468" t="str">
        <f t="shared" ca="1" si="4"/>
        <v>ON DINH</v>
      </c>
      <c r="M13" s="468" t="s">
        <v>247</v>
      </c>
      <c r="N13" s="102" t="s">
        <v>358</v>
      </c>
      <c r="O13" s="391">
        <v>1</v>
      </c>
      <c r="P13" s="150">
        <v>1</v>
      </c>
      <c r="Q13" s="150">
        <v>1</v>
      </c>
      <c r="R13" s="316"/>
      <c r="S13" s="208" t="s">
        <v>359</v>
      </c>
    </row>
    <row r="14" spans="1:21" ht="49.9" customHeight="1">
      <c r="A14" s="253">
        <v>13</v>
      </c>
      <c r="B14" s="95" t="s">
        <v>360</v>
      </c>
      <c r="C14" s="95" t="str">
        <f t="shared" si="0"/>
        <v>AD2A</v>
      </c>
      <c r="D14" s="95" t="s">
        <v>226</v>
      </c>
      <c r="E14" s="95" t="s">
        <v>299</v>
      </c>
      <c r="F14" s="24" t="s">
        <v>300</v>
      </c>
      <c r="G14" s="185">
        <v>44068</v>
      </c>
      <c r="H14" s="361">
        <v>22900000</v>
      </c>
      <c r="I14" s="306">
        <f t="shared" ca="1" si="2"/>
        <v>22</v>
      </c>
      <c r="J14" s="307">
        <f t="shared" ca="1" si="1"/>
        <v>0.38888888888888884</v>
      </c>
      <c r="K14" s="307">
        <f t="shared" ca="1" si="3"/>
        <v>0.69444444444444442</v>
      </c>
      <c r="L14" s="468" t="str">
        <f t="shared" ca="1" si="4"/>
        <v>TOT</v>
      </c>
      <c r="M14" s="468" t="s">
        <v>247</v>
      </c>
      <c r="N14" s="104" t="s">
        <v>361</v>
      </c>
      <c r="O14" s="391">
        <v>1</v>
      </c>
      <c r="P14" s="150">
        <v>1</v>
      </c>
      <c r="Q14" s="150">
        <v>1</v>
      </c>
      <c r="R14" s="317"/>
      <c r="S14" s="311"/>
    </row>
    <row r="15" spans="1:21" ht="67.150000000000006" customHeight="1">
      <c r="A15" s="253">
        <v>14</v>
      </c>
      <c r="B15" s="95" t="s">
        <v>362</v>
      </c>
      <c r="C15" s="95" t="str">
        <f t="shared" si="0"/>
        <v>AD2A</v>
      </c>
      <c r="D15" s="95" t="s">
        <v>226</v>
      </c>
      <c r="E15" s="95" t="s">
        <v>299</v>
      </c>
      <c r="F15" s="94" t="s">
        <v>363</v>
      </c>
      <c r="G15" s="184">
        <v>44134</v>
      </c>
      <c r="H15" s="431">
        <v>24000000</v>
      </c>
      <c r="I15" s="306">
        <f t="shared" ca="1" si="2"/>
        <v>20</v>
      </c>
      <c r="J15" s="307">
        <f t="shared" ca="1" si="1"/>
        <v>0.44444444444444442</v>
      </c>
      <c r="K15" s="307">
        <f t="shared" ca="1" si="3"/>
        <v>0.72222222222222221</v>
      </c>
      <c r="L15" s="468" t="str">
        <f t="shared" ca="1" si="4"/>
        <v>TOT</v>
      </c>
      <c r="M15" s="468" t="s">
        <v>247</v>
      </c>
      <c r="N15" s="95" t="s">
        <v>364</v>
      </c>
      <c r="O15" s="391">
        <v>1</v>
      </c>
      <c r="P15" s="150">
        <v>1</v>
      </c>
      <c r="Q15" s="150">
        <v>1</v>
      </c>
      <c r="R15" s="318"/>
      <c r="S15" s="319"/>
    </row>
    <row r="16" spans="1:21" ht="49.9" customHeight="1">
      <c r="A16" s="395">
        <v>15</v>
      </c>
      <c r="B16" s="95" t="s">
        <v>365</v>
      </c>
      <c r="C16" s="95" t="str">
        <f t="shared" si="0"/>
        <v>AD2A</v>
      </c>
      <c r="D16" s="95" t="s">
        <v>226</v>
      </c>
      <c r="E16" s="95" t="s">
        <v>299</v>
      </c>
      <c r="F16" s="24" t="s">
        <v>310</v>
      </c>
      <c r="G16" s="20">
        <v>44619</v>
      </c>
      <c r="H16" s="360">
        <v>23285000</v>
      </c>
      <c r="I16" s="306">
        <f t="shared" ca="1" si="2"/>
        <v>4</v>
      </c>
      <c r="J16" s="307">
        <f t="shared" ca="1" si="1"/>
        <v>0.88888888888888884</v>
      </c>
      <c r="K16" s="307">
        <f t="shared" ca="1" si="3"/>
        <v>0.94444444444444442</v>
      </c>
      <c r="L16" s="468" t="str">
        <f t="shared" ca="1" si="4"/>
        <v>TOT</v>
      </c>
      <c r="M16" s="468" t="s">
        <v>247</v>
      </c>
      <c r="N16" s="104" t="s">
        <v>366</v>
      </c>
      <c r="O16" s="391">
        <v>1</v>
      </c>
      <c r="P16" s="150">
        <v>1</v>
      </c>
      <c r="Q16" s="150">
        <v>1</v>
      </c>
      <c r="R16" s="318"/>
      <c r="S16" s="319"/>
    </row>
    <row r="17" spans="1:19" ht="49.9" customHeight="1">
      <c r="A17" s="253">
        <v>1</v>
      </c>
      <c r="B17" s="396" t="s">
        <v>367</v>
      </c>
      <c r="C17" s="95" t="str">
        <f t="shared" si="0"/>
        <v>AD2A</v>
      </c>
      <c r="D17" s="94" t="s">
        <v>315</v>
      </c>
      <c r="E17" s="396" t="s">
        <v>80</v>
      </c>
      <c r="F17" s="24" t="s">
        <v>368</v>
      </c>
      <c r="G17" s="20">
        <v>42367</v>
      </c>
      <c r="H17" s="360">
        <v>8000000</v>
      </c>
      <c r="I17" s="306">
        <f t="shared" ca="1" si="2"/>
        <v>78</v>
      </c>
      <c r="J17" s="307">
        <f t="shared" ca="1" si="1"/>
        <v>0</v>
      </c>
      <c r="K17" s="307">
        <f t="shared" ca="1" si="3"/>
        <v>0</v>
      </c>
      <c r="L17" s="468" t="str">
        <f t="shared" ca="1" si="4"/>
        <v>CHAM</v>
      </c>
      <c r="M17" s="468" t="s">
        <v>247</v>
      </c>
      <c r="N17" s="24" t="s">
        <v>369</v>
      </c>
      <c r="O17" s="321"/>
      <c r="P17" s="321"/>
      <c r="Q17" s="321"/>
      <c r="R17" s="24"/>
      <c r="S17" s="311"/>
    </row>
    <row r="18" spans="1:19" ht="49.9" customHeight="1">
      <c r="A18" s="397">
        <v>2</v>
      </c>
      <c r="B18" s="398" t="s">
        <v>370</v>
      </c>
      <c r="C18" s="326" t="str">
        <f t="shared" si="0"/>
        <v>AD2A</v>
      </c>
      <c r="D18" s="276" t="s">
        <v>315</v>
      </c>
      <c r="E18" s="398" t="s">
        <v>80</v>
      </c>
      <c r="F18" s="187" t="s">
        <v>371</v>
      </c>
      <c r="G18" s="20">
        <v>43824</v>
      </c>
      <c r="H18" s="362">
        <v>7000000</v>
      </c>
      <c r="I18" s="306">
        <f t="shared" ca="1" si="2"/>
        <v>30</v>
      </c>
      <c r="J18" s="307">
        <f t="shared" ca="1" si="1"/>
        <v>0.16666666666666663</v>
      </c>
      <c r="K18" s="307">
        <f t="shared" ca="1" si="3"/>
        <v>0.58333333333333326</v>
      </c>
      <c r="L18" s="468" t="str">
        <f t="shared" ca="1" si="4"/>
        <v>ON DINH</v>
      </c>
      <c r="M18" s="468" t="s">
        <v>247</v>
      </c>
      <c r="N18" s="187"/>
      <c r="O18" s="323"/>
      <c r="P18" s="323"/>
      <c r="Q18" s="323"/>
      <c r="R18" s="187"/>
      <c r="S18" s="325"/>
    </row>
  </sheetData>
  <pageMargins left="0.7" right="0.7" top="0.75" bottom="0.75" header="0.3" footer="0.3"/>
  <pageSetup paperSize="9" scale="3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5B95D7D-2BC2-489C-BBEF-4AC2D9D732F8}">
          <x14:formula1>
            <xm:f>Source!$I$2:$I$15</xm:f>
          </x14:formula1>
          <xm:sqref>M2:M18</xm:sqref>
        </x14:dataValidation>
        <x14:dataValidation type="list" allowBlank="1" showInputMessage="1" showErrorMessage="1" xr:uid="{15FA93FF-8827-4B45-9D68-2649F3E9EC31}">
          <x14:formula1>
            <xm:f>Source!$A$2:$A$18</xm:f>
          </x14:formula1>
          <xm:sqref>D2:D1048576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8890-32F4-49A2-8ED3-9DD6D1D974C4}">
  <sheetPr>
    <pageSetUpPr fitToPage="1"/>
  </sheetPr>
  <dimension ref="A1:O92"/>
  <sheetViews>
    <sheetView zoomScale="55" zoomScaleNormal="55" workbookViewId="0">
      <selection activeCell="D3" sqref="D3:D15"/>
    </sheetView>
  </sheetViews>
  <sheetFormatPr defaultRowHeight="15"/>
  <cols>
    <col min="1" max="3" width="10.625" customWidth="1"/>
    <col min="4" max="4" width="17" customWidth="1"/>
    <col min="5" max="5" width="14.375" customWidth="1"/>
    <col min="6" max="6" width="30.375" customWidth="1"/>
    <col min="7" max="7" width="20.375" customWidth="1"/>
    <col min="8" max="12" width="15.625" customWidth="1"/>
    <col min="13" max="13" width="30.375" customWidth="1"/>
  </cols>
  <sheetData>
    <row r="1" spans="1:15">
      <c r="A1" s="705"/>
      <c r="B1" s="705"/>
      <c r="C1" s="705"/>
      <c r="D1" s="705"/>
      <c r="E1" s="705"/>
      <c r="F1" s="705"/>
      <c r="G1" s="705"/>
      <c r="H1" s="705"/>
      <c r="I1" s="705"/>
      <c r="J1" s="705"/>
      <c r="K1" s="705"/>
      <c r="L1" s="705"/>
      <c r="M1" s="705"/>
    </row>
    <row r="2" spans="1:15" ht="45" customHeight="1">
      <c r="A2" s="132" t="s">
        <v>213</v>
      </c>
      <c r="B2" s="157" t="s">
        <v>0</v>
      </c>
      <c r="C2" s="209" t="s">
        <v>214</v>
      </c>
      <c r="D2" s="209" t="s">
        <v>215</v>
      </c>
      <c r="E2" s="210" t="s">
        <v>2</v>
      </c>
      <c r="F2" s="210" t="s">
        <v>5</v>
      </c>
      <c r="G2" s="211" t="s">
        <v>6</v>
      </c>
      <c r="H2" s="212" t="s">
        <v>216</v>
      </c>
      <c r="I2" s="210" t="s">
        <v>1318</v>
      </c>
      <c r="J2" s="210" t="s">
        <v>15</v>
      </c>
      <c r="K2" s="210" t="s">
        <v>217</v>
      </c>
      <c r="L2" s="210" t="s">
        <v>1395</v>
      </c>
      <c r="M2" s="210" t="s">
        <v>219</v>
      </c>
    </row>
    <row r="3" spans="1:15" ht="45" customHeight="1">
      <c r="A3" s="164">
        <v>1</v>
      </c>
      <c r="B3" s="71"/>
      <c r="C3" s="71"/>
      <c r="D3" s="109" t="s">
        <v>201</v>
      </c>
      <c r="E3" s="2"/>
      <c r="F3" s="41">
        <v>44317</v>
      </c>
      <c r="G3" s="2" t="s">
        <v>199</v>
      </c>
      <c r="H3" s="2">
        <v>1</v>
      </c>
      <c r="I3" s="42"/>
      <c r="J3" s="72"/>
      <c r="K3" s="2"/>
      <c r="L3" s="182" t="s">
        <v>1396</v>
      </c>
      <c r="M3" s="723"/>
      <c r="N3" s="724"/>
      <c r="O3" s="725"/>
    </row>
    <row r="4" spans="1:15" ht="45" customHeight="1">
      <c r="A4" s="164">
        <v>2</v>
      </c>
      <c r="B4" s="71"/>
      <c r="C4" s="71"/>
      <c r="D4" s="109" t="s">
        <v>202</v>
      </c>
      <c r="E4" s="2"/>
      <c r="F4" s="41"/>
      <c r="G4" s="2"/>
      <c r="H4" s="2"/>
      <c r="I4" s="42"/>
      <c r="J4" s="72"/>
      <c r="K4" s="2"/>
      <c r="L4" s="182"/>
      <c r="M4" s="167"/>
      <c r="N4" s="168"/>
      <c r="O4" s="169"/>
    </row>
    <row r="5" spans="1:15" ht="45" customHeight="1">
      <c r="A5" s="164">
        <v>3</v>
      </c>
      <c r="B5" s="69"/>
      <c r="C5" s="69"/>
      <c r="D5" s="109" t="s">
        <v>203</v>
      </c>
      <c r="E5" s="2"/>
      <c r="F5" s="41">
        <v>44317</v>
      </c>
      <c r="G5" s="2" t="s">
        <v>199</v>
      </c>
      <c r="H5" s="2">
        <v>1</v>
      </c>
      <c r="I5" s="42"/>
      <c r="J5" s="72"/>
      <c r="K5" s="2"/>
      <c r="L5" s="710"/>
      <c r="M5" s="715"/>
      <c r="N5" s="716"/>
      <c r="O5" s="717"/>
    </row>
    <row r="6" spans="1:15" ht="45" customHeight="1">
      <c r="A6" s="164">
        <v>4</v>
      </c>
      <c r="B6" s="69"/>
      <c r="C6" s="69"/>
      <c r="D6" s="109" t="s">
        <v>204</v>
      </c>
      <c r="E6" s="2"/>
      <c r="F6" s="41">
        <v>44317</v>
      </c>
      <c r="G6" s="2" t="s">
        <v>199</v>
      </c>
      <c r="H6" s="2">
        <v>1</v>
      </c>
      <c r="I6" s="42"/>
      <c r="J6" s="72"/>
      <c r="K6" s="2"/>
      <c r="L6" s="710"/>
      <c r="M6" s="712"/>
      <c r="N6" s="713"/>
      <c r="O6" s="714"/>
    </row>
    <row r="7" spans="1:15" ht="45" customHeight="1">
      <c r="A7" s="164">
        <v>5</v>
      </c>
      <c r="B7" s="69"/>
      <c r="C7" s="69"/>
      <c r="D7" s="109" t="s">
        <v>205</v>
      </c>
      <c r="E7" s="2"/>
      <c r="F7" s="41">
        <v>44317</v>
      </c>
      <c r="G7" s="2" t="s">
        <v>199</v>
      </c>
      <c r="H7" s="2">
        <v>2</v>
      </c>
      <c r="I7" s="42"/>
      <c r="J7" s="72"/>
      <c r="K7" s="2"/>
      <c r="L7" s="710"/>
      <c r="M7" s="715"/>
      <c r="N7" s="716"/>
      <c r="O7" s="717"/>
    </row>
    <row r="8" spans="1:15" ht="45" customHeight="1">
      <c r="A8" s="164">
        <v>6</v>
      </c>
      <c r="B8" s="69"/>
      <c r="C8" s="69"/>
      <c r="D8" s="109" t="s">
        <v>206</v>
      </c>
      <c r="E8" s="2"/>
      <c r="F8" s="41">
        <v>44317</v>
      </c>
      <c r="G8" s="2" t="s">
        <v>199</v>
      </c>
      <c r="H8" s="2">
        <v>1</v>
      </c>
      <c r="I8" s="42"/>
      <c r="J8" s="72"/>
      <c r="K8" s="2"/>
      <c r="L8" s="710"/>
      <c r="M8" s="712"/>
      <c r="N8" s="713"/>
      <c r="O8" s="714"/>
    </row>
    <row r="9" spans="1:15" ht="45" customHeight="1">
      <c r="A9" s="164">
        <v>7</v>
      </c>
      <c r="B9" s="69"/>
      <c r="C9" s="69"/>
      <c r="D9" s="109" t="s">
        <v>207</v>
      </c>
      <c r="E9" s="2"/>
      <c r="F9" s="41">
        <v>44317</v>
      </c>
      <c r="G9" s="2" t="s">
        <v>199</v>
      </c>
      <c r="H9" s="2">
        <v>1</v>
      </c>
      <c r="I9" s="42"/>
      <c r="J9" s="72"/>
      <c r="K9" s="2"/>
      <c r="L9" s="710"/>
      <c r="M9" s="712" t="s">
        <v>1397</v>
      </c>
      <c r="N9" s="713"/>
      <c r="O9" s="714"/>
    </row>
    <row r="10" spans="1:15" ht="45" customHeight="1">
      <c r="A10" s="164">
        <v>8</v>
      </c>
      <c r="B10" s="69"/>
      <c r="C10" s="69"/>
      <c r="D10" s="109" t="s">
        <v>208</v>
      </c>
      <c r="E10" s="2" t="s">
        <v>1398</v>
      </c>
      <c r="F10" s="41">
        <v>44317</v>
      </c>
      <c r="G10" s="2" t="s">
        <v>199</v>
      </c>
      <c r="H10" s="2">
        <v>2</v>
      </c>
      <c r="I10" s="42"/>
      <c r="J10" s="72"/>
      <c r="K10" s="2"/>
      <c r="L10" s="710"/>
      <c r="M10" s="715"/>
      <c r="N10" s="716"/>
      <c r="O10" s="717"/>
    </row>
    <row r="11" spans="1:15" ht="45" customHeight="1">
      <c r="A11" s="164">
        <v>9</v>
      </c>
      <c r="B11" s="69"/>
      <c r="C11" s="69"/>
      <c r="D11" s="109" t="s">
        <v>209</v>
      </c>
      <c r="E11" s="2"/>
      <c r="F11" s="41">
        <v>44317</v>
      </c>
      <c r="G11" s="2" t="s">
        <v>199</v>
      </c>
      <c r="H11" s="2">
        <v>1</v>
      </c>
      <c r="I11" s="42"/>
      <c r="J11" s="72"/>
      <c r="K11" s="2"/>
      <c r="L11" s="710"/>
      <c r="M11" s="715"/>
      <c r="N11" s="716"/>
      <c r="O11" s="717"/>
    </row>
    <row r="12" spans="1:15" ht="45" customHeight="1">
      <c r="A12" s="164">
        <v>10</v>
      </c>
      <c r="B12" s="69"/>
      <c r="C12" s="69"/>
      <c r="D12" s="109" t="s">
        <v>210</v>
      </c>
      <c r="E12" s="2" t="s">
        <v>1399</v>
      </c>
      <c r="F12" s="41"/>
      <c r="G12" s="2"/>
      <c r="H12" s="2">
        <v>1</v>
      </c>
      <c r="I12" s="42"/>
      <c r="J12" s="72"/>
      <c r="K12" s="2"/>
      <c r="L12" s="164"/>
      <c r="M12" s="167"/>
      <c r="N12" s="168"/>
      <c r="O12" s="169"/>
    </row>
    <row r="13" spans="1:15" ht="45" customHeight="1">
      <c r="A13" s="164">
        <v>11</v>
      </c>
      <c r="B13" s="69"/>
      <c r="C13" s="69"/>
      <c r="D13" s="109" t="s">
        <v>211</v>
      </c>
      <c r="E13" s="2" t="s">
        <v>141</v>
      </c>
      <c r="F13" s="41"/>
      <c r="G13" s="2"/>
      <c r="H13" s="2">
        <v>1</v>
      </c>
      <c r="I13" s="42"/>
      <c r="J13" s="72"/>
      <c r="K13" s="2"/>
      <c r="L13" s="164"/>
      <c r="M13" s="167"/>
      <c r="N13" s="168"/>
      <c r="O13" s="169"/>
    </row>
    <row r="14" spans="1:15" ht="45" customHeight="1">
      <c r="A14" s="164">
        <v>12</v>
      </c>
      <c r="B14" s="69"/>
      <c r="C14" s="69"/>
      <c r="D14" s="109" t="s">
        <v>212</v>
      </c>
      <c r="E14" s="2" t="s">
        <v>167</v>
      </c>
      <c r="F14" s="41"/>
      <c r="G14" s="2"/>
      <c r="H14" s="2">
        <v>1</v>
      </c>
      <c r="I14" s="42"/>
      <c r="J14" s="72"/>
      <c r="K14" s="2"/>
      <c r="L14" s="164"/>
      <c r="M14" s="167"/>
      <c r="N14" s="168"/>
      <c r="O14" s="169"/>
    </row>
    <row r="15" spans="1:15" ht="45" customHeight="1">
      <c r="A15" s="164">
        <v>13</v>
      </c>
      <c r="B15" s="69"/>
      <c r="C15" s="69"/>
      <c r="D15" s="2" t="s">
        <v>127</v>
      </c>
      <c r="E15" s="2"/>
      <c r="F15" s="41"/>
      <c r="G15" s="2"/>
      <c r="H15" s="2">
        <v>6</v>
      </c>
      <c r="I15" s="42"/>
      <c r="J15" s="72"/>
      <c r="K15" s="2"/>
      <c r="L15" s="164"/>
      <c r="M15" s="718"/>
      <c r="N15" s="719"/>
      <c r="O15" s="720"/>
    </row>
    <row r="16" spans="1:15" ht="45" customHeight="1">
      <c r="A16" s="44"/>
      <c r="B16" s="69"/>
      <c r="C16" s="69"/>
      <c r="D16" s="2"/>
      <c r="E16" s="2"/>
      <c r="F16" s="41"/>
      <c r="G16" s="41"/>
      <c r="H16" s="2"/>
      <c r="I16" s="42"/>
      <c r="J16" s="72"/>
      <c r="K16" s="2"/>
      <c r="L16" s="706"/>
      <c r="M16" s="162"/>
    </row>
    <row r="17" spans="1:13" ht="45" customHeight="1">
      <c r="A17" s="44"/>
      <c r="B17" s="69"/>
      <c r="C17" s="69"/>
      <c r="D17" s="2"/>
      <c r="E17" s="2"/>
      <c r="F17" s="41"/>
      <c r="G17" s="41"/>
      <c r="H17" s="2"/>
      <c r="I17" s="42"/>
      <c r="J17" s="72"/>
      <c r="K17" s="2"/>
      <c r="L17" s="706"/>
      <c r="M17" s="162"/>
    </row>
    <row r="18" spans="1:13" ht="45" customHeight="1">
      <c r="A18" s="44"/>
      <c r="B18" s="69"/>
      <c r="C18" s="69"/>
      <c r="D18" s="2"/>
      <c r="E18" s="2"/>
      <c r="F18" s="41"/>
      <c r="G18" s="41"/>
      <c r="H18" s="2"/>
      <c r="I18" s="42"/>
      <c r="J18" s="72"/>
      <c r="K18" s="2"/>
      <c r="L18" s="706"/>
      <c r="M18" s="159"/>
    </row>
    <row r="19" spans="1:13" ht="45" customHeight="1">
      <c r="A19" s="44"/>
      <c r="B19" s="69"/>
      <c r="C19" s="69"/>
      <c r="D19" s="2"/>
      <c r="E19" s="2"/>
      <c r="F19" s="41"/>
      <c r="G19" s="41"/>
      <c r="H19" s="2"/>
      <c r="I19" s="42"/>
      <c r="J19" s="72"/>
      <c r="K19" s="2"/>
      <c r="L19" s="706"/>
      <c r="M19" s="159"/>
    </row>
    <row r="20" spans="1:13" ht="45" customHeight="1">
      <c r="A20" s="44"/>
      <c r="B20" s="69"/>
      <c r="C20" s="69"/>
      <c r="D20" s="2"/>
      <c r="E20" s="2"/>
      <c r="F20" s="41"/>
      <c r="G20" s="41"/>
      <c r="H20" s="2"/>
      <c r="I20" s="42"/>
      <c r="J20" s="72"/>
      <c r="K20" s="2"/>
      <c r="L20" s="706"/>
      <c r="M20" s="161"/>
    </row>
    <row r="21" spans="1:13" ht="45" customHeight="1">
      <c r="A21" s="44"/>
      <c r="B21" s="69"/>
      <c r="C21" s="69"/>
      <c r="D21" s="2"/>
      <c r="E21" s="2"/>
      <c r="F21" s="41"/>
      <c r="G21" s="41"/>
      <c r="H21" s="2"/>
      <c r="I21" s="42"/>
      <c r="J21" s="72"/>
      <c r="K21" s="2"/>
      <c r="L21" s="707"/>
      <c r="M21" s="137"/>
    </row>
    <row r="22" spans="1:13" ht="45" customHeight="1">
      <c r="A22" s="44"/>
      <c r="B22" s="69"/>
      <c r="C22" s="69"/>
      <c r="D22" s="2"/>
      <c r="E22" s="2"/>
      <c r="F22" s="41"/>
      <c r="G22" s="41"/>
      <c r="H22" s="2"/>
      <c r="I22" s="42"/>
      <c r="J22" s="72"/>
      <c r="K22" s="2"/>
      <c r="L22" s="706"/>
      <c r="M22" s="708"/>
    </row>
    <row r="23" spans="1:13" ht="45" customHeight="1">
      <c r="A23" s="44"/>
      <c r="B23" s="69"/>
      <c r="C23" s="69"/>
      <c r="D23" s="2"/>
      <c r="E23" s="2"/>
      <c r="F23" s="41"/>
      <c r="G23" s="41"/>
      <c r="H23" s="2"/>
      <c r="I23" s="42"/>
      <c r="J23" s="72"/>
      <c r="K23" s="2"/>
      <c r="L23" s="706"/>
      <c r="M23" s="709"/>
    </row>
    <row r="24" spans="1:13" ht="45" customHeight="1">
      <c r="A24" s="44"/>
      <c r="B24" s="69"/>
      <c r="C24" s="69"/>
      <c r="D24" s="2"/>
      <c r="E24" s="2"/>
      <c r="F24" s="41"/>
      <c r="G24" s="41"/>
      <c r="H24" s="2"/>
      <c r="I24" s="42"/>
      <c r="J24" s="72"/>
      <c r="K24" s="2"/>
      <c r="L24" s="706"/>
      <c r="M24" s="709"/>
    </row>
    <row r="25" spans="1:13" ht="45" customHeight="1">
      <c r="A25" s="44"/>
      <c r="B25" s="69"/>
      <c r="C25" s="69"/>
      <c r="D25" s="2"/>
      <c r="E25" s="2"/>
      <c r="F25" s="41"/>
      <c r="G25" s="41"/>
      <c r="H25" s="2"/>
      <c r="I25" s="42"/>
      <c r="J25" s="72"/>
      <c r="K25" s="2"/>
      <c r="L25" s="706"/>
      <c r="M25" s="709"/>
    </row>
    <row r="26" spans="1:13" ht="45" customHeight="1">
      <c r="A26" s="44"/>
      <c r="B26" s="1"/>
      <c r="C26" s="1"/>
      <c r="D26" s="2"/>
      <c r="E26" s="2"/>
      <c r="F26" s="41"/>
      <c r="G26" s="41"/>
      <c r="H26" s="2"/>
      <c r="I26" s="42"/>
      <c r="J26" s="72"/>
      <c r="K26" s="2"/>
      <c r="L26" s="706"/>
      <c r="M26" s="709"/>
    </row>
    <row r="27" spans="1:13" ht="45" customHeight="1">
      <c r="A27" s="44"/>
      <c r="B27" s="69"/>
      <c r="C27" s="69"/>
      <c r="D27" s="2"/>
      <c r="E27" s="2"/>
      <c r="F27" s="41"/>
      <c r="G27" s="41"/>
      <c r="H27" s="2"/>
      <c r="I27" s="42"/>
      <c r="J27" s="72"/>
      <c r="K27" s="2"/>
      <c r="L27" s="706"/>
      <c r="M27" s="709"/>
    </row>
    <row r="28" spans="1:13" ht="45" customHeight="1">
      <c r="A28" s="44"/>
      <c r="B28" s="69"/>
      <c r="C28" s="69"/>
      <c r="D28" s="2"/>
      <c r="E28" s="2"/>
      <c r="F28" s="41"/>
      <c r="G28" s="41"/>
      <c r="H28" s="2"/>
      <c r="I28" s="42"/>
      <c r="J28" s="72"/>
      <c r="K28" s="2"/>
      <c r="L28" s="706"/>
      <c r="M28" s="709"/>
    </row>
    <row r="29" spans="1:13" ht="45" customHeight="1">
      <c r="A29" s="44"/>
      <c r="B29" s="69"/>
      <c r="C29" s="69"/>
      <c r="D29" s="2"/>
      <c r="E29" s="2"/>
      <c r="F29" s="41"/>
      <c r="G29" s="41"/>
      <c r="H29" s="2"/>
      <c r="I29" s="42"/>
      <c r="J29" s="72"/>
      <c r="K29" s="2"/>
      <c r="L29" s="706"/>
      <c r="M29" s="709"/>
    </row>
    <row r="30" spans="1:13" ht="45" customHeight="1">
      <c r="A30" s="44"/>
      <c r="B30" s="69"/>
      <c r="C30" s="69"/>
      <c r="D30" s="2"/>
      <c r="E30" s="2"/>
      <c r="F30" s="41"/>
      <c r="G30" s="41"/>
      <c r="H30" s="2"/>
      <c r="I30" s="42"/>
      <c r="J30" s="72"/>
      <c r="K30" s="2"/>
      <c r="L30" s="706"/>
      <c r="M30" s="709"/>
    </row>
    <row r="31" spans="1:13" ht="45" customHeight="1">
      <c r="A31" s="44"/>
      <c r="B31" s="69"/>
      <c r="C31" s="69"/>
      <c r="D31" s="2"/>
      <c r="E31" s="2"/>
      <c r="F31" s="41"/>
      <c r="G31" s="41"/>
      <c r="H31" s="2"/>
      <c r="I31" s="42"/>
      <c r="J31" s="72"/>
      <c r="K31" s="2"/>
      <c r="L31" s="706"/>
      <c r="M31" s="709"/>
    </row>
    <row r="32" spans="1:13" ht="45" customHeight="1">
      <c r="A32" s="44"/>
      <c r="B32" s="69"/>
      <c r="C32" s="69"/>
      <c r="D32" s="2"/>
      <c r="E32" s="2"/>
      <c r="F32" s="41"/>
      <c r="G32" s="41"/>
      <c r="H32" s="2"/>
      <c r="I32" s="42"/>
      <c r="J32" s="72"/>
      <c r="K32" s="2"/>
      <c r="L32" s="706"/>
      <c r="M32" s="709"/>
    </row>
    <row r="33" spans="1:13" ht="45" customHeight="1">
      <c r="A33" s="44"/>
      <c r="B33" s="69"/>
      <c r="C33" s="69"/>
      <c r="D33" s="2"/>
      <c r="E33" s="2"/>
      <c r="F33" s="41"/>
      <c r="G33" s="41"/>
      <c r="H33" s="2"/>
      <c r="I33" s="42"/>
      <c r="J33" s="72"/>
      <c r="K33" s="2"/>
      <c r="L33" s="706"/>
      <c r="M33" s="709"/>
    </row>
    <row r="34" spans="1:13" ht="45" customHeight="1">
      <c r="A34" s="44"/>
      <c r="B34" s="69"/>
      <c r="C34" s="69"/>
      <c r="D34" s="2"/>
      <c r="E34" s="2"/>
      <c r="F34" s="41"/>
      <c r="G34" s="41"/>
      <c r="H34" s="2"/>
      <c r="I34" s="42"/>
      <c r="J34" s="72"/>
      <c r="K34" s="2"/>
      <c r="L34" s="165"/>
      <c r="M34" s="162"/>
    </row>
    <row r="35" spans="1:13" ht="45" customHeight="1">
      <c r="A35" s="44"/>
      <c r="B35" s="69"/>
      <c r="C35" s="69"/>
      <c r="D35" s="2"/>
      <c r="E35" s="2"/>
      <c r="F35" s="41"/>
      <c r="G35" s="41"/>
      <c r="H35" s="2"/>
      <c r="I35" s="42"/>
      <c r="J35" s="72"/>
      <c r="K35" s="2"/>
      <c r="L35" s="165"/>
      <c r="M35" s="162"/>
    </row>
    <row r="36" spans="1:13" ht="45" customHeight="1">
      <c r="A36" s="44"/>
      <c r="B36" s="69"/>
      <c r="C36" s="69"/>
      <c r="D36" s="2"/>
      <c r="E36" s="2"/>
      <c r="F36" s="41"/>
      <c r="G36" s="41"/>
      <c r="H36" s="2"/>
      <c r="I36" s="42"/>
      <c r="J36" s="72"/>
      <c r="K36" s="2"/>
      <c r="L36" s="710"/>
      <c r="M36" s="159"/>
    </row>
    <row r="37" spans="1:13" ht="45" customHeight="1">
      <c r="A37" s="44"/>
      <c r="B37" s="69"/>
      <c r="C37" s="69"/>
      <c r="D37" s="2"/>
      <c r="E37" s="2"/>
      <c r="F37" s="41"/>
      <c r="G37" s="41"/>
      <c r="H37" s="2"/>
      <c r="I37" s="42"/>
      <c r="J37" s="72"/>
      <c r="K37" s="2"/>
      <c r="L37" s="710"/>
      <c r="M37" s="159"/>
    </row>
    <row r="38" spans="1:13" ht="45" customHeight="1">
      <c r="A38" s="44"/>
      <c r="B38" s="69"/>
      <c r="C38" s="69"/>
      <c r="D38" s="2"/>
      <c r="E38" s="2"/>
      <c r="F38" s="41"/>
      <c r="G38" s="41"/>
      <c r="H38" s="2"/>
      <c r="I38" s="42"/>
      <c r="J38" s="72"/>
      <c r="K38" s="2"/>
      <c r="L38" s="710"/>
      <c r="M38" s="159"/>
    </row>
    <row r="39" spans="1:13" ht="45" customHeight="1">
      <c r="A39" s="44"/>
      <c r="B39" s="69"/>
      <c r="C39" s="69"/>
      <c r="D39" s="2"/>
      <c r="E39" s="2"/>
      <c r="F39" s="41"/>
      <c r="G39" s="41"/>
      <c r="H39" s="2"/>
      <c r="I39" s="42"/>
      <c r="J39" s="72"/>
      <c r="K39" s="2"/>
      <c r="L39" s="710"/>
      <c r="M39" s="162"/>
    </row>
    <row r="40" spans="1:13" ht="45" customHeight="1">
      <c r="A40" s="44"/>
      <c r="B40" s="69"/>
      <c r="C40" s="69"/>
      <c r="D40" s="2"/>
      <c r="E40" s="2"/>
      <c r="F40" s="41"/>
      <c r="G40" s="41"/>
      <c r="H40" s="2"/>
      <c r="I40" s="42"/>
      <c r="J40" s="72"/>
      <c r="K40" s="2"/>
      <c r="L40" s="710"/>
      <c r="M40" s="162"/>
    </row>
    <row r="41" spans="1:13" ht="45" customHeight="1">
      <c r="A41" s="44"/>
      <c r="B41" s="69"/>
      <c r="C41" s="69"/>
      <c r="D41" s="2"/>
      <c r="E41" s="2"/>
      <c r="F41" s="41"/>
      <c r="G41" s="41"/>
      <c r="H41" s="2"/>
      <c r="I41" s="42"/>
      <c r="J41" s="72"/>
      <c r="K41" s="2"/>
      <c r="L41" s="711"/>
      <c r="M41" s="159"/>
    </row>
    <row r="42" spans="1:13" ht="45" customHeight="1">
      <c r="A42" s="44"/>
      <c r="B42" s="73"/>
      <c r="C42" s="73"/>
      <c r="D42" s="2"/>
      <c r="E42" s="2"/>
      <c r="F42" s="41"/>
      <c r="G42" s="41"/>
      <c r="H42" s="2"/>
      <c r="I42" s="2"/>
      <c r="J42" s="182"/>
      <c r="K42" s="2"/>
      <c r="L42" s="711"/>
      <c r="M42" s="162"/>
    </row>
    <row r="43" spans="1:13" ht="45" customHeight="1">
      <c r="A43" s="44"/>
      <c r="B43" s="73"/>
      <c r="C43" s="73"/>
      <c r="D43" s="2"/>
      <c r="E43" s="2"/>
      <c r="F43" s="41"/>
      <c r="G43" s="41"/>
      <c r="H43" s="2"/>
      <c r="I43" s="2"/>
      <c r="J43" s="182"/>
      <c r="K43" s="2"/>
      <c r="L43" s="711"/>
      <c r="M43" s="74"/>
    </row>
    <row r="44" spans="1:13" ht="45" customHeight="1">
      <c r="A44" s="44"/>
      <c r="B44" s="73"/>
      <c r="C44" s="73"/>
      <c r="D44" s="2"/>
      <c r="E44" s="2"/>
      <c r="F44" s="41"/>
      <c r="G44" s="41"/>
      <c r="H44" s="2"/>
      <c r="I44" s="2"/>
      <c r="J44" s="182"/>
      <c r="K44" s="2"/>
      <c r="L44" s="711"/>
      <c r="M44" s="74"/>
    </row>
    <row r="45" spans="1:13" ht="45" customHeight="1">
      <c r="A45" s="44"/>
      <c r="B45" s="73"/>
      <c r="C45" s="73"/>
      <c r="D45" s="2"/>
      <c r="E45" s="2"/>
      <c r="F45" s="41"/>
      <c r="G45" s="41"/>
      <c r="H45" s="2"/>
      <c r="I45" s="2"/>
      <c r="J45" s="182"/>
      <c r="K45" s="2"/>
      <c r="L45" s="711"/>
      <c r="M45" s="74"/>
    </row>
    <row r="46" spans="1:13" ht="45" customHeight="1">
      <c r="A46" s="44"/>
      <c r="B46" s="73"/>
      <c r="C46" s="73"/>
      <c r="D46" s="2"/>
      <c r="E46" s="2"/>
      <c r="F46" s="41"/>
      <c r="G46" s="41"/>
      <c r="H46" s="2"/>
      <c r="I46" s="2"/>
      <c r="J46" s="182"/>
      <c r="K46" s="2"/>
      <c r="L46" s="711"/>
      <c r="M46" s="74"/>
    </row>
    <row r="47" spans="1:13" ht="45" customHeight="1">
      <c r="A47" s="44"/>
      <c r="B47" s="73"/>
      <c r="C47" s="73"/>
      <c r="D47" s="2"/>
      <c r="E47" s="2"/>
      <c r="F47" s="41"/>
      <c r="G47" s="41"/>
      <c r="H47" s="2"/>
      <c r="I47" s="2"/>
      <c r="J47" s="182"/>
      <c r="K47" s="2"/>
      <c r="L47" s="711"/>
      <c r="M47" s="74"/>
    </row>
    <row r="48" spans="1:13" ht="45" customHeight="1">
      <c r="A48" s="44"/>
      <c r="B48" s="73"/>
      <c r="C48" s="73"/>
      <c r="D48" s="2"/>
      <c r="E48" s="2"/>
      <c r="F48" s="41"/>
      <c r="G48" s="41"/>
      <c r="H48" s="2"/>
      <c r="I48" s="2"/>
      <c r="J48" s="182"/>
      <c r="K48" s="2"/>
      <c r="L48" s="711"/>
      <c r="M48" s="74"/>
    </row>
    <row r="49" spans="1:13" ht="45" customHeight="1">
      <c r="A49" s="44"/>
      <c r="B49" s="73"/>
      <c r="C49" s="73"/>
      <c r="D49" s="2"/>
      <c r="E49" s="2"/>
      <c r="F49" s="41"/>
      <c r="G49" s="41"/>
      <c r="H49" s="2"/>
      <c r="I49" s="2"/>
      <c r="J49" s="182"/>
      <c r="K49" s="2"/>
      <c r="L49" s="711"/>
      <c r="M49" s="74"/>
    </row>
    <row r="50" spans="1:13" ht="45" customHeight="1">
      <c r="A50" s="44"/>
      <c r="B50" s="73"/>
      <c r="C50" s="73"/>
      <c r="D50" s="2"/>
      <c r="E50" s="2"/>
      <c r="F50" s="41"/>
      <c r="G50" s="41"/>
      <c r="H50" s="2"/>
      <c r="I50" s="2"/>
      <c r="J50" s="182"/>
      <c r="K50" s="2"/>
      <c r="L50" s="711"/>
      <c r="M50" s="74"/>
    </row>
    <row r="51" spans="1:13" ht="45" customHeight="1">
      <c r="A51" s="44"/>
      <c r="B51" s="73"/>
      <c r="C51" s="73"/>
      <c r="D51" s="2"/>
      <c r="E51" s="2"/>
      <c r="F51" s="41"/>
      <c r="G51" s="41"/>
      <c r="H51" s="2"/>
      <c r="I51" s="2"/>
      <c r="J51" s="182"/>
      <c r="K51" s="2"/>
      <c r="L51" s="711"/>
      <c r="M51" s="74"/>
    </row>
    <row r="52" spans="1:13" ht="45" customHeight="1">
      <c r="A52" s="44"/>
      <c r="B52" s="73"/>
      <c r="C52" s="73"/>
      <c r="D52" s="2"/>
      <c r="E52" s="2"/>
      <c r="F52" s="41"/>
      <c r="G52" s="41"/>
      <c r="H52" s="2"/>
      <c r="I52" s="2"/>
      <c r="J52" s="182"/>
      <c r="K52" s="2"/>
      <c r="L52" s="711"/>
      <c r="M52" s="74"/>
    </row>
    <row r="53" spans="1:13" ht="45" customHeight="1">
      <c r="A53" s="44"/>
      <c r="B53" s="73"/>
      <c r="C53" s="73"/>
      <c r="D53" s="2"/>
      <c r="E53" s="2"/>
      <c r="F53" s="41"/>
      <c r="G53" s="41"/>
      <c r="H53" s="2"/>
      <c r="I53" s="2"/>
      <c r="J53" s="182"/>
      <c r="K53" s="2"/>
      <c r="L53" s="711"/>
      <c r="M53" s="74"/>
    </row>
    <row r="54" spans="1:13" ht="45" customHeight="1">
      <c r="A54" s="44"/>
      <c r="B54" s="73"/>
      <c r="C54" s="73"/>
      <c r="D54" s="2"/>
      <c r="E54" s="2"/>
      <c r="F54" s="41"/>
      <c r="G54" s="41"/>
      <c r="H54" s="2"/>
      <c r="I54" s="2"/>
      <c r="J54" s="182"/>
      <c r="K54" s="2"/>
      <c r="L54" s="711"/>
      <c r="M54" s="74"/>
    </row>
    <row r="55" spans="1:13" ht="45" customHeight="1">
      <c r="A55" s="44"/>
      <c r="B55" s="73"/>
      <c r="C55" s="73"/>
      <c r="D55" s="2"/>
      <c r="E55" s="2"/>
      <c r="F55" s="41"/>
      <c r="G55" s="41"/>
      <c r="H55" s="2"/>
      <c r="I55" s="2"/>
      <c r="J55" s="182"/>
      <c r="K55" s="2"/>
      <c r="L55" s="711"/>
      <c r="M55" s="74"/>
    </row>
    <row r="56" spans="1:13" ht="45" customHeight="1">
      <c r="A56" s="44"/>
      <c r="B56" s="73"/>
      <c r="C56" s="73"/>
      <c r="D56" s="2"/>
      <c r="E56" s="2"/>
      <c r="F56" s="41"/>
      <c r="G56" s="41"/>
      <c r="H56" s="2"/>
      <c r="I56" s="2"/>
      <c r="J56" s="182"/>
      <c r="K56" s="2"/>
      <c r="L56" s="711"/>
      <c r="M56" s="74"/>
    </row>
    <row r="57" spans="1:13" ht="45" customHeight="1">
      <c r="A57" s="44"/>
      <c r="B57" s="73"/>
      <c r="C57" s="73"/>
      <c r="D57" s="2"/>
      <c r="E57" s="2"/>
      <c r="F57" s="41"/>
      <c r="G57" s="41"/>
      <c r="H57" s="2"/>
      <c r="I57" s="2"/>
      <c r="J57" s="182"/>
      <c r="K57" s="2"/>
      <c r="L57" s="711"/>
      <c r="M57" s="74"/>
    </row>
    <row r="58" spans="1:13" ht="45" customHeight="1">
      <c r="A58" s="44"/>
      <c r="B58" s="69"/>
      <c r="C58" s="69"/>
      <c r="D58" s="2"/>
      <c r="E58" s="2"/>
      <c r="F58" s="41"/>
      <c r="G58" s="41"/>
      <c r="H58" s="2"/>
      <c r="I58" s="2"/>
      <c r="J58" s="182"/>
      <c r="K58" s="2"/>
      <c r="L58" s="711"/>
      <c r="M58" s="166"/>
    </row>
    <row r="59" spans="1:13" ht="45" customHeight="1">
      <c r="A59" s="44"/>
      <c r="B59" s="71"/>
      <c r="C59" s="71"/>
      <c r="D59" s="2"/>
      <c r="E59" s="2"/>
      <c r="F59" s="41"/>
      <c r="G59" s="41"/>
      <c r="H59" s="2"/>
      <c r="I59" s="2"/>
      <c r="J59" s="182"/>
      <c r="K59" s="2"/>
      <c r="L59" s="710"/>
      <c r="M59" s="162"/>
    </row>
    <row r="60" spans="1:13" ht="45" customHeight="1">
      <c r="A60" s="44"/>
      <c r="B60" s="75"/>
      <c r="C60" s="75"/>
      <c r="D60" s="2"/>
      <c r="E60" s="2"/>
      <c r="F60" s="41"/>
      <c r="G60" s="41"/>
      <c r="H60" s="2"/>
      <c r="I60" s="2"/>
      <c r="J60" s="182"/>
      <c r="K60" s="2"/>
      <c r="L60" s="710"/>
      <c r="M60" s="162"/>
    </row>
    <row r="61" spans="1:13" ht="45" customHeight="1">
      <c r="A61" s="44"/>
      <c r="B61" s="71"/>
      <c r="C61" s="71"/>
      <c r="D61" s="2"/>
      <c r="E61" s="2"/>
      <c r="F61" s="41"/>
      <c r="G61" s="41"/>
      <c r="H61" s="2"/>
      <c r="I61" s="2"/>
      <c r="J61" s="182"/>
      <c r="K61" s="2"/>
      <c r="L61" s="710"/>
      <c r="M61" s="162"/>
    </row>
    <row r="62" spans="1:13" ht="45" customHeight="1">
      <c r="A62" s="44"/>
      <c r="B62" s="75"/>
      <c r="C62" s="75"/>
      <c r="D62" s="2"/>
      <c r="E62" s="2"/>
      <c r="F62" s="41"/>
      <c r="G62" s="41"/>
      <c r="H62" s="2"/>
      <c r="I62" s="2"/>
      <c r="J62" s="182"/>
      <c r="K62" s="2"/>
      <c r="L62" s="710"/>
      <c r="M62" s="162"/>
    </row>
    <row r="63" spans="1:13" ht="45" customHeight="1">
      <c r="A63" s="44"/>
      <c r="B63" s="71"/>
      <c r="C63" s="71"/>
      <c r="D63" s="2"/>
      <c r="E63" s="2"/>
      <c r="F63" s="41"/>
      <c r="G63" s="41"/>
      <c r="H63" s="2"/>
      <c r="I63" s="2"/>
      <c r="J63" s="182"/>
      <c r="K63" s="2"/>
      <c r="L63" s="710"/>
      <c r="M63" s="162"/>
    </row>
    <row r="64" spans="1:13" ht="45" customHeight="1">
      <c r="A64" s="44"/>
      <c r="B64" s="75"/>
      <c r="C64" s="75"/>
      <c r="D64" s="2"/>
      <c r="E64" s="2"/>
      <c r="F64" s="41"/>
      <c r="G64" s="41"/>
      <c r="H64" s="2"/>
      <c r="I64" s="2"/>
      <c r="J64" s="182"/>
      <c r="K64" s="2"/>
      <c r="L64" s="710"/>
      <c r="M64" s="162"/>
    </row>
    <row r="65" spans="1:13" ht="45" customHeight="1">
      <c r="A65" s="44"/>
      <c r="B65" s="71"/>
      <c r="C65" s="71"/>
      <c r="D65" s="2"/>
      <c r="E65" s="2"/>
      <c r="F65" s="41"/>
      <c r="G65" s="41"/>
      <c r="H65" s="2"/>
      <c r="I65" s="2"/>
      <c r="J65" s="182"/>
      <c r="K65" s="2"/>
      <c r="L65" s="710"/>
      <c r="M65" s="162"/>
    </row>
    <row r="66" spans="1:13" ht="45" customHeight="1">
      <c r="A66" s="44"/>
      <c r="B66" s="71"/>
      <c r="C66" s="71"/>
      <c r="D66" s="2"/>
      <c r="E66" s="2"/>
      <c r="F66" s="41"/>
      <c r="G66" s="41"/>
      <c r="H66" s="2"/>
      <c r="I66" s="2"/>
      <c r="J66" s="182"/>
      <c r="K66" s="2"/>
      <c r="L66" s="710"/>
      <c r="M66" s="159"/>
    </row>
    <row r="67" spans="1:13" ht="45" customHeight="1">
      <c r="A67" s="44"/>
      <c r="B67" s="71"/>
      <c r="C67" s="71"/>
      <c r="D67" s="2"/>
      <c r="E67" s="2"/>
      <c r="F67" s="41"/>
      <c r="G67" s="41"/>
      <c r="H67" s="2"/>
      <c r="I67" s="2"/>
      <c r="J67" s="182"/>
      <c r="K67" s="2"/>
      <c r="L67" s="710"/>
      <c r="M67" s="158"/>
    </row>
    <row r="68" spans="1:13" ht="45" customHeight="1">
      <c r="A68" s="44"/>
      <c r="B68" s="75"/>
      <c r="C68" s="75"/>
      <c r="D68" s="2"/>
      <c r="E68" s="2"/>
      <c r="F68" s="41"/>
      <c r="G68" s="41"/>
      <c r="H68" s="2"/>
      <c r="I68" s="2"/>
      <c r="J68" s="182"/>
      <c r="K68" s="2"/>
      <c r="L68" s="710"/>
      <c r="M68" s="159"/>
    </row>
    <row r="69" spans="1:13" ht="45" customHeight="1">
      <c r="A69" s="44"/>
      <c r="B69" s="71"/>
      <c r="C69" s="71"/>
      <c r="D69" s="2"/>
      <c r="E69" s="2"/>
      <c r="F69" s="41"/>
      <c r="G69" s="41"/>
      <c r="H69" s="2"/>
      <c r="I69" s="2"/>
      <c r="J69" s="182"/>
      <c r="K69" s="2"/>
      <c r="L69" s="710"/>
      <c r="M69" s="162"/>
    </row>
    <row r="70" spans="1:13" ht="45" customHeight="1">
      <c r="A70" s="44"/>
      <c r="B70" s="75"/>
      <c r="C70" s="75"/>
      <c r="D70" s="2"/>
      <c r="E70" s="2"/>
      <c r="F70" s="41"/>
      <c r="G70" s="41"/>
      <c r="H70" s="2"/>
      <c r="I70" s="2"/>
      <c r="J70" s="182"/>
      <c r="K70" s="2"/>
      <c r="L70" s="710"/>
      <c r="M70" s="162"/>
    </row>
    <row r="71" spans="1:13" ht="45" customHeight="1">
      <c r="A71" s="44"/>
      <c r="B71" s="71"/>
      <c r="C71" s="71"/>
      <c r="D71" s="2"/>
      <c r="E71" s="2"/>
      <c r="F71" s="41"/>
      <c r="G71" s="41"/>
      <c r="H71" s="2"/>
      <c r="I71" s="2"/>
      <c r="J71" s="182"/>
      <c r="K71" s="2"/>
      <c r="L71" s="710"/>
      <c r="M71" s="162"/>
    </row>
    <row r="72" spans="1:13" ht="45" customHeight="1">
      <c r="A72" s="44"/>
      <c r="B72" s="75"/>
      <c r="C72" s="75"/>
      <c r="D72" s="2"/>
      <c r="E72" s="2"/>
      <c r="F72" s="41"/>
      <c r="G72" s="41"/>
      <c r="H72" s="2"/>
      <c r="I72" s="2"/>
      <c r="J72" s="182"/>
      <c r="K72" s="2"/>
      <c r="L72" s="710"/>
      <c r="M72" s="162"/>
    </row>
    <row r="73" spans="1:13" ht="45" customHeight="1">
      <c r="A73" s="44"/>
      <c r="B73" s="75"/>
      <c r="C73" s="75"/>
      <c r="D73" s="2"/>
      <c r="E73" s="2"/>
      <c r="F73" s="41"/>
      <c r="G73" s="41"/>
      <c r="H73" s="2"/>
      <c r="I73" s="2"/>
      <c r="J73" s="182"/>
      <c r="K73" s="2"/>
      <c r="L73" s="710"/>
      <c r="M73" s="162"/>
    </row>
    <row r="74" spans="1:13" ht="45" customHeight="1">
      <c r="A74" s="44"/>
      <c r="B74" s="75"/>
      <c r="C74" s="75"/>
      <c r="D74" s="2"/>
      <c r="E74" s="2"/>
      <c r="F74" s="41"/>
      <c r="G74" s="41"/>
      <c r="H74" s="2"/>
      <c r="I74" s="2"/>
      <c r="J74" s="182"/>
      <c r="K74" s="2"/>
      <c r="L74" s="710"/>
      <c r="M74" s="162"/>
    </row>
    <row r="75" spans="1:13" ht="45" customHeight="1">
      <c r="A75" s="44"/>
      <c r="B75" s="75"/>
      <c r="C75" s="75"/>
      <c r="D75" s="2"/>
      <c r="E75" s="2"/>
      <c r="F75" s="41"/>
      <c r="G75" s="41"/>
      <c r="H75" s="2"/>
      <c r="I75" s="2"/>
      <c r="J75" s="182"/>
      <c r="K75" s="2"/>
      <c r="L75" s="706"/>
      <c r="M75" s="162"/>
    </row>
    <row r="76" spans="1:13" ht="45" customHeight="1">
      <c r="A76" s="44"/>
      <c r="B76" s="75"/>
      <c r="C76" s="75"/>
      <c r="D76" s="2"/>
      <c r="E76" s="2"/>
      <c r="F76" s="41"/>
      <c r="G76" s="41"/>
      <c r="H76" s="2"/>
      <c r="I76" s="2"/>
      <c r="J76" s="182"/>
      <c r="K76" s="2"/>
      <c r="L76" s="721"/>
      <c r="M76" s="162"/>
    </row>
    <row r="77" spans="1:13" ht="45" customHeight="1">
      <c r="A77" s="44"/>
      <c r="B77" s="75"/>
      <c r="C77" s="75"/>
      <c r="D77" s="2"/>
      <c r="E77" s="2"/>
      <c r="F77" s="41"/>
      <c r="G77" s="41"/>
      <c r="H77" s="2"/>
      <c r="I77" s="2"/>
      <c r="J77" s="182"/>
      <c r="K77" s="2"/>
      <c r="L77" s="721"/>
      <c r="M77" s="74"/>
    </row>
    <row r="78" spans="1:13" ht="45" customHeight="1">
      <c r="A78" s="44"/>
      <c r="B78" s="75"/>
      <c r="C78" s="75"/>
      <c r="D78" s="2"/>
      <c r="E78" s="2"/>
      <c r="F78" s="41"/>
      <c r="G78" s="41"/>
      <c r="H78" s="2"/>
      <c r="I78" s="2"/>
      <c r="J78" s="182"/>
      <c r="K78" s="2"/>
      <c r="L78" s="722"/>
      <c r="M78" s="74"/>
    </row>
    <row r="79" spans="1:13" ht="45" customHeight="1">
      <c r="A79" s="44"/>
      <c r="B79" s="69"/>
      <c r="C79" s="69"/>
      <c r="D79" s="2"/>
      <c r="E79" s="2"/>
      <c r="F79" s="41"/>
      <c r="G79" s="41"/>
      <c r="H79" s="2"/>
      <c r="I79" s="42"/>
      <c r="J79" s="72"/>
      <c r="K79" s="2"/>
      <c r="L79" s="706"/>
      <c r="M79" s="162"/>
    </row>
    <row r="80" spans="1:13" ht="45" customHeight="1">
      <c r="A80" s="44"/>
      <c r="B80" s="69"/>
      <c r="C80" s="69"/>
      <c r="D80" s="2"/>
      <c r="E80" s="2"/>
      <c r="F80" s="41"/>
      <c r="G80" s="41"/>
      <c r="H80" s="2"/>
      <c r="I80" s="42"/>
      <c r="J80" s="72"/>
      <c r="K80" s="2"/>
      <c r="L80" s="706"/>
      <c r="M80" s="159"/>
    </row>
    <row r="81" spans="1:13" ht="45" customHeight="1">
      <c r="A81" s="44"/>
      <c r="B81" s="71"/>
      <c r="C81" s="71"/>
      <c r="D81" s="2"/>
      <c r="E81" s="2"/>
      <c r="F81" s="41"/>
      <c r="G81" s="41"/>
      <c r="H81" s="2"/>
      <c r="I81" s="69"/>
      <c r="J81" s="182"/>
      <c r="K81" s="2"/>
      <c r="L81" s="706"/>
      <c r="M81" s="159"/>
    </row>
    <row r="82" spans="1:13" ht="45" customHeight="1">
      <c r="A82" s="44"/>
      <c r="B82" s="75"/>
      <c r="C82" s="75"/>
      <c r="D82" s="2"/>
      <c r="E82" s="2"/>
      <c r="F82" s="41"/>
      <c r="G82" s="41"/>
      <c r="H82" s="2"/>
      <c r="I82" s="69"/>
      <c r="J82" s="182"/>
      <c r="K82" s="2"/>
      <c r="L82" s="706"/>
      <c r="M82" s="159"/>
    </row>
    <row r="83" spans="1:13" ht="45" customHeight="1">
      <c r="A83" s="44"/>
      <c r="B83" s="71"/>
      <c r="C83" s="71"/>
      <c r="D83" s="2"/>
      <c r="E83" s="2"/>
      <c r="F83" s="41"/>
      <c r="G83" s="41"/>
      <c r="H83" s="2"/>
      <c r="I83" s="69"/>
      <c r="J83" s="182"/>
      <c r="K83" s="2"/>
      <c r="L83" s="706"/>
      <c r="M83" s="159"/>
    </row>
    <row r="84" spans="1:13" ht="45" customHeight="1">
      <c r="A84" s="44"/>
      <c r="B84" s="71"/>
      <c r="C84" s="71"/>
      <c r="D84" s="2"/>
      <c r="E84" s="2"/>
      <c r="F84" s="41"/>
      <c r="G84" s="41"/>
      <c r="H84" s="2"/>
      <c r="I84" s="69"/>
      <c r="J84" s="182"/>
      <c r="K84" s="2"/>
      <c r="L84" s="706"/>
      <c r="M84" s="159"/>
    </row>
    <row r="85" spans="1:13" ht="45" customHeight="1">
      <c r="A85" s="44"/>
      <c r="B85" s="69"/>
      <c r="C85" s="69"/>
      <c r="D85" s="2"/>
      <c r="E85" s="2"/>
      <c r="F85" s="41"/>
      <c r="G85" s="41"/>
      <c r="H85" s="2"/>
      <c r="I85" s="42"/>
      <c r="J85" s="72"/>
      <c r="K85" s="2"/>
      <c r="L85" s="710"/>
      <c r="M85" s="160"/>
    </row>
    <row r="86" spans="1:13" ht="45" customHeight="1">
      <c r="A86" s="44"/>
      <c r="B86" s="76"/>
      <c r="C86" s="76"/>
      <c r="D86" s="77"/>
      <c r="E86" s="77"/>
      <c r="F86" s="78"/>
      <c r="G86" s="78"/>
      <c r="H86" s="77"/>
      <c r="I86" s="79"/>
      <c r="J86" s="80"/>
      <c r="K86" s="77"/>
      <c r="L86" s="710"/>
      <c r="M86" s="160"/>
    </row>
    <row r="87" spans="1:13" ht="45" customHeight="1">
      <c r="A87" s="44"/>
      <c r="B87" s="76"/>
      <c r="C87" s="76"/>
      <c r="D87" s="77"/>
      <c r="E87" s="77"/>
      <c r="F87" s="78"/>
      <c r="G87" s="78"/>
      <c r="H87" s="77"/>
      <c r="I87" s="79"/>
      <c r="J87" s="80"/>
      <c r="K87" s="77"/>
      <c r="L87" s="710"/>
      <c r="M87" s="160"/>
    </row>
    <row r="88" spans="1:13" ht="45" customHeight="1">
      <c r="A88" s="44"/>
      <c r="B88" s="76"/>
      <c r="C88" s="76"/>
      <c r="D88" s="77"/>
      <c r="E88" s="77"/>
      <c r="F88" s="78"/>
      <c r="G88" s="78"/>
      <c r="H88" s="77"/>
      <c r="I88" s="79"/>
      <c r="J88" s="80"/>
      <c r="K88" s="77"/>
      <c r="L88" s="710"/>
      <c r="M88" s="160"/>
    </row>
    <row r="89" spans="1:13" ht="45" customHeight="1">
      <c r="A89" s="44"/>
      <c r="B89" s="76"/>
      <c r="C89" s="76"/>
      <c r="D89" s="77"/>
      <c r="E89" s="77"/>
      <c r="F89" s="78"/>
      <c r="G89" s="78"/>
      <c r="H89" s="77"/>
      <c r="I89" s="79"/>
      <c r="J89" s="80"/>
      <c r="K89" s="77"/>
      <c r="L89" s="710"/>
      <c r="M89" s="162"/>
    </row>
    <row r="90" spans="1:13" ht="45" customHeight="1">
      <c r="A90" s="44"/>
      <c r="B90" s="76"/>
      <c r="C90" s="76"/>
      <c r="D90" s="77"/>
      <c r="E90" s="77"/>
      <c r="F90" s="78"/>
      <c r="G90" s="78"/>
      <c r="H90" s="77"/>
      <c r="I90" s="79"/>
      <c r="J90" s="80"/>
      <c r="K90" s="77"/>
      <c r="L90" s="163"/>
      <c r="M90" s="158"/>
    </row>
    <row r="91" spans="1:13" ht="45" customHeight="1">
      <c r="A91" s="81"/>
      <c r="B91" s="76"/>
      <c r="C91" s="76"/>
      <c r="D91" s="77"/>
      <c r="E91" s="77"/>
      <c r="F91" s="78"/>
      <c r="G91" s="78"/>
      <c r="H91" s="77"/>
      <c r="I91" s="79"/>
      <c r="J91" s="80"/>
      <c r="K91" s="77"/>
      <c r="L91" s="163"/>
      <c r="M91" s="158"/>
    </row>
    <row r="92" spans="1:13" ht="45" customHeight="1"/>
  </sheetData>
  <mergeCells count="19">
    <mergeCell ref="L59:L74"/>
    <mergeCell ref="L75:L78"/>
    <mergeCell ref="L79:L84"/>
    <mergeCell ref="L85:L89"/>
    <mergeCell ref="M3:O3"/>
    <mergeCell ref="L5:L11"/>
    <mergeCell ref="M5:O5"/>
    <mergeCell ref="M6:O6"/>
    <mergeCell ref="M7:O7"/>
    <mergeCell ref="M8:O8"/>
    <mergeCell ref="A1:M1"/>
    <mergeCell ref="L16:L33"/>
    <mergeCell ref="M22:M33"/>
    <mergeCell ref="L36:L40"/>
    <mergeCell ref="L41:L58"/>
    <mergeCell ref="M9:O9"/>
    <mergeCell ref="M10:O10"/>
    <mergeCell ref="M11:O11"/>
    <mergeCell ref="M15:O15"/>
  </mergeCells>
  <pageMargins left="0.7" right="0.7" top="0.75" bottom="0.75" header="0.3" footer="0.3"/>
  <pageSetup paperSize="9" scale="40" fitToHeight="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4371-D847-40A4-AE0A-0869712C3427}">
  <dimension ref="A1:M17"/>
  <sheetViews>
    <sheetView workbookViewId="0">
      <selection activeCell="O22" sqref="O22"/>
    </sheetView>
  </sheetViews>
  <sheetFormatPr defaultRowHeight="15"/>
  <cols>
    <col min="1" max="1" width="13.375" customWidth="1"/>
    <col min="2" max="2" width="16.375" customWidth="1"/>
  </cols>
  <sheetData>
    <row r="1" spans="1:13" ht="64.5">
      <c r="A1" s="157" t="s">
        <v>215</v>
      </c>
      <c r="B1" s="133" t="s">
        <v>2</v>
      </c>
      <c r="C1" s="133" t="s">
        <v>5</v>
      </c>
      <c r="D1" s="183" t="s">
        <v>6</v>
      </c>
      <c r="E1" s="134" t="s">
        <v>216</v>
      </c>
      <c r="F1" s="133" t="s">
        <v>1318</v>
      </c>
      <c r="G1" s="133" t="s">
        <v>15</v>
      </c>
      <c r="H1" s="133" t="s">
        <v>217</v>
      </c>
      <c r="I1" s="133" t="s">
        <v>218</v>
      </c>
    </row>
    <row r="2" spans="1:13">
      <c r="A2" s="302" t="s">
        <v>226</v>
      </c>
      <c r="B2" s="302" t="s">
        <v>80</v>
      </c>
      <c r="I2" s="284" t="s">
        <v>247</v>
      </c>
      <c r="M2">
        <f ca="1">DATEDIF(F4,TODAY(),"M")</f>
        <v>1470</v>
      </c>
    </row>
    <row r="3" spans="1:13">
      <c r="A3" s="302" t="s">
        <v>1156</v>
      </c>
      <c r="B3" s="302" t="s">
        <v>258</v>
      </c>
      <c r="I3" s="284" t="s">
        <v>236</v>
      </c>
      <c r="M3">
        <f>IF(H4&lt;36,100%-H4/36*100%,0)</f>
        <v>1</v>
      </c>
    </row>
    <row r="4" spans="1:13">
      <c r="A4" s="302" t="s">
        <v>315</v>
      </c>
      <c r="B4" s="302" t="s">
        <v>299</v>
      </c>
      <c r="I4" s="284" t="s">
        <v>254</v>
      </c>
      <c r="M4">
        <f>IF(H4&lt;36,100%-H4/72*100%,0)</f>
        <v>1</v>
      </c>
    </row>
    <row r="5" spans="1:13">
      <c r="A5" s="302" t="s">
        <v>872</v>
      </c>
      <c r="B5" s="302" t="s">
        <v>1199</v>
      </c>
      <c r="I5" s="284" t="s">
        <v>228</v>
      </c>
      <c r="M5" t="str">
        <f>IF(H4&lt;36,"TOT",IF(AND(H4&gt;36,H4&lt;60),"ON DINH",IF(AND(H4&gt;61,H4&lt;72),"HOAT DONG CHAM, CHAP NHAN",IF(AND(H4&gt;73,H4&lt;82),"CAN LAP NGAN SACH THAY THE","NEN THANH LY"))))</f>
        <v>TOT</v>
      </c>
    </row>
    <row r="6" spans="1:13">
      <c r="A6" s="302" t="s">
        <v>43</v>
      </c>
      <c r="B6" s="302" t="s">
        <v>141</v>
      </c>
      <c r="I6" s="284" t="s">
        <v>263</v>
      </c>
    </row>
    <row r="7" spans="1:13">
      <c r="A7" s="302" t="s">
        <v>1255</v>
      </c>
      <c r="B7" s="302" t="s">
        <v>138</v>
      </c>
      <c r="I7" s="284" t="s">
        <v>447</v>
      </c>
    </row>
    <row r="8" spans="1:13">
      <c r="A8" s="302" t="s">
        <v>1294</v>
      </c>
      <c r="B8" s="302" t="s">
        <v>590</v>
      </c>
      <c r="I8" s="284" t="s">
        <v>592</v>
      </c>
    </row>
    <row r="9" spans="1:13">
      <c r="A9" s="302" t="s">
        <v>111</v>
      </c>
      <c r="B9" s="302" t="s">
        <v>134</v>
      </c>
      <c r="I9" s="284"/>
    </row>
    <row r="10" spans="1:13">
      <c r="A10" s="302"/>
      <c r="B10" s="302" t="s">
        <v>1400</v>
      </c>
      <c r="I10" s="284"/>
    </row>
    <row r="11" spans="1:13">
      <c r="A11" s="302"/>
      <c r="B11" s="302" t="s">
        <v>987</v>
      </c>
      <c r="I11" s="284"/>
    </row>
    <row r="12" spans="1:13">
      <c r="A12" s="302"/>
      <c r="B12" s="302" t="s">
        <v>590</v>
      </c>
      <c r="I12" s="284"/>
    </row>
    <row r="13" spans="1:13">
      <c r="A13" s="302"/>
      <c r="B13" s="302" t="s">
        <v>112</v>
      </c>
      <c r="I13" s="284"/>
    </row>
    <row r="14" spans="1:13">
      <c r="B14" s="302" t="s">
        <v>115</v>
      </c>
      <c r="I14" s="284"/>
    </row>
    <row r="15" spans="1:13">
      <c r="B15" s="302" t="s">
        <v>167</v>
      </c>
      <c r="I15" s="284"/>
    </row>
    <row r="16" spans="1:13">
      <c r="B16" s="302"/>
      <c r="I16" s="284"/>
    </row>
    <row r="17" spans="2:2">
      <c r="B17" s="30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52E5-B420-4662-A841-9550DC53E76B}">
  <sheetPr>
    <pageSetUpPr fitToPage="1"/>
  </sheetPr>
  <dimension ref="A1:S15"/>
  <sheetViews>
    <sheetView zoomScale="55" zoomScaleNormal="55" workbookViewId="0">
      <selection activeCell="N4" sqref="N4"/>
    </sheetView>
  </sheetViews>
  <sheetFormatPr defaultColWidth="8.875" defaultRowHeight="14.25"/>
  <cols>
    <col min="1" max="5" width="10.625" style="284" customWidth="1"/>
    <col min="6" max="6" width="30.375" style="284" customWidth="1"/>
    <col min="7" max="7" width="20.375" style="409" customWidth="1"/>
    <col min="8" max="8" width="19.375" style="470" customWidth="1"/>
    <col min="9" max="11" width="15.625" style="284" customWidth="1"/>
    <col min="12" max="12" width="15.625" style="472" customWidth="1"/>
    <col min="13" max="13" width="30.375" style="284" customWidth="1"/>
    <col min="14" max="14" width="24.375" style="284" customWidth="1"/>
    <col min="15" max="16" width="15.625" style="284" customWidth="1"/>
    <col min="17" max="17" width="21.375" style="284" customWidth="1"/>
    <col min="18" max="18" width="21.125" style="284" customWidth="1"/>
    <col min="19" max="19" width="20.375" style="284" customWidth="1"/>
    <col min="20" max="16384" width="8.875" style="284"/>
  </cols>
  <sheetData>
    <row r="1" spans="1:19" ht="64.900000000000006" customHeight="1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9.9" customHeight="1">
      <c r="A2" s="309">
        <v>1</v>
      </c>
      <c r="B2" s="104" t="s">
        <v>372</v>
      </c>
      <c r="C2" s="104" t="str">
        <f>LEFT(B2,4)</f>
        <v>AD2B</v>
      </c>
      <c r="D2" s="104" t="s">
        <v>226</v>
      </c>
      <c r="E2" s="24" t="s">
        <v>80</v>
      </c>
      <c r="F2" s="24" t="s">
        <v>373</v>
      </c>
      <c r="G2" s="310">
        <v>42221</v>
      </c>
      <c r="H2" s="355">
        <v>14150000</v>
      </c>
      <c r="I2" s="399">
        <f ca="1">DATEDIF(G2,TODAY(),"M")</f>
        <v>83</v>
      </c>
      <c r="J2" s="400">
        <f ca="1">IF(I2&lt;36,100%-I2/36*100%,0)</f>
        <v>0</v>
      </c>
      <c r="K2" s="400">
        <f ca="1">IF(I2&lt;72,100%-I2/72*100%,0)</f>
        <v>0</v>
      </c>
      <c r="L2" s="471" t="str">
        <f ca="1">IF(I2&lt;=24,"TOT",IF(AND(I2&gt;25,I2&lt;=48),"ON DINH",IF(AND(I2&gt;49,I2&lt;=60),"TAM ON",IF(AND(I2&gt;61,I2&lt;=84),"CHAM",IF(AND(I2&gt;85,I2&lt;=96),"RAT CHAM","NEN THANH LY")))))</f>
        <v>CHAM</v>
      </c>
      <c r="M2" s="24" t="s">
        <v>247</v>
      </c>
      <c r="N2" s="24" t="s">
        <v>374</v>
      </c>
      <c r="O2" s="102"/>
      <c r="P2" s="102"/>
      <c r="Q2" s="24"/>
      <c r="R2" s="24"/>
      <c r="S2" s="311" t="s">
        <v>375</v>
      </c>
    </row>
    <row r="3" spans="1:19" ht="63" customHeight="1">
      <c r="A3" s="309">
        <v>2</v>
      </c>
      <c r="B3" s="104" t="s">
        <v>376</v>
      </c>
      <c r="C3" s="104" t="str">
        <f t="shared" ref="C3:C15" si="0">LEFT(B3,4)</f>
        <v>AD2B</v>
      </c>
      <c r="D3" s="104" t="s">
        <v>226</v>
      </c>
      <c r="E3" s="24" t="s">
        <v>80</v>
      </c>
      <c r="F3" s="24" t="s">
        <v>259</v>
      </c>
      <c r="G3" s="310">
        <v>42917</v>
      </c>
      <c r="H3" s="361">
        <v>13990000</v>
      </c>
      <c r="I3" s="399">
        <f ca="1">DATEDIF(G3,TODAY(),"M")</f>
        <v>60</v>
      </c>
      <c r="J3" s="400">
        <f t="shared" ref="J3:J15" ca="1" si="1">IF(I3&lt;36,100%-I3/36*100%,0)</f>
        <v>0</v>
      </c>
      <c r="K3" s="400">
        <f t="shared" ref="K3:K15" ca="1" si="2">IF(I3&lt;72,100%-I3/72*100%,0)</f>
        <v>0.16666666666666663</v>
      </c>
      <c r="L3" s="471" t="str">
        <f t="shared" ref="L3:L15" ca="1" si="3">IF(I3&lt;=24,"TOT",IF(AND(I3&gt;25,I3&lt;=48),"ON DINH",IF(AND(I3&gt;49,I3&lt;=60),"TAM ON",IF(AND(I3&gt;61,I3&lt;=84),"CHAM",IF(AND(I3&gt;85,I3&lt;=96),"RAT CHAM","NEN THANH LY")))))</f>
        <v>TAM ON</v>
      </c>
      <c r="M3" s="24" t="s">
        <v>247</v>
      </c>
      <c r="N3" s="24" t="s">
        <v>377</v>
      </c>
      <c r="O3" s="102"/>
      <c r="P3" s="102">
        <v>1</v>
      </c>
      <c r="Q3" s="24">
        <v>1</v>
      </c>
      <c r="R3" s="24"/>
      <c r="S3" s="311" t="s">
        <v>378</v>
      </c>
    </row>
    <row r="4" spans="1:19" ht="49.9" customHeight="1">
      <c r="A4" s="309">
        <v>3</v>
      </c>
      <c r="B4" s="104" t="s">
        <v>379</v>
      </c>
      <c r="C4" s="104" t="str">
        <f t="shared" si="0"/>
        <v>AD2B</v>
      </c>
      <c r="D4" s="104" t="s">
        <v>226</v>
      </c>
      <c r="E4" s="24" t="s">
        <v>80</v>
      </c>
      <c r="F4" s="401" t="s">
        <v>338</v>
      </c>
      <c r="G4" s="320">
        <v>43296</v>
      </c>
      <c r="H4" s="361">
        <v>16990000</v>
      </c>
      <c r="I4" s="399">
        <f t="shared" ref="I4:I15" ca="1" si="4">DATEDIF(G4,TODAY(),"M")</f>
        <v>47</v>
      </c>
      <c r="J4" s="400">
        <f t="shared" ca="1" si="1"/>
        <v>0</v>
      </c>
      <c r="K4" s="400">
        <f t="shared" ca="1" si="2"/>
        <v>0.34722222222222221</v>
      </c>
      <c r="L4" s="471" t="str">
        <f t="shared" ca="1" si="3"/>
        <v>ON DINH</v>
      </c>
      <c r="M4" s="24" t="s">
        <v>247</v>
      </c>
      <c r="N4" s="401" t="s">
        <v>380</v>
      </c>
      <c r="O4" s="227"/>
      <c r="P4" s="227"/>
      <c r="Q4" s="402"/>
      <c r="R4" s="401"/>
      <c r="S4" s="403" t="s">
        <v>381</v>
      </c>
    </row>
    <row r="5" spans="1:19" ht="49.9" customHeight="1">
      <c r="A5" s="309">
        <v>4</v>
      </c>
      <c r="B5" s="104" t="s">
        <v>382</v>
      </c>
      <c r="C5" s="104" t="str">
        <f t="shared" si="0"/>
        <v>AD2B</v>
      </c>
      <c r="D5" s="104" t="s">
        <v>226</v>
      </c>
      <c r="E5" s="24" t="s">
        <v>80</v>
      </c>
      <c r="F5" s="24" t="s">
        <v>338</v>
      </c>
      <c r="G5" s="310">
        <v>43242</v>
      </c>
      <c r="H5" s="361">
        <v>16990000</v>
      </c>
      <c r="I5" s="399">
        <f t="shared" ca="1" si="4"/>
        <v>49</v>
      </c>
      <c r="J5" s="400">
        <f t="shared" ca="1" si="1"/>
        <v>0</v>
      </c>
      <c r="K5" s="400">
        <f t="shared" ca="1" si="2"/>
        <v>0.31944444444444442</v>
      </c>
      <c r="L5" s="471" t="str">
        <f t="shared" ca="1" si="3"/>
        <v>NEN THANH LY</v>
      </c>
      <c r="M5" s="24" t="s">
        <v>247</v>
      </c>
      <c r="N5" s="24" t="s">
        <v>383</v>
      </c>
      <c r="O5" s="24"/>
      <c r="P5" s="24">
        <v>1</v>
      </c>
      <c r="Q5" s="313">
        <v>1</v>
      </c>
      <c r="R5" s="24"/>
      <c r="S5" s="311" t="s">
        <v>384</v>
      </c>
    </row>
    <row r="6" spans="1:19" ht="49.9" customHeight="1">
      <c r="A6" s="309">
        <v>5</v>
      </c>
      <c r="B6" s="104" t="s">
        <v>385</v>
      </c>
      <c r="C6" s="104" t="str">
        <f t="shared" si="0"/>
        <v>AD2B</v>
      </c>
      <c r="D6" s="104" t="s">
        <v>226</v>
      </c>
      <c r="E6" s="24" t="s">
        <v>80</v>
      </c>
      <c r="F6" s="24" t="s">
        <v>289</v>
      </c>
      <c r="G6" s="310">
        <v>43626</v>
      </c>
      <c r="H6" s="355">
        <v>20020000</v>
      </c>
      <c r="I6" s="399">
        <f t="shared" ca="1" si="4"/>
        <v>37</v>
      </c>
      <c r="J6" s="400">
        <f t="shared" ca="1" si="1"/>
        <v>0</v>
      </c>
      <c r="K6" s="400">
        <f t="shared" ca="1" si="2"/>
        <v>0.48611111111111116</v>
      </c>
      <c r="L6" s="471" t="str">
        <f t="shared" ca="1" si="3"/>
        <v>ON DINH</v>
      </c>
      <c r="M6" s="24" t="s">
        <v>247</v>
      </c>
      <c r="N6" s="24" t="s">
        <v>386</v>
      </c>
      <c r="O6" s="102"/>
      <c r="P6" s="102">
        <v>1</v>
      </c>
      <c r="Q6" s="313">
        <v>1</v>
      </c>
      <c r="R6" s="24"/>
      <c r="S6" s="311" t="s">
        <v>387</v>
      </c>
    </row>
    <row r="7" spans="1:19" ht="49.9" customHeight="1">
      <c r="A7" s="309">
        <v>6</v>
      </c>
      <c r="B7" s="104" t="s">
        <v>388</v>
      </c>
      <c r="C7" s="104" t="str">
        <f t="shared" si="0"/>
        <v>AD2B</v>
      </c>
      <c r="D7" s="104" t="s">
        <v>226</v>
      </c>
      <c r="E7" s="24" t="s">
        <v>80</v>
      </c>
      <c r="F7" s="24" t="s">
        <v>289</v>
      </c>
      <c r="G7" s="310">
        <v>43626</v>
      </c>
      <c r="H7" s="355">
        <v>20020000</v>
      </c>
      <c r="I7" s="399">
        <f t="shared" ca="1" si="4"/>
        <v>37</v>
      </c>
      <c r="J7" s="400">
        <f t="shared" ca="1" si="1"/>
        <v>0</v>
      </c>
      <c r="K7" s="400">
        <f t="shared" ca="1" si="2"/>
        <v>0.48611111111111116</v>
      </c>
      <c r="L7" s="471" t="str">
        <f t="shared" ca="1" si="3"/>
        <v>ON DINH</v>
      </c>
      <c r="M7" s="24" t="s">
        <v>247</v>
      </c>
      <c r="N7" s="102" t="s">
        <v>389</v>
      </c>
      <c r="O7" s="24"/>
      <c r="P7" s="24">
        <v>1</v>
      </c>
      <c r="Q7" s="313">
        <v>1</v>
      </c>
      <c r="R7" s="24"/>
      <c r="S7" s="311" t="s">
        <v>390</v>
      </c>
    </row>
    <row r="8" spans="1:19" ht="49.9" customHeight="1">
      <c r="A8" s="309">
        <v>7</v>
      </c>
      <c r="B8" s="104" t="s">
        <v>391</v>
      </c>
      <c r="C8" s="104" t="str">
        <f t="shared" si="0"/>
        <v>AD2B</v>
      </c>
      <c r="D8" s="104" t="s">
        <v>226</v>
      </c>
      <c r="E8" s="24" t="s">
        <v>80</v>
      </c>
      <c r="F8" s="24" t="s">
        <v>289</v>
      </c>
      <c r="G8" s="310">
        <v>43626</v>
      </c>
      <c r="H8" s="355">
        <v>20020000</v>
      </c>
      <c r="I8" s="399">
        <f t="shared" ca="1" si="4"/>
        <v>37</v>
      </c>
      <c r="J8" s="400">
        <f t="shared" ca="1" si="1"/>
        <v>0</v>
      </c>
      <c r="K8" s="400">
        <f t="shared" ca="1" si="2"/>
        <v>0.48611111111111116</v>
      </c>
      <c r="L8" s="471" t="str">
        <f t="shared" ca="1" si="3"/>
        <v>ON DINH</v>
      </c>
      <c r="M8" s="24" t="s">
        <v>247</v>
      </c>
      <c r="N8" s="24" t="s">
        <v>392</v>
      </c>
      <c r="O8" s="24"/>
      <c r="P8" s="24">
        <v>1</v>
      </c>
      <c r="Q8" s="313">
        <v>1</v>
      </c>
      <c r="R8" s="24"/>
      <c r="S8" s="311"/>
    </row>
    <row r="9" spans="1:19" ht="49.9" customHeight="1">
      <c r="A9" s="309">
        <v>8</v>
      </c>
      <c r="B9" s="104" t="s">
        <v>393</v>
      </c>
      <c r="C9" s="104" t="str">
        <f t="shared" si="0"/>
        <v>AD2B</v>
      </c>
      <c r="D9" s="104" t="s">
        <v>226</v>
      </c>
      <c r="E9" s="148" t="s">
        <v>299</v>
      </c>
      <c r="F9" s="24" t="s">
        <v>300</v>
      </c>
      <c r="G9" s="312">
        <v>44063</v>
      </c>
      <c r="H9" s="355">
        <v>22900000</v>
      </c>
      <c r="I9" s="399">
        <f t="shared" ca="1" si="4"/>
        <v>22</v>
      </c>
      <c r="J9" s="400">
        <f t="shared" ca="1" si="1"/>
        <v>0.38888888888888884</v>
      </c>
      <c r="K9" s="400">
        <f t="shared" ca="1" si="2"/>
        <v>0.69444444444444442</v>
      </c>
      <c r="L9" s="471" t="str">
        <f t="shared" ca="1" si="3"/>
        <v>TOT</v>
      </c>
      <c r="M9" s="24" t="s">
        <v>247</v>
      </c>
      <c r="N9" s="102" t="s">
        <v>394</v>
      </c>
      <c r="O9" s="24"/>
      <c r="P9" s="24">
        <v>1</v>
      </c>
      <c r="Q9" s="404">
        <v>1</v>
      </c>
      <c r="R9" s="24"/>
      <c r="S9" s="311"/>
    </row>
    <row r="10" spans="1:19" ht="49.9" customHeight="1">
      <c r="A10" s="309">
        <v>9</v>
      </c>
      <c r="B10" s="104" t="s">
        <v>395</v>
      </c>
      <c r="C10" s="104" t="str">
        <f t="shared" si="0"/>
        <v>AD2B</v>
      </c>
      <c r="D10" s="104" t="s">
        <v>226</v>
      </c>
      <c r="E10" s="148" t="s">
        <v>299</v>
      </c>
      <c r="F10" s="24" t="s">
        <v>300</v>
      </c>
      <c r="G10" s="312">
        <v>44063</v>
      </c>
      <c r="H10" s="355">
        <v>22900000</v>
      </c>
      <c r="I10" s="399">
        <f t="shared" ca="1" si="4"/>
        <v>22</v>
      </c>
      <c r="J10" s="400">
        <f t="shared" ca="1" si="1"/>
        <v>0.38888888888888884</v>
      </c>
      <c r="K10" s="400">
        <f t="shared" ca="1" si="2"/>
        <v>0.69444444444444442</v>
      </c>
      <c r="L10" s="471" t="str">
        <f t="shared" ca="1" si="3"/>
        <v>TOT</v>
      </c>
      <c r="M10" s="24" t="s">
        <v>247</v>
      </c>
      <c r="N10" s="102" t="s">
        <v>396</v>
      </c>
      <c r="O10" s="24"/>
      <c r="P10" s="24">
        <v>1</v>
      </c>
      <c r="Q10" s="404">
        <v>1</v>
      </c>
      <c r="R10" s="24"/>
      <c r="S10" s="311"/>
    </row>
    <row r="11" spans="1:19" ht="49.9" customHeight="1">
      <c r="A11" s="146">
        <v>10</v>
      </c>
      <c r="B11" s="148" t="s">
        <v>397</v>
      </c>
      <c r="C11" s="104" t="str">
        <f t="shared" si="0"/>
        <v>AD2B</v>
      </c>
      <c r="D11" s="104" t="s">
        <v>226</v>
      </c>
      <c r="E11" s="148" t="s">
        <v>299</v>
      </c>
      <c r="F11" s="102" t="s">
        <v>310</v>
      </c>
      <c r="G11" s="20">
        <v>44619</v>
      </c>
      <c r="H11" s="361">
        <v>23285000</v>
      </c>
      <c r="I11" s="399">
        <f t="shared" ca="1" si="4"/>
        <v>4</v>
      </c>
      <c r="J11" s="400">
        <f t="shared" ca="1" si="1"/>
        <v>0.88888888888888884</v>
      </c>
      <c r="K11" s="400">
        <f t="shared" ca="1" si="2"/>
        <v>0.94444444444444442</v>
      </c>
      <c r="L11" s="471" t="str">
        <f t="shared" ca="1" si="3"/>
        <v>TOT</v>
      </c>
      <c r="M11" s="24" t="s">
        <v>247</v>
      </c>
      <c r="N11" s="148" t="s">
        <v>398</v>
      </c>
      <c r="O11" s="24">
        <v>1</v>
      </c>
      <c r="P11" s="24">
        <v>1</v>
      </c>
      <c r="Q11" s="318">
        <v>1</v>
      </c>
      <c r="R11" s="407"/>
      <c r="S11" s="319"/>
    </row>
    <row r="12" spans="1:19" ht="49.9" customHeight="1">
      <c r="A12" s="146">
        <v>11</v>
      </c>
      <c r="B12" s="148" t="s">
        <v>399</v>
      </c>
      <c r="C12" s="104" t="str">
        <f t="shared" si="0"/>
        <v>AD2B</v>
      </c>
      <c r="D12" s="104" t="s">
        <v>226</v>
      </c>
      <c r="E12" s="148" t="s">
        <v>299</v>
      </c>
      <c r="F12" s="102" t="s">
        <v>310</v>
      </c>
      <c r="G12" s="20">
        <v>44619</v>
      </c>
      <c r="H12" s="361">
        <v>23285000</v>
      </c>
      <c r="I12" s="399">
        <f t="shared" ca="1" si="4"/>
        <v>4</v>
      </c>
      <c r="J12" s="400">
        <f t="shared" ca="1" si="1"/>
        <v>0.88888888888888884</v>
      </c>
      <c r="K12" s="400">
        <f t="shared" ca="1" si="2"/>
        <v>0.94444444444444442</v>
      </c>
      <c r="L12" s="471" t="str">
        <f t="shared" ca="1" si="3"/>
        <v>TOT</v>
      </c>
      <c r="M12" s="24" t="s">
        <v>247</v>
      </c>
      <c r="N12" s="148" t="s">
        <v>400</v>
      </c>
      <c r="O12" s="24">
        <v>1</v>
      </c>
      <c r="P12" s="24">
        <v>1</v>
      </c>
      <c r="Q12" s="318">
        <v>1</v>
      </c>
      <c r="R12" s="407"/>
      <c r="S12" s="319"/>
    </row>
    <row r="13" spans="1:19" ht="92.45" customHeight="1">
      <c r="A13" s="146">
        <v>12</v>
      </c>
      <c r="B13" s="148" t="s">
        <v>401</v>
      </c>
      <c r="C13" s="104" t="str">
        <f t="shared" si="0"/>
        <v>AD2B</v>
      </c>
      <c r="D13" s="104" t="s">
        <v>226</v>
      </c>
      <c r="E13" s="148" t="s">
        <v>299</v>
      </c>
      <c r="F13" s="102" t="s">
        <v>310</v>
      </c>
      <c r="G13" s="20">
        <v>44619</v>
      </c>
      <c r="H13" s="361">
        <v>23285000</v>
      </c>
      <c r="I13" s="399">
        <f t="shared" ca="1" si="4"/>
        <v>4</v>
      </c>
      <c r="J13" s="400">
        <f t="shared" ca="1" si="1"/>
        <v>0.88888888888888884</v>
      </c>
      <c r="K13" s="400">
        <f t="shared" ca="1" si="2"/>
        <v>0.94444444444444442</v>
      </c>
      <c r="L13" s="471" t="str">
        <f t="shared" ca="1" si="3"/>
        <v>TOT</v>
      </c>
      <c r="M13" s="24" t="s">
        <v>247</v>
      </c>
      <c r="N13" s="148" t="s">
        <v>402</v>
      </c>
      <c r="O13" s="24">
        <v>1</v>
      </c>
      <c r="P13" s="24">
        <v>1</v>
      </c>
      <c r="Q13" s="318">
        <v>1</v>
      </c>
      <c r="R13" s="407"/>
      <c r="S13" s="319"/>
    </row>
    <row r="14" spans="1:19" ht="49.9" customHeight="1">
      <c r="A14" s="146"/>
      <c r="B14" s="148"/>
      <c r="C14" s="104" t="str">
        <f t="shared" si="0"/>
        <v/>
      </c>
      <c r="D14" s="104"/>
      <c r="E14" s="148"/>
      <c r="F14" s="102"/>
      <c r="G14" s="185"/>
      <c r="H14" s="148"/>
      <c r="I14" s="399"/>
      <c r="J14" s="400"/>
      <c r="K14" s="400"/>
      <c r="L14" s="471"/>
      <c r="M14" s="206"/>
      <c r="N14" s="140"/>
      <c r="O14" s="140"/>
      <c r="P14" s="140"/>
      <c r="Q14" s="304"/>
      <c r="R14" s="140"/>
      <c r="S14" s="308"/>
    </row>
    <row r="15" spans="1:19">
      <c r="A15" s="322">
        <v>1</v>
      </c>
      <c r="B15" s="148" t="s">
        <v>403</v>
      </c>
      <c r="C15" s="104" t="str">
        <f t="shared" si="0"/>
        <v>AD2B</v>
      </c>
      <c r="D15" s="323" t="s">
        <v>315</v>
      </c>
      <c r="E15" s="323" t="s">
        <v>80</v>
      </c>
      <c r="F15" s="187" t="s">
        <v>404</v>
      </c>
      <c r="G15" s="324">
        <v>44539</v>
      </c>
      <c r="H15" s="361">
        <v>8850000</v>
      </c>
      <c r="I15" s="405">
        <f t="shared" ca="1" si="4"/>
        <v>7</v>
      </c>
      <c r="J15" s="406">
        <f t="shared" ca="1" si="1"/>
        <v>0.80555555555555558</v>
      </c>
      <c r="K15" s="400">
        <f t="shared" ca="1" si="2"/>
        <v>0.90277777777777779</v>
      </c>
      <c r="L15" s="471" t="str">
        <f t="shared" ca="1" si="3"/>
        <v>TOT</v>
      </c>
      <c r="M15" s="187"/>
      <c r="N15" s="187"/>
      <c r="O15" s="187"/>
      <c r="P15" s="187"/>
      <c r="Q15" s="187"/>
      <c r="R15" s="187"/>
      <c r="S15" s="408"/>
    </row>
  </sheetData>
  <pageMargins left="0.7" right="0.7" top="0.75" bottom="0.75" header="0.3" footer="0.3"/>
  <pageSetup paperSize="9" scale="38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E4F078B-38EB-4CDD-8DAE-D146DD51ADA7}">
          <x14:formula1>
            <xm:f>Source!$A$2:$A$18</xm:f>
          </x14:formula1>
          <xm:sqref>D2:D14</xm:sqref>
        </x14:dataValidation>
        <x14:dataValidation type="list" allowBlank="1" showInputMessage="1" showErrorMessage="1" xr:uid="{FF35506B-3454-4CE6-9F2D-EEC84DB19EAA}">
          <x14:formula1>
            <xm:f>Source!$B$2:$B$16</xm:f>
          </x14:formula1>
          <xm:sqref>E2:E15</xm:sqref>
        </x14:dataValidation>
        <x14:dataValidation type="list" allowBlank="1" showInputMessage="1" showErrorMessage="1" xr:uid="{F7ABF614-1DD3-4DF8-998E-1494D5984795}">
          <x14:formula1>
            <xm:f>Source!$I$2:$I$16</xm:f>
          </x14:formula1>
          <xm:sqref>M2:M1048576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9ADD-DB3B-4F1E-B122-437D4947287F}">
  <sheetPr>
    <pageSetUpPr fitToPage="1"/>
  </sheetPr>
  <dimension ref="A1:S17"/>
  <sheetViews>
    <sheetView zoomScale="55" zoomScaleNormal="55" workbookViewId="0">
      <selection activeCell="N3" sqref="N3"/>
    </sheetView>
  </sheetViews>
  <sheetFormatPr defaultRowHeight="15"/>
  <cols>
    <col min="1" max="1" width="10.625" style="410" customWidth="1"/>
    <col min="2" max="5" width="10.625" customWidth="1"/>
    <col min="6" max="6" width="30.375" customWidth="1"/>
    <col min="7" max="7" width="20.375" style="363" customWidth="1"/>
    <col min="8" max="8" width="20.375" style="448" customWidth="1"/>
    <col min="9" max="11" width="15.625" customWidth="1"/>
    <col min="12" max="12" width="15.625" style="475" customWidth="1"/>
    <col min="13" max="13" width="22.625" customWidth="1"/>
    <col min="14" max="14" width="33.125" customWidth="1"/>
    <col min="15" max="15" width="15.625" style="375" customWidth="1"/>
    <col min="16" max="16" width="15.625" customWidth="1"/>
    <col min="17" max="18" width="30.375" customWidth="1"/>
    <col min="19" max="19" width="20.375" customWidth="1"/>
  </cols>
  <sheetData>
    <row r="1" spans="1:19" ht="57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9.9" customHeight="1">
      <c r="A2" s="60">
        <v>1</v>
      </c>
      <c r="B2" s="6" t="s">
        <v>405</v>
      </c>
      <c r="C2" s="6" t="str">
        <f>LEFT(B2,3)</f>
        <v>AD4</v>
      </c>
      <c r="D2" s="6" t="s">
        <v>226</v>
      </c>
      <c r="E2" s="19" t="s">
        <v>80</v>
      </c>
      <c r="F2" s="19" t="s">
        <v>406</v>
      </c>
      <c r="G2" s="20">
        <v>42217</v>
      </c>
      <c r="H2" s="355">
        <v>14150000</v>
      </c>
      <c r="I2" s="231">
        <f ca="1">DATEDIF(G2,TODAY(),"M")</f>
        <v>83</v>
      </c>
      <c r="J2" s="232">
        <f ca="1">IF(I2&lt;36,100%-I2/36*100%,0)</f>
        <v>0</v>
      </c>
      <c r="K2" s="232">
        <f ca="1">IF(I2&lt;72,100%-I2/72*100%,0)</f>
        <v>0</v>
      </c>
      <c r="L2" s="473" t="str">
        <f ca="1">IF(I2&lt;=24,"TOT",IF(AND(I2&gt;25,I2&lt;=48),"ON DINH",IF(AND(I2&gt;49,I2&lt;=60),"TAM ON",IF(AND(I2&gt;61,I2&lt;=84),"CHAM",IF(AND(I2&gt;85,I2&lt;=96),"RAT CHAM","NEN THANH LY")))))</f>
        <v>CHAM</v>
      </c>
      <c r="M2" s="7" t="s">
        <v>263</v>
      </c>
      <c r="N2" s="7" t="s">
        <v>407</v>
      </c>
      <c r="O2" s="22"/>
      <c r="P2" s="7"/>
      <c r="Q2" s="34"/>
      <c r="R2" s="6"/>
      <c r="S2" s="177" t="s">
        <v>408</v>
      </c>
    </row>
    <row r="3" spans="1:19" ht="83.45" customHeight="1">
      <c r="A3" s="61">
        <v>2</v>
      </c>
      <c r="B3" s="6" t="s">
        <v>409</v>
      </c>
      <c r="C3" s="6" t="str">
        <f t="shared" ref="C3:C17" si="0">LEFT(B3,3)</f>
        <v>AD4</v>
      </c>
      <c r="D3" s="6" t="s">
        <v>226</v>
      </c>
      <c r="E3" s="19" t="s">
        <v>80</v>
      </c>
      <c r="F3" s="7" t="s">
        <v>410</v>
      </c>
      <c r="G3" s="8">
        <v>42755</v>
      </c>
      <c r="H3" s="431">
        <v>15045000</v>
      </c>
      <c r="I3" s="231">
        <f t="shared" ref="I3:I17" ca="1" si="1">DATEDIF(G3,TODAY(),"M")</f>
        <v>65</v>
      </c>
      <c r="J3" s="232">
        <f t="shared" ref="J3:J17" ca="1" si="2">IF(I3&lt;36,100%-I3/36*100%,0)</f>
        <v>0</v>
      </c>
      <c r="K3" s="232">
        <f t="shared" ref="K3:K17" ca="1" si="3">IF(I3&lt;72,100%-I3/72*100%,0)</f>
        <v>9.722222222222221E-2</v>
      </c>
      <c r="L3" s="473" t="str">
        <f ca="1">IF(I3&lt;=24,"TOT",IF(AND(I3&gt;25,I3&lt;=48),"ON DINH",IF(AND(I3&gt;49,I3&lt;=60),"TAM ON",IF(AND(I3&gt;61,I3&lt;=84),"CHAM",IF(AND(I3&gt;85,I3&lt;=96),"RAT CHAM","NEN THANH LY")))))</f>
        <v>CHAM</v>
      </c>
      <c r="M3" s="19" t="s">
        <v>247</v>
      </c>
      <c r="N3" s="19" t="s">
        <v>411</v>
      </c>
      <c r="O3" s="621"/>
      <c r="P3" s="14"/>
      <c r="Q3" s="228"/>
      <c r="R3" s="7"/>
      <c r="S3" s="172" t="s">
        <v>412</v>
      </c>
    </row>
    <row r="4" spans="1:19" ht="49.9" customHeight="1">
      <c r="A4" s="60">
        <v>3</v>
      </c>
      <c r="B4" s="6" t="s">
        <v>413</v>
      </c>
      <c r="C4" s="6" t="str">
        <f t="shared" si="0"/>
        <v>AD4</v>
      </c>
      <c r="D4" s="6" t="s">
        <v>226</v>
      </c>
      <c r="E4" s="19" t="s">
        <v>80</v>
      </c>
      <c r="F4" s="7" t="s">
        <v>414</v>
      </c>
      <c r="G4" s="8">
        <v>42755</v>
      </c>
      <c r="H4" s="431">
        <v>15045000</v>
      </c>
      <c r="I4" s="231">
        <f t="shared" ca="1" si="1"/>
        <v>65</v>
      </c>
      <c r="J4" s="232">
        <f t="shared" ca="1" si="2"/>
        <v>0</v>
      </c>
      <c r="K4" s="232">
        <f t="shared" ca="1" si="3"/>
        <v>9.722222222222221E-2</v>
      </c>
      <c r="L4" s="473" t="str">
        <f t="shared" ref="L4:L17" ca="1" si="4">IF(I4&lt;=24,"TOT",IF(AND(I4&gt;25,I4&lt;=48),"ON DINH",IF(AND(I4&gt;49,I4&lt;=60),"TAM ON",IF(AND(I4&gt;61,I4&lt;=84),"CHAM",IF(AND(I4&gt;85,I4&lt;=96),"RAT CHAM","NEN THANH LY")))))</f>
        <v>CHAM</v>
      </c>
      <c r="M4" s="7" t="s">
        <v>254</v>
      </c>
      <c r="N4" s="14" t="s">
        <v>415</v>
      </c>
      <c r="O4" s="621"/>
      <c r="P4" s="14"/>
      <c r="Q4" s="228"/>
      <c r="R4" s="7"/>
      <c r="S4" s="172" t="s">
        <v>416</v>
      </c>
    </row>
    <row r="5" spans="1:19" ht="69.599999999999994" customHeight="1">
      <c r="A5" s="61">
        <v>4</v>
      </c>
      <c r="B5" s="6" t="s">
        <v>417</v>
      </c>
      <c r="C5" s="6" t="str">
        <f t="shared" si="0"/>
        <v>AD4</v>
      </c>
      <c r="D5" s="6" t="s">
        <v>226</v>
      </c>
      <c r="E5" s="19" t="s">
        <v>80</v>
      </c>
      <c r="F5" s="19" t="s">
        <v>418</v>
      </c>
      <c r="G5" s="20">
        <v>42755</v>
      </c>
      <c r="H5" s="431">
        <v>15045000</v>
      </c>
      <c r="I5" s="231">
        <f t="shared" ca="1" si="1"/>
        <v>65</v>
      </c>
      <c r="J5" s="232">
        <f t="shared" ca="1" si="2"/>
        <v>0</v>
      </c>
      <c r="K5" s="232">
        <f t="shared" ca="1" si="3"/>
        <v>9.722222222222221E-2</v>
      </c>
      <c r="L5" s="473" t="str">
        <f t="shared" ca="1" si="4"/>
        <v>CHAM</v>
      </c>
      <c r="M5" s="7" t="s">
        <v>247</v>
      </c>
      <c r="N5" s="7" t="s">
        <v>419</v>
      </c>
      <c r="O5" s="622"/>
      <c r="P5" s="14">
        <v>1</v>
      </c>
      <c r="Q5" s="34">
        <v>1</v>
      </c>
      <c r="R5" s="19"/>
      <c r="S5" s="177" t="s">
        <v>420</v>
      </c>
    </row>
    <row r="6" spans="1:19" ht="49.9" customHeight="1">
      <c r="A6" s="60">
        <v>5</v>
      </c>
      <c r="B6" s="6" t="s">
        <v>421</v>
      </c>
      <c r="C6" s="6" t="str">
        <f t="shared" si="0"/>
        <v>AD4</v>
      </c>
      <c r="D6" s="6" t="s">
        <v>226</v>
      </c>
      <c r="E6" s="19" t="s">
        <v>80</v>
      </c>
      <c r="F6" s="7" t="s">
        <v>338</v>
      </c>
      <c r="G6" s="8">
        <v>43296</v>
      </c>
      <c r="H6" s="446">
        <v>16990000</v>
      </c>
      <c r="I6" s="231">
        <f t="shared" ca="1" si="1"/>
        <v>47</v>
      </c>
      <c r="J6" s="232">
        <f t="shared" ca="1" si="2"/>
        <v>0</v>
      </c>
      <c r="K6" s="232">
        <f t="shared" ca="1" si="3"/>
        <v>0.34722222222222221</v>
      </c>
      <c r="L6" s="473" t="str">
        <f t="shared" ca="1" si="4"/>
        <v>ON DINH</v>
      </c>
      <c r="M6" s="7" t="s">
        <v>247</v>
      </c>
      <c r="N6" s="7" t="s">
        <v>422</v>
      </c>
      <c r="O6" s="623">
        <v>1</v>
      </c>
      <c r="P6" s="7">
        <v>1</v>
      </c>
      <c r="Q6" s="228">
        <v>1</v>
      </c>
      <c r="R6" s="38"/>
      <c r="S6" s="172" t="s">
        <v>423</v>
      </c>
    </row>
    <row r="7" spans="1:19" ht="49.9" customHeight="1">
      <c r="A7" s="61">
        <v>6</v>
      </c>
      <c r="B7" s="6" t="s">
        <v>424</v>
      </c>
      <c r="C7" s="6" t="str">
        <f t="shared" si="0"/>
        <v>AD4</v>
      </c>
      <c r="D7" s="6" t="s">
        <v>226</v>
      </c>
      <c r="E7" s="19" t="s">
        <v>80</v>
      </c>
      <c r="F7" s="19" t="s">
        <v>338</v>
      </c>
      <c r="G7" s="20">
        <v>43296</v>
      </c>
      <c r="H7" s="447">
        <v>16990000</v>
      </c>
      <c r="I7" s="231">
        <f t="shared" ca="1" si="1"/>
        <v>47</v>
      </c>
      <c r="J7" s="232">
        <f t="shared" ca="1" si="2"/>
        <v>0</v>
      </c>
      <c r="K7" s="232">
        <f t="shared" ca="1" si="3"/>
        <v>0.34722222222222221</v>
      </c>
      <c r="L7" s="473" t="str">
        <f t="shared" ca="1" si="4"/>
        <v>ON DINH</v>
      </c>
      <c r="M7" s="7" t="s">
        <v>247</v>
      </c>
      <c r="N7" s="19" t="s">
        <v>425</v>
      </c>
      <c r="O7" s="624"/>
      <c r="P7" s="19">
        <v>1</v>
      </c>
      <c r="Q7" s="34">
        <v>1</v>
      </c>
      <c r="R7" s="19"/>
      <c r="S7" s="177" t="s">
        <v>426</v>
      </c>
    </row>
    <row r="8" spans="1:19" ht="49.9" customHeight="1">
      <c r="A8" s="60">
        <v>7</v>
      </c>
      <c r="B8" s="6" t="s">
        <v>427</v>
      </c>
      <c r="C8" s="6" t="str">
        <f t="shared" si="0"/>
        <v>AD4</v>
      </c>
      <c r="D8" s="6" t="s">
        <v>226</v>
      </c>
      <c r="E8" s="19" t="s">
        <v>80</v>
      </c>
      <c r="F8" s="19" t="s">
        <v>289</v>
      </c>
      <c r="G8" s="20">
        <v>43626</v>
      </c>
      <c r="H8" s="431">
        <v>20020000</v>
      </c>
      <c r="I8" s="231">
        <f t="shared" ca="1" si="1"/>
        <v>37</v>
      </c>
      <c r="J8" s="232">
        <f t="shared" ca="1" si="2"/>
        <v>0</v>
      </c>
      <c r="K8" s="232">
        <f t="shared" ca="1" si="3"/>
        <v>0.48611111111111116</v>
      </c>
      <c r="L8" s="473" t="str">
        <f t="shared" ca="1" si="4"/>
        <v>ON DINH</v>
      </c>
      <c r="M8" s="7" t="s">
        <v>247</v>
      </c>
      <c r="N8" s="19" t="s">
        <v>428</v>
      </c>
      <c r="O8" s="620">
        <v>1</v>
      </c>
      <c r="P8" s="19">
        <v>1</v>
      </c>
      <c r="Q8" s="34">
        <v>1</v>
      </c>
      <c r="R8" s="19"/>
      <c r="S8" s="177"/>
    </row>
    <row r="9" spans="1:19" ht="49.9" customHeight="1">
      <c r="A9" s="61">
        <v>8</v>
      </c>
      <c r="B9" s="6" t="s">
        <v>429</v>
      </c>
      <c r="C9" s="6" t="str">
        <f t="shared" si="0"/>
        <v>AD4</v>
      </c>
      <c r="D9" s="6" t="s">
        <v>226</v>
      </c>
      <c r="E9" s="19" t="s">
        <v>80</v>
      </c>
      <c r="F9" s="19" t="s">
        <v>289</v>
      </c>
      <c r="G9" s="20">
        <v>43626</v>
      </c>
      <c r="H9" s="431">
        <v>20020000</v>
      </c>
      <c r="I9" s="231">
        <f t="shared" ca="1" si="1"/>
        <v>37</v>
      </c>
      <c r="J9" s="232">
        <f t="shared" ca="1" si="2"/>
        <v>0</v>
      </c>
      <c r="K9" s="232">
        <f t="shared" ca="1" si="3"/>
        <v>0.48611111111111116</v>
      </c>
      <c r="L9" s="473" t="str">
        <f t="shared" ca="1" si="4"/>
        <v>ON DINH</v>
      </c>
      <c r="M9" s="7" t="s">
        <v>247</v>
      </c>
      <c r="N9" s="19" t="s">
        <v>430</v>
      </c>
      <c r="O9" s="620">
        <v>1</v>
      </c>
      <c r="P9" s="19">
        <v>1</v>
      </c>
      <c r="Q9" s="34">
        <v>1</v>
      </c>
      <c r="R9" s="19"/>
      <c r="S9" s="177"/>
    </row>
    <row r="10" spans="1:19" ht="49.9" customHeight="1">
      <c r="A10" s="60">
        <v>9</v>
      </c>
      <c r="B10" s="6" t="s">
        <v>431</v>
      </c>
      <c r="C10" s="6" t="str">
        <f t="shared" si="0"/>
        <v>AD4</v>
      </c>
      <c r="D10" s="6" t="s">
        <v>226</v>
      </c>
      <c r="E10" s="19" t="s">
        <v>80</v>
      </c>
      <c r="F10" s="19" t="s">
        <v>289</v>
      </c>
      <c r="G10" s="20">
        <v>43626</v>
      </c>
      <c r="H10" s="431">
        <v>20020000</v>
      </c>
      <c r="I10" s="231">
        <f t="shared" ca="1" si="1"/>
        <v>37</v>
      </c>
      <c r="J10" s="232">
        <f t="shared" ca="1" si="2"/>
        <v>0</v>
      </c>
      <c r="K10" s="232">
        <f t="shared" ca="1" si="3"/>
        <v>0.48611111111111116</v>
      </c>
      <c r="L10" s="473" t="str">
        <f t="shared" ca="1" si="4"/>
        <v>ON DINH</v>
      </c>
      <c r="M10" s="7" t="s">
        <v>247</v>
      </c>
      <c r="N10" s="19" t="s">
        <v>432</v>
      </c>
      <c r="O10" s="620">
        <v>1</v>
      </c>
      <c r="P10" s="19">
        <v>1</v>
      </c>
      <c r="Q10" s="34">
        <v>1</v>
      </c>
      <c r="R10" s="19"/>
      <c r="S10" s="177"/>
    </row>
    <row r="11" spans="1:19" ht="49.9" customHeight="1">
      <c r="A11" s="61">
        <v>10</v>
      </c>
      <c r="B11" s="6" t="s">
        <v>433</v>
      </c>
      <c r="C11" s="6" t="str">
        <f t="shared" si="0"/>
        <v>AD4</v>
      </c>
      <c r="D11" s="6" t="s">
        <v>226</v>
      </c>
      <c r="E11" s="19" t="s">
        <v>80</v>
      </c>
      <c r="F11" s="19" t="s">
        <v>289</v>
      </c>
      <c r="G11" s="20">
        <v>43626</v>
      </c>
      <c r="H11" s="431">
        <v>20020000</v>
      </c>
      <c r="I11" s="231">
        <f t="shared" ca="1" si="1"/>
        <v>37</v>
      </c>
      <c r="J11" s="232">
        <f t="shared" ca="1" si="2"/>
        <v>0</v>
      </c>
      <c r="K11" s="232">
        <f t="shared" ca="1" si="3"/>
        <v>0.48611111111111116</v>
      </c>
      <c r="L11" s="473" t="str">
        <f t="shared" ca="1" si="4"/>
        <v>ON DINH</v>
      </c>
      <c r="M11" s="7" t="s">
        <v>247</v>
      </c>
      <c r="N11" s="19" t="s">
        <v>434</v>
      </c>
      <c r="O11" s="620">
        <v>1</v>
      </c>
      <c r="P11" s="19">
        <v>1</v>
      </c>
      <c r="Q11" s="6">
        <v>1</v>
      </c>
      <c r="R11" s="19"/>
      <c r="S11" s="177" t="s">
        <v>435</v>
      </c>
    </row>
    <row r="12" spans="1:19" ht="49.9" customHeight="1">
      <c r="A12" s="60">
        <v>11</v>
      </c>
      <c r="B12" s="6" t="s">
        <v>436</v>
      </c>
      <c r="C12" s="6" t="str">
        <f t="shared" si="0"/>
        <v>AD4</v>
      </c>
      <c r="D12" s="6" t="s">
        <v>226</v>
      </c>
      <c r="E12" s="148" t="s">
        <v>299</v>
      </c>
      <c r="F12" s="19" t="s">
        <v>300</v>
      </c>
      <c r="G12" s="20">
        <v>44061</v>
      </c>
      <c r="H12" s="431">
        <v>22900000</v>
      </c>
      <c r="I12" s="231">
        <f t="shared" ca="1" si="1"/>
        <v>22</v>
      </c>
      <c r="J12" s="232">
        <f t="shared" ca="1" si="2"/>
        <v>0.38888888888888884</v>
      </c>
      <c r="K12" s="232">
        <f t="shared" ca="1" si="3"/>
        <v>0.69444444444444442</v>
      </c>
      <c r="L12" s="473" t="str">
        <f t="shared" ca="1" si="4"/>
        <v>TOT</v>
      </c>
      <c r="M12" s="7" t="s">
        <v>247</v>
      </c>
      <c r="N12" s="19" t="s">
        <v>437</v>
      </c>
      <c r="O12" s="620">
        <v>1</v>
      </c>
      <c r="P12" s="19">
        <v>1</v>
      </c>
      <c r="Q12" s="34">
        <v>1</v>
      </c>
      <c r="R12" s="19"/>
      <c r="S12" s="177" t="s">
        <v>438</v>
      </c>
    </row>
    <row r="13" spans="1:19" ht="49.9" customHeight="1">
      <c r="A13" s="61">
        <v>12</v>
      </c>
      <c r="B13" s="38" t="s">
        <v>439</v>
      </c>
      <c r="C13" s="6" t="str">
        <f t="shared" si="0"/>
        <v>AD4</v>
      </c>
      <c r="D13" s="6" t="s">
        <v>226</v>
      </c>
      <c r="E13" s="148" t="s">
        <v>299</v>
      </c>
      <c r="F13" s="7" t="s">
        <v>310</v>
      </c>
      <c r="G13" s="20">
        <v>44619</v>
      </c>
      <c r="H13" s="431">
        <v>23285000</v>
      </c>
      <c r="I13" s="231">
        <f t="shared" ca="1" si="1"/>
        <v>4</v>
      </c>
      <c r="J13" s="232">
        <f t="shared" ca="1" si="2"/>
        <v>0.88888888888888884</v>
      </c>
      <c r="K13" s="232">
        <f t="shared" ca="1" si="3"/>
        <v>0.94444444444444442</v>
      </c>
      <c r="L13" s="473" t="str">
        <f t="shared" ca="1" si="4"/>
        <v>TOT</v>
      </c>
      <c r="M13" s="7" t="s">
        <v>247</v>
      </c>
      <c r="N13" s="7" t="s">
        <v>440</v>
      </c>
      <c r="O13" s="620">
        <v>1</v>
      </c>
      <c r="P13" s="7">
        <v>1</v>
      </c>
      <c r="Q13" s="465">
        <v>1</v>
      </c>
      <c r="R13" s="19"/>
      <c r="S13" s="177"/>
    </row>
    <row r="14" spans="1:19" ht="49.9" customHeight="1">
      <c r="A14" s="60">
        <v>13</v>
      </c>
      <c r="B14" s="38" t="s">
        <v>441</v>
      </c>
      <c r="C14" s="6" t="str">
        <f t="shared" si="0"/>
        <v>AD4</v>
      </c>
      <c r="D14" s="6" t="s">
        <v>226</v>
      </c>
      <c r="E14" s="148" t="s">
        <v>299</v>
      </c>
      <c r="F14" s="7" t="s">
        <v>310</v>
      </c>
      <c r="G14" s="20">
        <v>44619</v>
      </c>
      <c r="H14" s="431">
        <v>23285000</v>
      </c>
      <c r="I14" s="231">
        <f t="shared" ca="1" si="1"/>
        <v>4</v>
      </c>
      <c r="J14" s="232">
        <f t="shared" ca="1" si="2"/>
        <v>0.88888888888888884</v>
      </c>
      <c r="K14" s="232">
        <f t="shared" ca="1" si="3"/>
        <v>0.94444444444444442</v>
      </c>
      <c r="L14" s="473" t="str">
        <f t="shared" ca="1" si="4"/>
        <v>TOT</v>
      </c>
      <c r="M14" s="7" t="s">
        <v>247</v>
      </c>
      <c r="N14" s="156" t="s">
        <v>442</v>
      </c>
      <c r="O14" s="620">
        <v>1</v>
      </c>
      <c r="P14" s="620">
        <v>1</v>
      </c>
      <c r="Q14" s="19">
        <v>1</v>
      </c>
      <c r="R14" s="19"/>
      <c r="S14" s="177"/>
    </row>
    <row r="15" spans="1:19" ht="49.9" customHeight="1">
      <c r="A15" s="61">
        <v>14</v>
      </c>
      <c r="B15" s="38" t="s">
        <v>443</v>
      </c>
      <c r="C15" s="6" t="str">
        <f t="shared" si="0"/>
        <v>AD4</v>
      </c>
      <c r="D15" s="6" t="s">
        <v>226</v>
      </c>
      <c r="E15" s="148" t="s">
        <v>299</v>
      </c>
      <c r="F15" s="7" t="s">
        <v>310</v>
      </c>
      <c r="G15" s="20">
        <v>44619</v>
      </c>
      <c r="H15" s="431">
        <v>23285000</v>
      </c>
      <c r="I15" s="231">
        <f t="shared" ca="1" si="1"/>
        <v>4</v>
      </c>
      <c r="J15" s="232">
        <f t="shared" ca="1" si="2"/>
        <v>0.88888888888888884</v>
      </c>
      <c r="K15" s="232">
        <f t="shared" ca="1" si="3"/>
        <v>0.94444444444444442</v>
      </c>
      <c r="L15" s="473" t="str">
        <f t="shared" ca="1" si="4"/>
        <v>TOT</v>
      </c>
      <c r="M15" s="7" t="s">
        <v>247</v>
      </c>
      <c r="N15" s="156" t="s">
        <v>444</v>
      </c>
      <c r="O15" s="620">
        <v>1</v>
      </c>
      <c r="P15" s="620">
        <v>1</v>
      </c>
      <c r="Q15" s="19">
        <v>1</v>
      </c>
      <c r="R15" s="19"/>
      <c r="S15" s="177"/>
    </row>
    <row r="16" spans="1:19" ht="49.9" customHeight="1">
      <c r="A16" s="60">
        <v>1</v>
      </c>
      <c r="B16" s="48" t="s">
        <v>445</v>
      </c>
      <c r="C16" s="6" t="str">
        <f t="shared" si="0"/>
        <v>AD4</v>
      </c>
      <c r="D16" s="6" t="s">
        <v>315</v>
      </c>
      <c r="E16" s="19" t="s">
        <v>80</v>
      </c>
      <c r="F16" s="19" t="s">
        <v>446</v>
      </c>
      <c r="G16" s="20">
        <v>40613</v>
      </c>
      <c r="H16" s="431">
        <v>11000000</v>
      </c>
      <c r="I16" s="231">
        <f t="shared" ca="1" si="1"/>
        <v>136</v>
      </c>
      <c r="J16" s="232">
        <f t="shared" ca="1" si="2"/>
        <v>0</v>
      </c>
      <c r="K16" s="232">
        <f t="shared" ca="1" si="3"/>
        <v>0</v>
      </c>
      <c r="L16" s="473" t="str">
        <f t="shared" ca="1" si="4"/>
        <v>NEN THANH LY</v>
      </c>
      <c r="M16" s="7" t="s">
        <v>447</v>
      </c>
      <c r="N16" s="19" t="s">
        <v>448</v>
      </c>
      <c r="O16" s="620"/>
      <c r="P16" s="19"/>
      <c r="Q16" s="34"/>
      <c r="R16" s="6"/>
      <c r="S16" s="177"/>
    </row>
    <row r="17" spans="1:19" ht="49.9" customHeight="1">
      <c r="A17" s="214">
        <v>1</v>
      </c>
      <c r="B17" s="200" t="s">
        <v>449</v>
      </c>
      <c r="C17" s="50" t="str">
        <f t="shared" si="0"/>
        <v>AD4</v>
      </c>
      <c r="D17" s="50" t="s">
        <v>315</v>
      </c>
      <c r="E17" s="26" t="s">
        <v>80</v>
      </c>
      <c r="F17" s="26" t="s">
        <v>450</v>
      </c>
      <c r="G17" s="27">
        <v>44631</v>
      </c>
      <c r="H17" s="432">
        <v>0</v>
      </c>
      <c r="I17" s="411">
        <f t="shared" ca="1" si="1"/>
        <v>4</v>
      </c>
      <c r="J17" s="233">
        <f t="shared" ca="1" si="2"/>
        <v>0.88888888888888884</v>
      </c>
      <c r="K17" s="233">
        <f t="shared" ca="1" si="3"/>
        <v>0.94444444444444442</v>
      </c>
      <c r="L17" s="474" t="str">
        <f t="shared" ca="1" si="4"/>
        <v>TOT</v>
      </c>
      <c r="M17" s="51" t="s">
        <v>247</v>
      </c>
      <c r="N17" s="26" t="s">
        <v>448</v>
      </c>
      <c r="O17" s="28"/>
      <c r="P17" s="26"/>
      <c r="Q17" s="40"/>
      <c r="R17" s="50"/>
      <c r="S17" s="186"/>
    </row>
  </sheetData>
  <pageMargins left="0.7" right="0.7" top="0.75" bottom="0.75" header="0.3" footer="0.3"/>
  <pageSetup paperSize="9" scale="36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E50F9CF6-5E14-48DC-BA34-B256D7889EC2}">
          <x14:formula1>
            <xm:f>Source!$A$2:$A$24</xm:f>
          </x14:formula1>
          <xm:sqref>D16:D17</xm:sqref>
        </x14:dataValidation>
        <x14:dataValidation type="list" allowBlank="1" showInputMessage="1" showErrorMessage="1" xr:uid="{2C666D50-1F74-4164-833A-B50A8D95DDE4}">
          <x14:formula1>
            <xm:f>Source!$B$2:$B$16</xm:f>
          </x14:formula1>
          <xm:sqref>E2:E17</xm:sqref>
        </x14:dataValidation>
        <x14:dataValidation type="list" allowBlank="1" showInputMessage="1" showErrorMessage="1" xr:uid="{07EEBCBC-9E70-4E0F-9193-0DC51A8E1830}">
          <x14:formula1>
            <xm:f>Source!$A$2:$A$18</xm:f>
          </x14:formula1>
          <xm:sqref>D2:D15</xm:sqref>
        </x14:dataValidation>
        <x14:dataValidation type="list" allowBlank="1" showInputMessage="1" showErrorMessage="1" xr:uid="{2111D369-A40D-4F0A-AD28-C2E8285EFCA2}">
          <x14:formula1>
            <xm:f>Source!$I$2:$I$14</xm:f>
          </x14:formula1>
          <xm:sqref>M2:M1048576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355E-88B5-408D-BE3C-EF36C4E3143E}">
  <sheetPr>
    <pageSetUpPr fitToPage="1"/>
  </sheetPr>
  <dimension ref="A1:S15"/>
  <sheetViews>
    <sheetView zoomScale="55" zoomScaleNormal="55" workbookViewId="0">
      <selection activeCell="F9" sqref="F9"/>
    </sheetView>
  </sheetViews>
  <sheetFormatPr defaultRowHeight="15"/>
  <cols>
    <col min="1" max="4" width="10.625" customWidth="1"/>
    <col min="5" max="5" width="20.375" customWidth="1"/>
    <col min="6" max="6" width="25.375" customWidth="1"/>
    <col min="7" max="7" width="15.625" style="363" customWidth="1"/>
    <col min="8" max="8" width="27.25" style="374" customWidth="1"/>
    <col min="9" max="11" width="15.625" customWidth="1"/>
    <col min="12" max="12" width="30.375" customWidth="1"/>
    <col min="13" max="14" width="15.625" customWidth="1"/>
    <col min="15" max="15" width="15.625" style="375" customWidth="1"/>
    <col min="16" max="17" width="30.375" customWidth="1"/>
    <col min="19" max="19" width="21.37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9.9" customHeight="1">
      <c r="A2" s="500">
        <v>1</v>
      </c>
      <c r="B2" s="501" t="s">
        <v>451</v>
      </c>
      <c r="C2" s="501" t="str">
        <f>LEFT(B2,3)</f>
        <v>AD5</v>
      </c>
      <c r="D2" s="501" t="s">
        <v>226</v>
      </c>
      <c r="E2" s="502" t="s">
        <v>80</v>
      </c>
      <c r="F2" s="502" t="s">
        <v>452</v>
      </c>
      <c r="G2" s="503">
        <v>42580</v>
      </c>
      <c r="H2" s="481">
        <v>15045000</v>
      </c>
      <c r="I2" s="504">
        <f ca="1">DATEDIF(G2,TODAY(),"M")</f>
        <v>71</v>
      </c>
      <c r="J2" s="505">
        <f ca="1">IF(I2&lt;36,100%-I2/36*100%,0)</f>
        <v>0</v>
      </c>
      <c r="K2" s="506">
        <f ca="1">IF(I2&lt;72,100%-I2/72*100%,0)</f>
        <v>1.388888888888884E-2</v>
      </c>
      <c r="L2" s="507" t="str">
        <f ca="1">IF(I2&lt;=24,"TOT",IF(AND(I2&gt;25,I2&lt;=48),"ON DINH",IF(AND(I2&gt;49,I2&lt;=60),"TAM ON",IF(AND(I2&gt;61,I2&lt;=84),"CHAM",IF(AND(I2&gt;85,I2&lt;=96),"RAT CHAM","NEN THANH LY")))))</f>
        <v>CHAM</v>
      </c>
      <c r="M2" s="507" t="s">
        <v>228</v>
      </c>
      <c r="N2" s="507" t="s">
        <v>453</v>
      </c>
      <c r="O2" s="625"/>
      <c r="P2" s="508"/>
      <c r="Q2" s="501"/>
      <c r="R2" s="509"/>
      <c r="S2" s="510" t="s">
        <v>454</v>
      </c>
    </row>
    <row r="3" spans="1:19" ht="49.9" customHeight="1">
      <c r="A3" s="60">
        <v>2</v>
      </c>
      <c r="B3" s="6" t="s">
        <v>455</v>
      </c>
      <c r="C3" s="6" t="str">
        <f t="shared" ref="C3:C15" si="0">LEFT(B3,3)</f>
        <v>AD5</v>
      </c>
      <c r="D3" s="6" t="s">
        <v>226</v>
      </c>
      <c r="E3" s="19" t="s">
        <v>258</v>
      </c>
      <c r="F3" s="19" t="s">
        <v>259</v>
      </c>
      <c r="G3" s="20">
        <v>42943</v>
      </c>
      <c r="H3" s="430">
        <v>14280000</v>
      </c>
      <c r="I3" s="236">
        <f ca="1">DATEDIF(G3,TODAY(),"M")</f>
        <v>59</v>
      </c>
      <c r="J3" s="237">
        <f t="shared" ref="J3:J15" ca="1" si="1">IF(I3&lt;36,100%-I3/36*100%,0)</f>
        <v>0</v>
      </c>
      <c r="K3" s="238">
        <f t="shared" ref="K3:K15" ca="1" si="2">IF(I3&lt;72,100%-I3/72*100%,0)</f>
        <v>0.18055555555555558</v>
      </c>
      <c r="L3" s="16" t="str">
        <f ca="1">IF(I3&lt;=24,"TOT",IF(AND(I3&gt;25,I3&lt;=48),"ON DINH",IF(AND(I3&gt;49,I3&lt;=60),"TAM ON",IF(AND(I3&gt;61,I3&lt;=84),"CHAM",IF(AND(I3&gt;85,I3&lt;=96),"RAT CHAM","NEN THANH LY")))))</f>
        <v>TAM ON</v>
      </c>
      <c r="M3" s="36" t="s">
        <v>247</v>
      </c>
      <c r="N3" s="36" t="s">
        <v>456</v>
      </c>
      <c r="O3" s="465">
        <v>1</v>
      </c>
      <c r="P3" s="34"/>
      <c r="Q3" s="6">
        <v>1</v>
      </c>
      <c r="R3" s="196"/>
      <c r="S3" s="177" t="s">
        <v>457</v>
      </c>
    </row>
    <row r="4" spans="1:19" ht="49.9" customHeight="1">
      <c r="A4" s="62">
        <v>3</v>
      </c>
      <c r="B4" s="138" t="s">
        <v>458</v>
      </c>
      <c r="C4" s="138" t="str">
        <f t="shared" si="0"/>
        <v>AD5</v>
      </c>
      <c r="D4" s="138" t="s">
        <v>226</v>
      </c>
      <c r="E4" s="14" t="s">
        <v>258</v>
      </c>
      <c r="F4" s="14" t="s">
        <v>459</v>
      </c>
      <c r="G4" s="412">
        <v>42943</v>
      </c>
      <c r="H4" s="438">
        <v>14280000</v>
      </c>
      <c r="I4" s="413">
        <f t="shared" ref="I4:I15" ca="1" si="3">DATEDIF(G4,TODAY(),"M")</f>
        <v>59</v>
      </c>
      <c r="J4" s="414">
        <f t="shared" ca="1" si="1"/>
        <v>0</v>
      </c>
      <c r="K4" s="415">
        <f t="shared" ca="1" si="2"/>
        <v>0.18055555555555558</v>
      </c>
      <c r="L4" s="16" t="str">
        <f t="shared" ref="L4:L15" ca="1" si="4">IF(I4&lt;=24,"TOT",IF(AND(I4&gt;25,I4&lt;=48),"ON DINH",IF(AND(I4&gt;49,I4&lt;=60),"TAM ON",IF(AND(I4&gt;61,I4&lt;=84),"CHAM",IF(AND(I4&gt;85,I4&lt;=96),"RAT CHAM","NEN THANH LY")))))</f>
        <v>TAM ON</v>
      </c>
      <c r="M4" s="16" t="s">
        <v>228</v>
      </c>
      <c r="N4" s="16" t="s">
        <v>460</v>
      </c>
      <c r="O4" s="465"/>
      <c r="P4" s="34"/>
      <c r="Q4" s="6"/>
      <c r="R4" s="196"/>
      <c r="S4" s="177" t="s">
        <v>461</v>
      </c>
    </row>
    <row r="5" spans="1:19" ht="49.9" customHeight="1">
      <c r="A5" s="60">
        <v>4</v>
      </c>
      <c r="B5" s="6" t="s">
        <v>462</v>
      </c>
      <c r="C5" s="6" t="str">
        <f t="shared" si="0"/>
        <v>AD5</v>
      </c>
      <c r="D5" s="6" t="s">
        <v>226</v>
      </c>
      <c r="E5" s="19" t="s">
        <v>80</v>
      </c>
      <c r="F5" s="19" t="s">
        <v>338</v>
      </c>
      <c r="G5" s="20">
        <v>43296</v>
      </c>
      <c r="H5" s="439">
        <v>16990000</v>
      </c>
      <c r="I5" s="236">
        <f t="shared" ca="1" si="3"/>
        <v>47</v>
      </c>
      <c r="J5" s="237">
        <f t="shared" ca="1" si="1"/>
        <v>0</v>
      </c>
      <c r="K5" s="238">
        <f t="shared" ca="1" si="2"/>
        <v>0.34722222222222221</v>
      </c>
      <c r="L5" s="36" t="str">
        <f t="shared" ca="1" si="4"/>
        <v>ON DINH</v>
      </c>
      <c r="M5" s="36" t="s">
        <v>263</v>
      </c>
      <c r="N5" s="36" t="s">
        <v>463</v>
      </c>
      <c r="O5" s="465"/>
      <c r="P5" s="34"/>
      <c r="Q5" s="6">
        <v>1</v>
      </c>
      <c r="R5" s="196"/>
      <c r="S5" s="177" t="s">
        <v>464</v>
      </c>
    </row>
    <row r="6" spans="1:19" ht="49.9" customHeight="1">
      <c r="A6" s="60">
        <v>5</v>
      </c>
      <c r="B6" s="6" t="s">
        <v>465</v>
      </c>
      <c r="C6" s="6" t="str">
        <f t="shared" si="0"/>
        <v>AD5</v>
      </c>
      <c r="D6" s="6" t="s">
        <v>226</v>
      </c>
      <c r="E6" s="19" t="s">
        <v>80</v>
      </c>
      <c r="F6" s="19" t="s">
        <v>338</v>
      </c>
      <c r="G6" s="20">
        <v>43296</v>
      </c>
      <c r="H6" s="439">
        <v>16990000</v>
      </c>
      <c r="I6" s="236">
        <f t="shared" ca="1" si="3"/>
        <v>47</v>
      </c>
      <c r="J6" s="237">
        <f t="shared" ca="1" si="1"/>
        <v>0</v>
      </c>
      <c r="K6" s="238">
        <f t="shared" ca="1" si="2"/>
        <v>0.34722222222222221</v>
      </c>
      <c r="L6" s="36" t="str">
        <f t="shared" ca="1" si="4"/>
        <v>ON DINH</v>
      </c>
      <c r="M6" s="36" t="s">
        <v>247</v>
      </c>
      <c r="N6" s="36" t="s">
        <v>466</v>
      </c>
      <c r="O6" s="465">
        <v>1</v>
      </c>
      <c r="P6" s="34"/>
      <c r="Q6" s="6">
        <v>1</v>
      </c>
      <c r="R6" s="196"/>
      <c r="S6" s="177" t="s">
        <v>467</v>
      </c>
    </row>
    <row r="7" spans="1:19" ht="49.9" customHeight="1">
      <c r="A7" s="62">
        <v>6</v>
      </c>
      <c r="B7" s="138" t="s">
        <v>468</v>
      </c>
      <c r="C7" s="138" t="str">
        <f t="shared" si="0"/>
        <v>AD5</v>
      </c>
      <c r="D7" s="138" t="s">
        <v>226</v>
      </c>
      <c r="E7" s="14" t="s">
        <v>80</v>
      </c>
      <c r="F7" s="14" t="s">
        <v>338</v>
      </c>
      <c r="G7" s="412">
        <v>43296</v>
      </c>
      <c r="H7" s="438">
        <v>16990000</v>
      </c>
      <c r="I7" s="413">
        <f t="shared" ca="1" si="3"/>
        <v>47</v>
      </c>
      <c r="J7" s="414">
        <f t="shared" ca="1" si="1"/>
        <v>0</v>
      </c>
      <c r="K7" s="415">
        <f t="shared" ca="1" si="2"/>
        <v>0.34722222222222221</v>
      </c>
      <c r="L7" s="16" t="str">
        <f t="shared" ca="1" si="4"/>
        <v>ON DINH</v>
      </c>
      <c r="M7" s="14" t="s">
        <v>236</v>
      </c>
      <c r="N7" s="14" t="s">
        <v>469</v>
      </c>
      <c r="O7" s="465"/>
      <c r="P7" s="98"/>
      <c r="Q7" s="19"/>
      <c r="R7" s="196"/>
      <c r="S7" s="177" t="s">
        <v>470</v>
      </c>
    </row>
    <row r="8" spans="1:19" ht="49.9" customHeight="1">
      <c r="A8" s="60">
        <v>7</v>
      </c>
      <c r="B8" s="6" t="s">
        <v>471</v>
      </c>
      <c r="C8" s="6" t="str">
        <f t="shared" si="0"/>
        <v>AD5</v>
      </c>
      <c r="D8" s="6" t="s">
        <v>226</v>
      </c>
      <c r="E8" s="19" t="s">
        <v>80</v>
      </c>
      <c r="F8" s="19" t="s">
        <v>289</v>
      </c>
      <c r="G8" s="20">
        <v>43626</v>
      </c>
      <c r="H8" s="431">
        <v>20020000</v>
      </c>
      <c r="I8" s="236">
        <f t="shared" ca="1" si="3"/>
        <v>37</v>
      </c>
      <c r="J8" s="237">
        <f t="shared" ca="1" si="1"/>
        <v>0</v>
      </c>
      <c r="K8" s="238">
        <f t="shared" ca="1" si="2"/>
        <v>0.48611111111111116</v>
      </c>
      <c r="L8" s="36" t="str">
        <f t="shared" ca="1" si="4"/>
        <v>ON DINH</v>
      </c>
      <c r="M8" s="36" t="s">
        <v>247</v>
      </c>
      <c r="N8" s="19" t="s">
        <v>472</v>
      </c>
      <c r="O8" s="465"/>
      <c r="P8" s="98"/>
      <c r="Q8" s="19">
        <v>1</v>
      </c>
      <c r="R8" s="196"/>
      <c r="S8" s="177" t="s">
        <v>473</v>
      </c>
    </row>
    <row r="9" spans="1:19" ht="49.9" customHeight="1">
      <c r="A9" s="60">
        <v>8</v>
      </c>
      <c r="B9" s="6" t="s">
        <v>474</v>
      </c>
      <c r="C9" s="6" t="str">
        <f t="shared" si="0"/>
        <v>AD5</v>
      </c>
      <c r="D9" s="6" t="s">
        <v>226</v>
      </c>
      <c r="E9" s="19" t="s">
        <v>80</v>
      </c>
      <c r="F9" s="19" t="s">
        <v>289</v>
      </c>
      <c r="G9" s="20">
        <v>43626</v>
      </c>
      <c r="H9" s="431">
        <v>20020000</v>
      </c>
      <c r="I9" s="236">
        <f t="shared" ca="1" si="3"/>
        <v>37</v>
      </c>
      <c r="J9" s="237">
        <f t="shared" ca="1" si="1"/>
        <v>0</v>
      </c>
      <c r="K9" s="238">
        <f t="shared" ca="1" si="2"/>
        <v>0.48611111111111116</v>
      </c>
      <c r="L9" s="36" t="str">
        <f t="shared" ca="1" si="4"/>
        <v>ON DINH</v>
      </c>
      <c r="M9" s="36" t="s">
        <v>247</v>
      </c>
      <c r="N9" s="19" t="s">
        <v>475</v>
      </c>
      <c r="O9" s="465">
        <v>1</v>
      </c>
      <c r="P9" s="98"/>
      <c r="Q9" s="19">
        <v>1</v>
      </c>
      <c r="R9" s="196"/>
      <c r="S9" s="177" t="s">
        <v>476</v>
      </c>
    </row>
    <row r="10" spans="1:19" ht="49.9" customHeight="1">
      <c r="A10" s="60">
        <v>9</v>
      </c>
      <c r="B10" s="6" t="s">
        <v>477</v>
      </c>
      <c r="C10" s="6" t="str">
        <f t="shared" si="0"/>
        <v>AD5</v>
      </c>
      <c r="D10" s="6" t="s">
        <v>226</v>
      </c>
      <c r="E10" s="19" t="s">
        <v>80</v>
      </c>
      <c r="F10" s="19" t="s">
        <v>289</v>
      </c>
      <c r="G10" s="20">
        <v>43626</v>
      </c>
      <c r="H10" s="431">
        <v>20020000</v>
      </c>
      <c r="I10" s="236">
        <f t="shared" ca="1" si="3"/>
        <v>37</v>
      </c>
      <c r="J10" s="237">
        <f t="shared" ca="1" si="1"/>
        <v>0</v>
      </c>
      <c r="K10" s="238">
        <f t="shared" ca="1" si="2"/>
        <v>0.48611111111111116</v>
      </c>
      <c r="L10" s="36" t="str">
        <f t="shared" ca="1" si="4"/>
        <v>ON DINH</v>
      </c>
      <c r="M10" s="36" t="s">
        <v>247</v>
      </c>
      <c r="N10" s="19" t="s">
        <v>478</v>
      </c>
      <c r="O10" s="465"/>
      <c r="P10" s="98"/>
      <c r="Q10" s="19">
        <v>1</v>
      </c>
      <c r="R10" s="196"/>
      <c r="S10" s="177" t="s">
        <v>479</v>
      </c>
    </row>
    <row r="11" spans="1:19" ht="42.75">
      <c r="A11" s="61">
        <v>10</v>
      </c>
      <c r="B11" s="38" t="s">
        <v>480</v>
      </c>
      <c r="C11" s="6" t="str">
        <f t="shared" si="0"/>
        <v>AD5</v>
      </c>
      <c r="D11" s="6" t="s">
        <v>226</v>
      </c>
      <c r="E11" s="7" t="s">
        <v>299</v>
      </c>
      <c r="F11" s="7" t="s">
        <v>310</v>
      </c>
      <c r="G11" s="20">
        <v>44619</v>
      </c>
      <c r="H11" s="431">
        <v>23285000</v>
      </c>
      <c r="I11" s="236">
        <f t="shared" ca="1" si="3"/>
        <v>4</v>
      </c>
      <c r="J11" s="237">
        <f t="shared" ca="1" si="1"/>
        <v>0.88888888888888884</v>
      </c>
      <c r="K11" s="238">
        <f t="shared" ca="1" si="2"/>
        <v>0.94444444444444442</v>
      </c>
      <c r="L11" s="36" t="str">
        <f t="shared" ca="1" si="4"/>
        <v>TOT</v>
      </c>
      <c r="M11" s="36" t="s">
        <v>247</v>
      </c>
      <c r="N11" s="7" t="s">
        <v>481</v>
      </c>
      <c r="O11" s="620">
        <v>1</v>
      </c>
      <c r="P11" s="36"/>
      <c r="Q11" s="19">
        <v>1</v>
      </c>
      <c r="R11" s="196"/>
      <c r="S11" s="177"/>
    </row>
    <row r="12" spans="1:19" s="679" customFormat="1" ht="42.75">
      <c r="A12" s="669">
        <v>11</v>
      </c>
      <c r="B12" s="670" t="s">
        <v>482</v>
      </c>
      <c r="C12" s="670" t="str">
        <f t="shared" si="0"/>
        <v>AD5</v>
      </c>
      <c r="D12" s="670" t="s">
        <v>226</v>
      </c>
      <c r="E12" s="339" t="s">
        <v>299</v>
      </c>
      <c r="F12" s="339" t="s">
        <v>310</v>
      </c>
      <c r="G12" s="671">
        <v>44619</v>
      </c>
      <c r="H12" s="672">
        <v>23285000</v>
      </c>
      <c r="I12" s="673">
        <f t="shared" ca="1" si="3"/>
        <v>4</v>
      </c>
      <c r="J12" s="674">
        <f t="shared" ca="1" si="1"/>
        <v>0.88888888888888884</v>
      </c>
      <c r="K12" s="675">
        <f t="shared" ca="1" si="2"/>
        <v>0.94444444444444442</v>
      </c>
      <c r="L12" s="340" t="str">
        <f t="shared" ca="1" si="4"/>
        <v>TOT</v>
      </c>
      <c r="M12" s="340" t="s">
        <v>247</v>
      </c>
      <c r="N12" s="340" t="s">
        <v>483</v>
      </c>
      <c r="O12" s="676">
        <v>1</v>
      </c>
      <c r="P12" s="339"/>
      <c r="Q12" s="339">
        <v>1</v>
      </c>
      <c r="R12" s="677"/>
      <c r="S12" s="678" t="s">
        <v>484</v>
      </c>
    </row>
    <row r="13" spans="1:19" ht="49.9" customHeight="1">
      <c r="A13" s="61">
        <v>12</v>
      </c>
      <c r="B13" s="38" t="s">
        <v>485</v>
      </c>
      <c r="C13" s="6" t="str">
        <f t="shared" si="0"/>
        <v>AD5</v>
      </c>
      <c r="D13" s="38" t="s">
        <v>226</v>
      </c>
      <c r="E13" s="7" t="s">
        <v>299</v>
      </c>
      <c r="F13" s="7" t="s">
        <v>310</v>
      </c>
      <c r="G13" s="20">
        <v>44619</v>
      </c>
      <c r="H13" s="431">
        <v>23285000</v>
      </c>
      <c r="I13" s="236">
        <f t="shared" ca="1" si="3"/>
        <v>4</v>
      </c>
      <c r="J13" s="237">
        <f t="shared" ca="1" si="1"/>
        <v>0.88888888888888884</v>
      </c>
      <c r="K13" s="238">
        <f t="shared" ca="1" si="2"/>
        <v>0.94444444444444442</v>
      </c>
      <c r="L13" s="36" t="str">
        <f t="shared" ca="1" si="4"/>
        <v>TOT</v>
      </c>
      <c r="M13" s="36" t="s">
        <v>247</v>
      </c>
      <c r="N13" s="156" t="s">
        <v>486</v>
      </c>
      <c r="O13" s="620">
        <v>1</v>
      </c>
      <c r="P13" s="19"/>
      <c r="Q13" s="19">
        <v>1</v>
      </c>
      <c r="R13" s="196"/>
      <c r="S13" s="177"/>
    </row>
    <row r="14" spans="1:19" ht="49.9" customHeight="1">
      <c r="A14" s="234"/>
      <c r="B14" s="48" t="s">
        <v>487</v>
      </c>
      <c r="C14" s="6" t="str">
        <f t="shared" si="0"/>
        <v>AD5</v>
      </c>
      <c r="D14" s="48" t="s">
        <v>315</v>
      </c>
      <c r="E14" s="19" t="s">
        <v>80</v>
      </c>
      <c r="F14" s="19" t="s">
        <v>488</v>
      </c>
      <c r="G14" s="20">
        <v>41379</v>
      </c>
      <c r="H14" s="431"/>
      <c r="I14" s="236">
        <f t="shared" ca="1" si="3"/>
        <v>110</v>
      </c>
      <c r="J14" s="237">
        <f t="shared" ca="1" si="1"/>
        <v>0</v>
      </c>
      <c r="K14" s="238">
        <f t="shared" ca="1" si="2"/>
        <v>0</v>
      </c>
      <c r="L14" s="36" t="str">
        <f t="shared" ca="1" si="4"/>
        <v>NEN THANH LY</v>
      </c>
      <c r="M14" s="36" t="s">
        <v>247</v>
      </c>
      <c r="N14" s="36"/>
      <c r="O14" s="465"/>
      <c r="P14" s="34"/>
      <c r="Q14" s="6"/>
      <c r="R14" s="196"/>
      <c r="S14" s="177"/>
    </row>
    <row r="15" spans="1:19" ht="49.9" customHeight="1">
      <c r="A15" s="235"/>
      <c r="B15" s="200" t="s">
        <v>489</v>
      </c>
      <c r="C15" s="50" t="str">
        <f t="shared" si="0"/>
        <v>AD5</v>
      </c>
      <c r="D15" s="200" t="s">
        <v>315</v>
      </c>
      <c r="E15" s="26" t="s">
        <v>80</v>
      </c>
      <c r="F15" s="26" t="s">
        <v>490</v>
      </c>
      <c r="G15" s="27">
        <v>44687</v>
      </c>
      <c r="H15" s="432">
        <v>0</v>
      </c>
      <c r="I15" s="511">
        <f t="shared" ca="1" si="3"/>
        <v>2</v>
      </c>
      <c r="J15" s="512">
        <f t="shared" ca="1" si="1"/>
        <v>0.94444444444444442</v>
      </c>
      <c r="K15" s="513">
        <f t="shared" ca="1" si="2"/>
        <v>0.97222222222222221</v>
      </c>
      <c r="L15" s="173" t="str">
        <f t="shared" ca="1" si="4"/>
        <v>TOT</v>
      </c>
      <c r="M15" s="173" t="s">
        <v>247</v>
      </c>
      <c r="N15" s="173"/>
      <c r="O15" s="626"/>
      <c r="P15" s="40"/>
      <c r="Q15" s="50"/>
      <c r="R15" s="198"/>
      <c r="S15" s="186"/>
    </row>
  </sheetData>
  <pageMargins left="0.7" right="0.7" top="0.75" bottom="0.75" header="0.3" footer="0.3"/>
  <pageSetup paperSize="9" scale="37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E3527F0-3A18-4A9A-AB9B-B6864E11F1B0}">
          <x14:formula1>
            <xm:f>Source!$I$2:$I$14</xm:f>
          </x14:formula1>
          <xm:sqref>M2:M1048576</xm:sqref>
        </x14:dataValidation>
        <x14:dataValidation type="list" allowBlank="1" showInputMessage="1" showErrorMessage="1" xr:uid="{B8DA93C2-C34A-4676-A8C4-18B35A4B8C7C}">
          <x14:formula1>
            <xm:f>Source!$A$2:$A$19</xm:f>
          </x14:formula1>
          <xm:sqref>D2:D1048576</xm:sqref>
        </x14:dataValidation>
        <x14:dataValidation type="list" allowBlank="1" showInputMessage="1" showErrorMessage="1" xr:uid="{3F3C437B-B9F9-4D5F-B756-FDD63BF83434}">
          <x14:formula1>
            <xm:f>Source!$B:$B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2B15-0814-4511-B635-D6B3AE244A65}">
  <sheetPr>
    <pageSetUpPr fitToPage="1"/>
  </sheetPr>
  <dimension ref="A1:S20"/>
  <sheetViews>
    <sheetView topLeftCell="A7" zoomScale="55" zoomScaleNormal="55" workbookViewId="0">
      <selection activeCell="N8" sqref="N8"/>
    </sheetView>
  </sheetViews>
  <sheetFormatPr defaultColWidth="8.875" defaultRowHeight="15"/>
  <cols>
    <col min="1" max="1" width="10.625" style="285" customWidth="1"/>
    <col min="2" max="2" width="18.625" style="285" customWidth="1"/>
    <col min="3" max="5" width="10.625" style="285" customWidth="1"/>
    <col min="6" max="6" width="30.375" style="285" customWidth="1"/>
    <col min="7" max="7" width="20.375" style="453" customWidth="1"/>
    <col min="8" max="8" width="21.875" style="440" customWidth="1"/>
    <col min="9" max="9" width="11.125" style="367" customWidth="1"/>
    <col min="10" max="10" width="17" style="368" customWidth="1"/>
    <col min="11" max="11" width="15.625" style="368" customWidth="1"/>
    <col min="12" max="12" width="26.375" style="369" customWidth="1"/>
    <col min="13" max="13" width="30.375" style="285" customWidth="1"/>
    <col min="14" max="14" width="26.625" style="285" customWidth="1"/>
    <col min="15" max="15" width="15.625" style="292" customWidth="1"/>
    <col min="16" max="16" width="15.625" style="285" customWidth="1"/>
    <col min="17" max="17" width="18.625" style="285" customWidth="1"/>
    <col min="18" max="18" width="30.375" style="285" customWidth="1"/>
    <col min="19" max="19" width="22.625" style="285" customWidth="1"/>
    <col min="20" max="16384" width="8.875" style="285"/>
  </cols>
  <sheetData>
    <row r="1" spans="1:19" ht="57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9.9" customHeight="1">
      <c r="A2" s="49">
        <v>2</v>
      </c>
      <c r="B2" s="138" t="s">
        <v>491</v>
      </c>
      <c r="C2" s="138" t="str">
        <f>LEFT(B2,4)</f>
        <v>AD6A</v>
      </c>
      <c r="D2" s="138" t="s">
        <v>226</v>
      </c>
      <c r="E2" s="138" t="s">
        <v>80</v>
      </c>
      <c r="F2" s="14" t="s">
        <v>492</v>
      </c>
      <c r="G2" s="412">
        <v>41852</v>
      </c>
      <c r="H2" s="437">
        <v>12663637</v>
      </c>
      <c r="I2" s="417">
        <f ca="1">DATEDIF(G2,TODAY(),"M")</f>
        <v>95</v>
      </c>
      <c r="J2" s="418">
        <f ca="1">IF(I2&lt;36,100%-I2/36*100%,0)</f>
        <v>0</v>
      </c>
      <c r="K2" s="418">
        <f ca="1">IF(I2&lt;72,100%-I2/72*100%,0)</f>
        <v>0</v>
      </c>
      <c r="L2" s="419" t="str">
        <f ca="1">IF(I2&lt;=24,"TOT",IF(AND(I2&gt;25,I2&lt;=48),"ON DINH",IF(AND(I2&gt;49,I2&lt;=60),"TAM ON",IF(AND(I2&gt;61,I2&lt;=84),"CHAM",IF(AND(I2&gt;85,I2&lt;=96),"RAT CHAM","NEN THANH LY")))))</f>
        <v>RAT CHAM</v>
      </c>
      <c r="M2" s="139" t="s">
        <v>447</v>
      </c>
      <c r="N2" s="14" t="s">
        <v>493</v>
      </c>
      <c r="O2" s="16"/>
      <c r="P2" s="16"/>
      <c r="Q2" s="420"/>
      <c r="R2" s="14"/>
      <c r="S2" s="178" t="s">
        <v>494</v>
      </c>
    </row>
    <row r="3" spans="1:19" ht="49.9" customHeight="1">
      <c r="A3" s="101">
        <v>3</v>
      </c>
      <c r="B3" s="6" t="s">
        <v>495</v>
      </c>
      <c r="C3" s="6" t="str">
        <f t="shared" ref="C3:C20" si="0">LEFT(B3,4)</f>
        <v>AD6A</v>
      </c>
      <c r="D3" s="6" t="s">
        <v>226</v>
      </c>
      <c r="E3" s="6" t="s">
        <v>80</v>
      </c>
      <c r="F3" s="19" t="s">
        <v>496</v>
      </c>
      <c r="G3" s="20">
        <v>42221</v>
      </c>
      <c r="H3" s="431">
        <v>12150000</v>
      </c>
      <c r="I3" s="364">
        <f t="shared" ref="I3:I20" ca="1" si="1">DATEDIF(G3,TODAY(),"M")</f>
        <v>83</v>
      </c>
      <c r="J3" s="240">
        <f t="shared" ref="J3:J20" ca="1" si="2">IF(I3&lt;36,100%-I3/36*100%,0)</f>
        <v>0</v>
      </c>
      <c r="K3" s="240">
        <f t="shared" ref="K3:K20" ca="1" si="3">IF(I3&lt;72,100%-I3/72*100%,0)</f>
        <v>0</v>
      </c>
      <c r="L3" s="243" t="str">
        <f t="shared" ref="L3:L20" ca="1" si="4">IF(I3&lt;=24,"TOT",IF(AND(I3&gt;25,I3&lt;=48),"ON DINH",IF(AND(I3&gt;49,I3&lt;=60),"TAM ON",IF(AND(I3&gt;61,I3&lt;=84),"CHAM",IF(AND(I3&gt;85,I3&lt;=96),"RAT CHAM","NEN THANH LY")))))</f>
        <v>CHAM</v>
      </c>
      <c r="M3" s="154" t="s">
        <v>247</v>
      </c>
      <c r="N3" s="48" t="s">
        <v>497</v>
      </c>
      <c r="O3" s="55"/>
      <c r="P3" s="64"/>
      <c r="Q3" s="341">
        <v>1</v>
      </c>
      <c r="R3" s="48"/>
      <c r="S3" s="180" t="s">
        <v>498</v>
      </c>
    </row>
    <row r="4" spans="1:19" ht="49.9" customHeight="1">
      <c r="A4" s="49">
        <v>4</v>
      </c>
      <c r="B4" s="14" t="s">
        <v>197</v>
      </c>
      <c r="C4" s="138" t="str">
        <f t="shared" si="0"/>
        <v>x</v>
      </c>
      <c r="D4" s="138" t="s">
        <v>226</v>
      </c>
      <c r="E4" s="138" t="s">
        <v>80</v>
      </c>
      <c r="F4" s="14" t="s">
        <v>499</v>
      </c>
      <c r="G4" s="412">
        <v>42626</v>
      </c>
      <c r="H4" s="431">
        <v>15045000</v>
      </c>
      <c r="I4" s="417">
        <f t="shared" ca="1" si="1"/>
        <v>69</v>
      </c>
      <c r="J4" s="418">
        <f t="shared" ca="1" si="2"/>
        <v>0</v>
      </c>
      <c r="K4" s="418">
        <f t="shared" ca="1" si="3"/>
        <v>4.166666666666663E-2</v>
      </c>
      <c r="L4" s="419" t="str">
        <f t="shared" ca="1" si="4"/>
        <v>CHAM</v>
      </c>
      <c r="M4" s="139" t="s">
        <v>447</v>
      </c>
      <c r="N4" s="14" t="s">
        <v>500</v>
      </c>
      <c r="O4" s="16"/>
      <c r="P4" s="14"/>
      <c r="Q4" s="420"/>
      <c r="R4" s="14"/>
      <c r="S4" s="178" t="s">
        <v>501</v>
      </c>
    </row>
    <row r="5" spans="1:19" ht="49.9" customHeight="1">
      <c r="A5" s="101">
        <v>5</v>
      </c>
      <c r="B5" s="6" t="s">
        <v>502</v>
      </c>
      <c r="C5" s="6" t="str">
        <f t="shared" si="0"/>
        <v>AD6A</v>
      </c>
      <c r="D5" s="6" t="s">
        <v>226</v>
      </c>
      <c r="E5" s="6" t="s">
        <v>80</v>
      </c>
      <c r="F5" s="19" t="s">
        <v>503</v>
      </c>
      <c r="G5" s="20">
        <v>42626</v>
      </c>
      <c r="H5" s="431">
        <v>15045000</v>
      </c>
      <c r="I5" s="364">
        <f t="shared" ca="1" si="1"/>
        <v>69</v>
      </c>
      <c r="J5" s="240">
        <f t="shared" ca="1" si="2"/>
        <v>0</v>
      </c>
      <c r="K5" s="240">
        <f t="shared" ca="1" si="3"/>
        <v>4.166666666666663E-2</v>
      </c>
      <c r="L5" s="243" t="str">
        <f t="shared" ca="1" si="4"/>
        <v>CHAM</v>
      </c>
      <c r="M5" s="98" t="s">
        <v>247</v>
      </c>
      <c r="N5" s="19" t="s">
        <v>504</v>
      </c>
      <c r="O5" s="36"/>
      <c r="P5" s="19"/>
      <c r="Q5" s="341">
        <v>1</v>
      </c>
      <c r="R5" s="19"/>
      <c r="S5" s="177" t="s">
        <v>505</v>
      </c>
    </row>
    <row r="6" spans="1:19" ht="49.9" customHeight="1">
      <c r="A6" s="5">
        <v>6</v>
      </c>
      <c r="B6" s="38" t="s">
        <v>506</v>
      </c>
      <c r="C6" s="6" t="str">
        <f t="shared" si="0"/>
        <v>AD6A</v>
      </c>
      <c r="D6" s="6" t="s">
        <v>226</v>
      </c>
      <c r="E6" s="6" t="s">
        <v>80</v>
      </c>
      <c r="F6" s="7" t="s">
        <v>507</v>
      </c>
      <c r="G6" s="8">
        <v>42626</v>
      </c>
      <c r="H6" s="431">
        <v>15045000</v>
      </c>
      <c r="I6" s="364">
        <f t="shared" ca="1" si="1"/>
        <v>69</v>
      </c>
      <c r="J6" s="240">
        <f t="shared" ca="1" si="2"/>
        <v>0</v>
      </c>
      <c r="K6" s="240">
        <f t="shared" ca="1" si="3"/>
        <v>4.166666666666663E-2</v>
      </c>
      <c r="L6" s="243" t="str">
        <f t="shared" ca="1" si="4"/>
        <v>CHAM</v>
      </c>
      <c r="M6" s="98" t="s">
        <v>247</v>
      </c>
      <c r="N6" s="257" t="s">
        <v>508</v>
      </c>
      <c r="O6" s="16"/>
      <c r="P6" s="14"/>
      <c r="Q6" s="341">
        <v>1</v>
      </c>
      <c r="R6" s="14"/>
      <c r="S6" s="178" t="s">
        <v>509</v>
      </c>
    </row>
    <row r="7" spans="1:19" ht="49.9" customHeight="1">
      <c r="A7" s="101">
        <v>7</v>
      </c>
      <c r="B7" s="6" t="s">
        <v>510</v>
      </c>
      <c r="C7" s="6" t="str">
        <f t="shared" si="0"/>
        <v>AD6A</v>
      </c>
      <c r="D7" s="6" t="s">
        <v>226</v>
      </c>
      <c r="E7" s="6" t="s">
        <v>80</v>
      </c>
      <c r="F7" s="19" t="s">
        <v>511</v>
      </c>
      <c r="G7" s="20">
        <v>42626</v>
      </c>
      <c r="H7" s="431">
        <v>15045000</v>
      </c>
      <c r="I7" s="364">
        <f t="shared" ca="1" si="1"/>
        <v>69</v>
      </c>
      <c r="J7" s="240">
        <f t="shared" ca="1" si="2"/>
        <v>0</v>
      </c>
      <c r="K7" s="240">
        <f t="shared" ca="1" si="3"/>
        <v>4.166666666666663E-2</v>
      </c>
      <c r="L7" s="243" t="str">
        <f t="shared" ca="1" si="4"/>
        <v>CHAM</v>
      </c>
      <c r="M7" s="98" t="s">
        <v>247</v>
      </c>
      <c r="N7" s="19" t="s">
        <v>512</v>
      </c>
      <c r="O7" s="36">
        <v>1</v>
      </c>
      <c r="P7" s="19"/>
      <c r="Q7" s="341">
        <v>1</v>
      </c>
      <c r="R7" s="19"/>
      <c r="S7" s="177" t="s">
        <v>513</v>
      </c>
    </row>
    <row r="8" spans="1:19" ht="49.9" customHeight="1">
      <c r="A8" s="21">
        <v>8</v>
      </c>
      <c r="B8" s="6" t="s">
        <v>514</v>
      </c>
      <c r="C8" s="6" t="str">
        <f t="shared" si="0"/>
        <v>AD6A</v>
      </c>
      <c r="D8" s="6" t="s">
        <v>226</v>
      </c>
      <c r="E8" s="6" t="s">
        <v>258</v>
      </c>
      <c r="F8" s="19" t="s">
        <v>259</v>
      </c>
      <c r="G8" s="20">
        <v>42941</v>
      </c>
      <c r="H8" s="431">
        <v>14280000</v>
      </c>
      <c r="I8" s="364">
        <f t="shared" ca="1" si="1"/>
        <v>59</v>
      </c>
      <c r="J8" s="240">
        <f t="shared" ca="1" si="2"/>
        <v>0</v>
      </c>
      <c r="K8" s="240">
        <f t="shared" ca="1" si="3"/>
        <v>0.18055555555555558</v>
      </c>
      <c r="L8" s="243" t="str">
        <f t="shared" ca="1" si="4"/>
        <v>TAM ON</v>
      </c>
      <c r="M8" s="98" t="s">
        <v>247</v>
      </c>
      <c r="N8" s="19" t="s">
        <v>515</v>
      </c>
      <c r="O8" s="36"/>
      <c r="P8" s="19"/>
      <c r="Q8" s="341">
        <v>1</v>
      </c>
      <c r="R8" s="19"/>
      <c r="S8" s="177" t="s">
        <v>516</v>
      </c>
    </row>
    <row r="9" spans="1:19" ht="49.9" customHeight="1">
      <c r="A9" s="101">
        <v>9</v>
      </c>
      <c r="B9" s="6" t="s">
        <v>517</v>
      </c>
      <c r="C9" s="6" t="str">
        <f t="shared" si="0"/>
        <v>AD6A</v>
      </c>
      <c r="D9" s="6" t="s">
        <v>226</v>
      </c>
      <c r="E9" s="6" t="s">
        <v>258</v>
      </c>
      <c r="F9" s="19" t="s">
        <v>259</v>
      </c>
      <c r="G9" s="20">
        <v>42941</v>
      </c>
      <c r="H9" s="431">
        <v>14280000</v>
      </c>
      <c r="I9" s="364">
        <f t="shared" ca="1" si="1"/>
        <v>59</v>
      </c>
      <c r="J9" s="240">
        <f t="shared" ca="1" si="2"/>
        <v>0</v>
      </c>
      <c r="K9" s="240">
        <f t="shared" ca="1" si="3"/>
        <v>0.18055555555555558</v>
      </c>
      <c r="L9" s="243" t="str">
        <f t="shared" ca="1" si="4"/>
        <v>TAM ON</v>
      </c>
      <c r="M9" s="98" t="s">
        <v>247</v>
      </c>
      <c r="N9" s="19" t="s">
        <v>518</v>
      </c>
      <c r="O9" s="36"/>
      <c r="P9" s="19"/>
      <c r="Q9" s="341">
        <v>1</v>
      </c>
      <c r="R9" s="19"/>
      <c r="S9" s="177" t="s">
        <v>519</v>
      </c>
    </row>
    <row r="10" spans="1:19" ht="49.9" customHeight="1">
      <c r="A10" s="21">
        <v>10</v>
      </c>
      <c r="B10" s="6" t="s">
        <v>520</v>
      </c>
      <c r="C10" s="6" t="str">
        <f t="shared" si="0"/>
        <v>AD6A</v>
      </c>
      <c r="D10" s="6" t="s">
        <v>226</v>
      </c>
      <c r="E10" s="6" t="s">
        <v>258</v>
      </c>
      <c r="F10" s="19" t="s">
        <v>259</v>
      </c>
      <c r="G10" s="20">
        <v>42941</v>
      </c>
      <c r="H10" s="431">
        <v>14280000</v>
      </c>
      <c r="I10" s="364">
        <f t="shared" ca="1" si="1"/>
        <v>59</v>
      </c>
      <c r="J10" s="240">
        <f t="shared" ca="1" si="2"/>
        <v>0</v>
      </c>
      <c r="K10" s="240">
        <f t="shared" ca="1" si="3"/>
        <v>0.18055555555555558</v>
      </c>
      <c r="L10" s="243" t="str">
        <f t="shared" ca="1" si="4"/>
        <v>TAM ON</v>
      </c>
      <c r="M10" s="98" t="s">
        <v>447</v>
      </c>
      <c r="N10" s="19" t="s">
        <v>521</v>
      </c>
      <c r="O10" s="36">
        <v>1</v>
      </c>
      <c r="P10" s="19"/>
      <c r="Q10" s="341">
        <v>1</v>
      </c>
      <c r="R10" s="19"/>
      <c r="S10" s="177" t="s">
        <v>522</v>
      </c>
    </row>
    <row r="11" spans="1:19" ht="49.9" customHeight="1">
      <c r="A11" s="21">
        <v>12</v>
      </c>
      <c r="B11" s="6" t="s">
        <v>523</v>
      </c>
      <c r="C11" s="6" t="str">
        <f t="shared" si="0"/>
        <v>AD6A</v>
      </c>
      <c r="D11" s="6" t="s">
        <v>226</v>
      </c>
      <c r="E11" s="6" t="s">
        <v>80</v>
      </c>
      <c r="F11" s="19" t="s">
        <v>338</v>
      </c>
      <c r="G11" s="20">
        <v>43296</v>
      </c>
      <c r="H11" s="431">
        <v>16990000</v>
      </c>
      <c r="I11" s="364">
        <f t="shared" ca="1" si="1"/>
        <v>47</v>
      </c>
      <c r="J11" s="240">
        <f t="shared" ca="1" si="2"/>
        <v>0</v>
      </c>
      <c r="K11" s="240">
        <f t="shared" ca="1" si="3"/>
        <v>0.34722222222222221</v>
      </c>
      <c r="L11" s="243" t="str">
        <f t="shared" ca="1" si="4"/>
        <v>ON DINH</v>
      </c>
      <c r="M11" s="98" t="s">
        <v>247</v>
      </c>
      <c r="N11" s="7" t="s">
        <v>524</v>
      </c>
      <c r="O11" s="156"/>
      <c r="P11" s="19"/>
      <c r="Q11" s="341">
        <v>1</v>
      </c>
      <c r="R11" s="19"/>
      <c r="S11" s="177" t="s">
        <v>525</v>
      </c>
    </row>
    <row r="12" spans="1:19" ht="49.9" customHeight="1">
      <c r="A12" s="101">
        <v>13</v>
      </c>
      <c r="B12" s="6" t="s">
        <v>526</v>
      </c>
      <c r="C12" s="6" t="str">
        <f t="shared" si="0"/>
        <v>AD6A</v>
      </c>
      <c r="D12" s="6" t="s">
        <v>226</v>
      </c>
      <c r="E12" s="6" t="s">
        <v>80</v>
      </c>
      <c r="F12" s="19" t="s">
        <v>527</v>
      </c>
      <c r="G12" s="20">
        <v>43296</v>
      </c>
      <c r="H12" s="431">
        <v>20020000</v>
      </c>
      <c r="I12" s="364">
        <f t="shared" ca="1" si="1"/>
        <v>47</v>
      </c>
      <c r="J12" s="240">
        <f t="shared" ca="1" si="2"/>
        <v>0</v>
      </c>
      <c r="K12" s="240">
        <f t="shared" ca="1" si="3"/>
        <v>0.34722222222222221</v>
      </c>
      <c r="L12" s="243" t="str">
        <f t="shared" ca="1" si="4"/>
        <v>ON DINH</v>
      </c>
      <c r="M12" s="98" t="s">
        <v>247</v>
      </c>
      <c r="N12" s="7" t="s">
        <v>528</v>
      </c>
      <c r="O12" s="156">
        <v>1</v>
      </c>
      <c r="P12" s="19"/>
      <c r="Q12" s="341">
        <v>1</v>
      </c>
      <c r="R12" s="19"/>
      <c r="S12" s="177" t="s">
        <v>529</v>
      </c>
    </row>
    <row r="13" spans="1:19" ht="49.9" customHeight="1">
      <c r="A13" s="49">
        <v>14</v>
      </c>
      <c r="B13" s="6" t="s">
        <v>530</v>
      </c>
      <c r="C13" s="6" t="str">
        <f t="shared" si="0"/>
        <v>AD6A</v>
      </c>
      <c r="D13" s="6" t="s">
        <v>226</v>
      </c>
      <c r="E13" s="6" t="s">
        <v>80</v>
      </c>
      <c r="F13" s="19" t="s">
        <v>531</v>
      </c>
      <c r="G13" s="20">
        <v>43626</v>
      </c>
      <c r="H13" s="431">
        <v>20020000</v>
      </c>
      <c r="I13" s="364">
        <f t="shared" ca="1" si="1"/>
        <v>37</v>
      </c>
      <c r="J13" s="240">
        <f t="shared" ca="1" si="2"/>
        <v>0</v>
      </c>
      <c r="K13" s="240">
        <f t="shared" ca="1" si="3"/>
        <v>0.48611111111111116</v>
      </c>
      <c r="L13" s="243" t="str">
        <f t="shared" ca="1" si="4"/>
        <v>ON DINH</v>
      </c>
      <c r="M13" s="98" t="s">
        <v>247</v>
      </c>
      <c r="N13" s="19" t="s">
        <v>323</v>
      </c>
      <c r="O13" s="16"/>
      <c r="P13" s="14"/>
      <c r="Q13" s="420">
        <v>1</v>
      </c>
      <c r="R13" s="14"/>
      <c r="S13" s="177" t="s">
        <v>532</v>
      </c>
    </row>
    <row r="14" spans="1:19" ht="49.9" customHeight="1">
      <c r="A14" s="101">
        <v>15</v>
      </c>
      <c r="B14" s="6" t="s">
        <v>533</v>
      </c>
      <c r="C14" s="6" t="str">
        <f t="shared" si="0"/>
        <v>AD6A</v>
      </c>
      <c r="D14" s="6" t="s">
        <v>226</v>
      </c>
      <c r="E14" s="6" t="s">
        <v>299</v>
      </c>
      <c r="F14" s="19" t="s">
        <v>534</v>
      </c>
      <c r="G14" s="8">
        <v>44064</v>
      </c>
      <c r="H14" s="355">
        <v>22900000</v>
      </c>
      <c r="I14" s="364">
        <f t="shared" ca="1" si="1"/>
        <v>22</v>
      </c>
      <c r="J14" s="240">
        <f t="shared" ca="1" si="2"/>
        <v>0.38888888888888884</v>
      </c>
      <c r="K14" s="240">
        <f t="shared" ca="1" si="3"/>
        <v>0.69444444444444442</v>
      </c>
      <c r="L14" s="243" t="str">
        <f t="shared" ca="1" si="4"/>
        <v>TOT</v>
      </c>
      <c r="M14" s="98" t="s">
        <v>247</v>
      </c>
      <c r="N14" s="7" t="s">
        <v>535</v>
      </c>
      <c r="O14" s="156"/>
      <c r="P14" s="14"/>
      <c r="Q14" s="14">
        <v>1</v>
      </c>
      <c r="R14" s="341"/>
      <c r="S14" s="365"/>
    </row>
    <row r="15" spans="1:19" ht="49.9" customHeight="1">
      <c r="A15" s="21">
        <v>16</v>
      </c>
      <c r="B15" s="421" t="s">
        <v>536</v>
      </c>
      <c r="C15" s="6" t="str">
        <f t="shared" si="0"/>
        <v>AD6A</v>
      </c>
      <c r="D15" s="6" t="s">
        <v>226</v>
      </c>
      <c r="E15" s="6" t="s">
        <v>299</v>
      </c>
      <c r="F15" s="19" t="s">
        <v>363</v>
      </c>
      <c r="G15" s="8">
        <v>44134</v>
      </c>
      <c r="H15" s="431">
        <v>24000000</v>
      </c>
      <c r="I15" s="364">
        <f t="shared" ca="1" si="1"/>
        <v>20</v>
      </c>
      <c r="J15" s="240">
        <f t="shared" ca="1" si="2"/>
        <v>0.44444444444444442</v>
      </c>
      <c r="K15" s="240">
        <f t="shared" ca="1" si="3"/>
        <v>0.72222222222222221</v>
      </c>
      <c r="L15" s="243" t="str">
        <f t="shared" ca="1" si="4"/>
        <v>TOT</v>
      </c>
      <c r="M15" s="98" t="s">
        <v>247</v>
      </c>
      <c r="N15" s="7" t="s">
        <v>537</v>
      </c>
      <c r="O15" s="156"/>
      <c r="P15" s="14"/>
      <c r="Q15" s="14">
        <v>1</v>
      </c>
      <c r="R15" s="341"/>
      <c r="S15" s="365"/>
    </row>
    <row r="16" spans="1:19" ht="49.9" customHeight="1">
      <c r="A16" s="101">
        <v>17</v>
      </c>
      <c r="B16" s="421" t="s">
        <v>538</v>
      </c>
      <c r="C16" s="6" t="str">
        <f t="shared" si="0"/>
        <v>AD6A</v>
      </c>
      <c r="D16" s="6" t="s">
        <v>226</v>
      </c>
      <c r="E16" s="6" t="s">
        <v>299</v>
      </c>
      <c r="F16" s="19" t="s">
        <v>363</v>
      </c>
      <c r="G16" s="8">
        <v>44134</v>
      </c>
      <c r="H16" s="431">
        <v>24000000</v>
      </c>
      <c r="I16" s="364">
        <f t="shared" ca="1" si="1"/>
        <v>20</v>
      </c>
      <c r="J16" s="240">
        <f t="shared" ca="1" si="2"/>
        <v>0.44444444444444442</v>
      </c>
      <c r="K16" s="240">
        <f t="shared" ca="1" si="3"/>
        <v>0.72222222222222221</v>
      </c>
      <c r="L16" s="243" t="str">
        <f t="shared" ca="1" si="4"/>
        <v>TOT</v>
      </c>
      <c r="M16" s="98" t="s">
        <v>247</v>
      </c>
      <c r="N16" s="7" t="s">
        <v>539</v>
      </c>
      <c r="O16" s="156">
        <v>1</v>
      </c>
      <c r="P16" s="14"/>
      <c r="Q16" s="14">
        <v>1</v>
      </c>
      <c r="R16" s="341"/>
      <c r="S16" s="365"/>
    </row>
    <row r="17" spans="1:19" ht="49.9" customHeight="1">
      <c r="A17" s="61">
        <v>18</v>
      </c>
      <c r="B17" s="38" t="s">
        <v>540</v>
      </c>
      <c r="C17" s="6" t="str">
        <f t="shared" si="0"/>
        <v>AD6A</v>
      </c>
      <c r="D17" s="6" t="s">
        <v>226</v>
      </c>
      <c r="E17" s="6" t="s">
        <v>299</v>
      </c>
      <c r="F17" s="7" t="s">
        <v>310</v>
      </c>
      <c r="G17" s="20">
        <v>44619</v>
      </c>
      <c r="H17" s="431">
        <v>23285000</v>
      </c>
      <c r="I17" s="364">
        <f t="shared" ca="1" si="1"/>
        <v>4</v>
      </c>
      <c r="J17" s="240">
        <f t="shared" ca="1" si="2"/>
        <v>0.88888888888888884</v>
      </c>
      <c r="K17" s="240">
        <f t="shared" ca="1" si="3"/>
        <v>0.94444444444444442</v>
      </c>
      <c r="L17" s="243" t="str">
        <f t="shared" ca="1" si="4"/>
        <v>TOT</v>
      </c>
      <c r="M17" s="98" t="s">
        <v>247</v>
      </c>
      <c r="N17" s="7" t="s">
        <v>541</v>
      </c>
      <c r="O17" s="156">
        <v>1</v>
      </c>
      <c r="P17" s="174"/>
      <c r="Q17" s="19">
        <v>1</v>
      </c>
      <c r="R17" s="341"/>
      <c r="S17" s="365"/>
    </row>
    <row r="18" spans="1:19" ht="49.9" customHeight="1">
      <c r="A18" s="62">
        <v>19</v>
      </c>
      <c r="B18" s="6" t="s">
        <v>542</v>
      </c>
      <c r="C18" s="6" t="str">
        <f t="shared" si="0"/>
        <v>AD6A</v>
      </c>
      <c r="D18" s="6" t="s">
        <v>226</v>
      </c>
      <c r="E18" s="6" t="s">
        <v>299</v>
      </c>
      <c r="F18" s="19" t="s">
        <v>310</v>
      </c>
      <c r="G18" s="20">
        <v>44619</v>
      </c>
      <c r="H18" s="431">
        <v>23285000</v>
      </c>
      <c r="I18" s="364">
        <f t="shared" ca="1" si="1"/>
        <v>4</v>
      </c>
      <c r="J18" s="240">
        <f t="shared" ca="1" si="2"/>
        <v>0.88888888888888884</v>
      </c>
      <c r="K18" s="240">
        <f t="shared" ca="1" si="3"/>
        <v>0.94444444444444442</v>
      </c>
      <c r="L18" s="243" t="str">
        <f t="shared" ca="1" si="4"/>
        <v>TOT</v>
      </c>
      <c r="M18" s="98" t="s">
        <v>247</v>
      </c>
      <c r="N18" s="19" t="s">
        <v>543</v>
      </c>
      <c r="O18" s="36">
        <v>1</v>
      </c>
      <c r="P18" s="19"/>
      <c r="Q18" s="19">
        <v>1</v>
      </c>
      <c r="R18" s="341"/>
      <c r="S18" s="700" t="s">
        <v>544</v>
      </c>
    </row>
    <row r="19" spans="1:19" ht="49.9" customHeight="1">
      <c r="A19" s="99">
        <v>1</v>
      </c>
      <c r="B19" s="48" t="s">
        <v>545</v>
      </c>
      <c r="C19" s="6" t="str">
        <f t="shared" si="0"/>
        <v>AD6A</v>
      </c>
      <c r="D19" s="24" t="s">
        <v>315</v>
      </c>
      <c r="E19" s="6" t="s">
        <v>80</v>
      </c>
      <c r="F19" s="19" t="s">
        <v>368</v>
      </c>
      <c r="G19" s="20">
        <v>40613</v>
      </c>
      <c r="H19" s="431"/>
      <c r="I19" s="364">
        <f t="shared" ca="1" si="1"/>
        <v>136</v>
      </c>
      <c r="J19" s="240">
        <f t="shared" ca="1" si="2"/>
        <v>0</v>
      </c>
      <c r="K19" s="240">
        <f t="shared" ca="1" si="3"/>
        <v>0</v>
      </c>
      <c r="L19" s="243" t="str">
        <f t="shared" ca="1" si="4"/>
        <v>NEN THANH LY</v>
      </c>
      <c r="M19" s="98" t="s">
        <v>247</v>
      </c>
      <c r="N19" s="19"/>
      <c r="O19" s="36"/>
      <c r="P19" s="195"/>
      <c r="Q19" s="19"/>
      <c r="R19" s="341"/>
      <c r="S19" s="365"/>
    </row>
    <row r="20" spans="1:19" ht="49.9" customHeight="1">
      <c r="A20" s="100">
        <v>2</v>
      </c>
      <c r="B20" s="48" t="s">
        <v>546</v>
      </c>
      <c r="C20" s="6" t="str">
        <f t="shared" si="0"/>
        <v>AD6A</v>
      </c>
      <c r="D20" s="24" t="s">
        <v>315</v>
      </c>
      <c r="E20" s="6" t="s">
        <v>80</v>
      </c>
      <c r="F20" s="26" t="s">
        <v>547</v>
      </c>
      <c r="G20" s="20">
        <v>40613</v>
      </c>
      <c r="H20" s="431" t="s">
        <v>548</v>
      </c>
      <c r="I20" s="364">
        <f t="shared" ca="1" si="1"/>
        <v>136</v>
      </c>
      <c r="J20" s="244">
        <f t="shared" ca="1" si="2"/>
        <v>0</v>
      </c>
      <c r="K20" s="240">
        <f t="shared" ca="1" si="3"/>
        <v>0</v>
      </c>
      <c r="L20" s="243" t="str">
        <f t="shared" ca="1" si="4"/>
        <v>NEN THANH LY</v>
      </c>
      <c r="M20" s="98" t="s">
        <v>247</v>
      </c>
      <c r="N20" s="26"/>
      <c r="O20" s="173"/>
      <c r="P20" s="29"/>
      <c r="Q20" s="26"/>
      <c r="R20" s="350"/>
      <c r="S20" s="366"/>
    </row>
  </sheetData>
  <phoneticPr fontId="41" type="noConversion"/>
  <pageMargins left="0.7" right="0.7" top="0.75" bottom="0.75" header="0.3" footer="0.3"/>
  <pageSetup paperSize="9" scale="36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BB1707C-0562-4684-8CD4-C1FEF283877E}">
          <x14:formula1>
            <xm:f>Source!$A$2:$A$18</xm:f>
          </x14:formula1>
          <xm:sqref>D2:D20</xm:sqref>
        </x14:dataValidation>
        <x14:dataValidation type="list" allowBlank="1" showInputMessage="1" showErrorMessage="1" xr:uid="{4331A618-868A-42C4-BB0E-A817433A062A}">
          <x14:formula1>
            <xm:f>Source!$I$2:$I$14</xm:f>
          </x14:formula1>
          <xm:sqref>M2:M1048576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1B59-4F90-4E84-B08E-102CA9056705}">
  <sheetPr>
    <pageSetUpPr fitToPage="1"/>
  </sheetPr>
  <dimension ref="A1:S16"/>
  <sheetViews>
    <sheetView zoomScale="55" zoomScaleNormal="55" workbookViewId="0">
      <selection activeCell="B6" sqref="B6"/>
    </sheetView>
  </sheetViews>
  <sheetFormatPr defaultRowHeight="15"/>
  <cols>
    <col min="1" max="3" width="10.625" customWidth="1"/>
    <col min="4" max="4" width="8.875" customWidth="1"/>
    <col min="5" max="5" width="15.625" customWidth="1"/>
    <col min="6" max="6" width="27.25" customWidth="1"/>
    <col min="7" max="7" width="20.375" style="363" customWidth="1"/>
    <col min="8" max="8" width="27.25" style="375" customWidth="1"/>
    <col min="9" max="11" width="15.625" customWidth="1"/>
    <col min="12" max="12" width="28.375" customWidth="1"/>
    <col min="13" max="14" width="30.375" customWidth="1"/>
    <col min="15" max="15" width="15.625" style="544" customWidth="1"/>
    <col min="16" max="16" width="15.625" customWidth="1"/>
    <col min="17" max="17" width="30.375" customWidth="1"/>
    <col min="18" max="18" width="23.375" customWidth="1"/>
    <col min="19" max="19" width="17.625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9.9" customHeight="1">
      <c r="A2" s="21">
        <v>1</v>
      </c>
      <c r="B2" s="6" t="s">
        <v>549</v>
      </c>
      <c r="C2" s="6" t="str">
        <f t="shared" ref="C2:C16" si="0">LEFT(B2,4)</f>
        <v>AD6B</v>
      </c>
      <c r="D2" s="6" t="s">
        <v>226</v>
      </c>
      <c r="E2" s="30" t="s">
        <v>80</v>
      </c>
      <c r="F2" s="19" t="s">
        <v>550</v>
      </c>
      <c r="G2" s="20">
        <v>42221</v>
      </c>
      <c r="H2" s="431">
        <v>12150000</v>
      </c>
      <c r="I2" s="245">
        <f ca="1">DATEDIF(G2,TODAY(),"M")</f>
        <v>83</v>
      </c>
      <c r="J2" s="246">
        <f ca="1">IF(I2&lt;36,100%-I2/36*100%,0)</f>
        <v>0</v>
      </c>
      <c r="K2" s="246">
        <f ca="1">IF(I2&lt;72,100%-I2/72*100%,0)</f>
        <v>0</v>
      </c>
      <c r="L2" s="7" t="str">
        <f ca="1">IF(I2&lt;=24,"TOT",IF(AND(I2&gt;25,I2&lt;=48),"ON DINH",IF(AND(I2&gt;49,I2&lt;=60),"TAM ON",IF(AND(I2&gt;61,I2&lt;=84),"CHAM",IF(AND(I2&gt;85,I2&lt;=96),"RAT CHAM","NEN THANH LY")))))</f>
        <v>CHAM</v>
      </c>
      <c r="M2" s="98"/>
      <c r="N2" s="19" t="s">
        <v>551</v>
      </c>
      <c r="O2" s="156"/>
      <c r="P2" s="7"/>
      <c r="Q2" s="156">
        <v>1</v>
      </c>
      <c r="R2" s="172"/>
      <c r="S2" s="172" t="s">
        <v>552</v>
      </c>
    </row>
    <row r="3" spans="1:19" ht="42.75">
      <c r="A3" s="49">
        <v>2</v>
      </c>
      <c r="B3" s="138" t="s">
        <v>553</v>
      </c>
      <c r="C3" s="138" t="str">
        <f t="shared" si="0"/>
        <v>AD6B</v>
      </c>
      <c r="D3" s="138" t="s">
        <v>226</v>
      </c>
      <c r="E3" s="30" t="s">
        <v>80</v>
      </c>
      <c r="F3" s="14" t="s">
        <v>554</v>
      </c>
      <c r="G3" s="412">
        <v>42221</v>
      </c>
      <c r="H3" s="431">
        <v>14150000</v>
      </c>
      <c r="I3" s="424">
        <f t="shared" ref="I3:I16" ca="1" si="1">DATEDIF(G3,TODAY(),"M")</f>
        <v>83</v>
      </c>
      <c r="J3" s="425">
        <f t="shared" ref="J3:J16" ca="1" si="2">IF(I3&lt;36,100%-I3/36*100%,0)</f>
        <v>0</v>
      </c>
      <c r="K3" s="425">
        <f t="shared" ref="K3:K16" ca="1" si="3">IF(I3&lt;72,100%-I3/72*100%,0)</f>
        <v>0</v>
      </c>
      <c r="L3" s="14" t="str">
        <f t="shared" ref="L3:L16" ca="1" si="4">IF(I3&lt;=24,"TOT",IF(AND(I3&gt;25,I3&lt;=48),"ON DINH",IF(AND(I3&gt;49,I3&lt;=60),"TAM ON",IF(AND(I3&gt;61,I3&lt;=84),"CHAM",IF(AND(I3&gt;85,I3&lt;=96),"RAT CHAM","NEN THANH LY")))))</f>
        <v>CHAM</v>
      </c>
      <c r="M3" s="139"/>
      <c r="N3" s="14" t="s">
        <v>555</v>
      </c>
      <c r="O3" s="612"/>
      <c r="P3" s="145"/>
      <c r="Q3" s="427"/>
      <c r="R3" s="178"/>
      <c r="S3" s="178" t="s">
        <v>556</v>
      </c>
    </row>
    <row r="4" spans="1:19" ht="42.75">
      <c r="A4" s="21">
        <v>3</v>
      </c>
      <c r="B4" s="6" t="s">
        <v>557</v>
      </c>
      <c r="C4" s="6" t="str">
        <f t="shared" si="0"/>
        <v>AD6B</v>
      </c>
      <c r="D4" s="6" t="s">
        <v>226</v>
      </c>
      <c r="E4" s="30" t="s">
        <v>80</v>
      </c>
      <c r="F4" s="7" t="s">
        <v>558</v>
      </c>
      <c r="G4" s="8">
        <v>42626</v>
      </c>
      <c r="H4" s="431">
        <v>15045000</v>
      </c>
      <c r="I4" s="245">
        <f t="shared" ca="1" si="1"/>
        <v>69</v>
      </c>
      <c r="J4" s="246">
        <f t="shared" ca="1" si="2"/>
        <v>0</v>
      </c>
      <c r="K4" s="246">
        <f t="shared" ca="1" si="3"/>
        <v>4.166666666666663E-2</v>
      </c>
      <c r="L4" s="7" t="str">
        <f t="shared" ca="1" si="4"/>
        <v>CHAM</v>
      </c>
      <c r="M4" s="97"/>
      <c r="N4" s="7" t="s">
        <v>559</v>
      </c>
      <c r="O4" s="156"/>
      <c r="P4" s="7"/>
      <c r="Q4" s="156">
        <v>1</v>
      </c>
      <c r="R4" s="181"/>
      <c r="S4" s="181" t="s">
        <v>560</v>
      </c>
    </row>
    <row r="5" spans="1:19" ht="49.9" customHeight="1">
      <c r="A5" s="5">
        <v>4</v>
      </c>
      <c r="B5" s="38" t="s">
        <v>561</v>
      </c>
      <c r="C5" s="6" t="str">
        <f t="shared" si="0"/>
        <v>AD6B</v>
      </c>
      <c r="D5" s="6" t="s">
        <v>226</v>
      </c>
      <c r="E5" s="30" t="s">
        <v>80</v>
      </c>
      <c r="F5" s="10" t="s">
        <v>558</v>
      </c>
      <c r="G5" s="11">
        <v>42626</v>
      </c>
      <c r="H5" s="431">
        <v>15045000</v>
      </c>
      <c r="I5" s="245">
        <f t="shared" ca="1" si="1"/>
        <v>69</v>
      </c>
      <c r="J5" s="246">
        <f t="shared" ca="1" si="2"/>
        <v>0</v>
      </c>
      <c r="K5" s="246">
        <f t="shared" ca="1" si="3"/>
        <v>4.166666666666663E-2</v>
      </c>
      <c r="L5" s="7" t="str">
        <f t="shared" ca="1" si="4"/>
        <v>CHAM</v>
      </c>
      <c r="M5" s="201"/>
      <c r="N5" s="10" t="s">
        <v>364</v>
      </c>
      <c r="O5" s="156"/>
      <c r="P5" s="7"/>
      <c r="Q5" s="156">
        <v>1</v>
      </c>
      <c r="R5" s="172"/>
      <c r="S5" s="172" t="s">
        <v>562</v>
      </c>
    </row>
    <row r="6" spans="1:19" ht="49.9" customHeight="1">
      <c r="A6" s="5">
        <v>5</v>
      </c>
      <c r="B6" s="156" t="s">
        <v>563</v>
      </c>
      <c r="C6" s="6" t="str">
        <f t="shared" si="0"/>
        <v>AD6B</v>
      </c>
      <c r="D6" s="6" t="s">
        <v>226</v>
      </c>
      <c r="E6" s="37" t="s">
        <v>258</v>
      </c>
      <c r="F6" s="7" t="s">
        <v>259</v>
      </c>
      <c r="G6" s="8">
        <v>42941</v>
      </c>
      <c r="H6" s="431">
        <v>14280000</v>
      </c>
      <c r="I6" s="245">
        <f t="shared" ca="1" si="1"/>
        <v>59</v>
      </c>
      <c r="J6" s="246">
        <f t="shared" ca="1" si="2"/>
        <v>0</v>
      </c>
      <c r="K6" s="246">
        <f t="shared" ca="1" si="3"/>
        <v>0.18055555555555558</v>
      </c>
      <c r="L6" s="7" t="str">
        <f t="shared" ca="1" si="4"/>
        <v>TAM ON</v>
      </c>
      <c r="M6" s="97"/>
      <c r="N6" s="7" t="s">
        <v>564</v>
      </c>
      <c r="O6" s="613"/>
      <c r="P6" s="10"/>
      <c r="Q6" s="13">
        <v>1</v>
      </c>
      <c r="R6" s="172"/>
      <c r="S6" s="172" t="s">
        <v>565</v>
      </c>
    </row>
    <row r="7" spans="1:19" ht="42.75">
      <c r="A7" s="21">
        <v>6</v>
      </c>
      <c r="B7" s="6" t="s">
        <v>566</v>
      </c>
      <c r="C7" s="6" t="str">
        <f t="shared" si="0"/>
        <v>AD6B</v>
      </c>
      <c r="D7" s="6" t="s">
        <v>226</v>
      </c>
      <c r="E7" s="37" t="s">
        <v>258</v>
      </c>
      <c r="F7" s="7" t="s">
        <v>259</v>
      </c>
      <c r="G7" s="8">
        <v>42941</v>
      </c>
      <c r="H7" s="431">
        <v>14280000</v>
      </c>
      <c r="I7" s="245">
        <f t="shared" ca="1" si="1"/>
        <v>59</v>
      </c>
      <c r="J7" s="246">
        <f t="shared" ca="1" si="2"/>
        <v>0</v>
      </c>
      <c r="K7" s="246">
        <f t="shared" ca="1" si="3"/>
        <v>0.18055555555555558</v>
      </c>
      <c r="L7" s="7" t="str">
        <f t="shared" ca="1" si="4"/>
        <v>TAM ON</v>
      </c>
      <c r="M7" s="97"/>
      <c r="N7" s="7" t="s">
        <v>567</v>
      </c>
      <c r="O7" s="36"/>
      <c r="P7" s="19"/>
      <c r="Q7" s="19">
        <v>1</v>
      </c>
      <c r="R7" s="172"/>
      <c r="S7" s="172" t="s">
        <v>568</v>
      </c>
    </row>
    <row r="8" spans="1:19" ht="49.9" customHeight="1">
      <c r="A8" s="5">
        <v>7</v>
      </c>
      <c r="B8" s="38" t="s">
        <v>569</v>
      </c>
      <c r="C8" s="38" t="str">
        <f t="shared" si="0"/>
        <v>AD6B</v>
      </c>
      <c r="D8" s="38" t="s">
        <v>226</v>
      </c>
      <c r="E8" s="37" t="s">
        <v>258</v>
      </c>
      <c r="F8" s="7" t="s">
        <v>259</v>
      </c>
      <c r="G8" s="8">
        <v>42941</v>
      </c>
      <c r="H8" s="372">
        <v>14280000</v>
      </c>
      <c r="I8" s="443">
        <f t="shared" ca="1" si="1"/>
        <v>59</v>
      </c>
      <c r="J8" s="279">
        <f t="shared" ca="1" si="2"/>
        <v>0</v>
      </c>
      <c r="K8" s="279">
        <f t="shared" ca="1" si="3"/>
        <v>0.18055555555555558</v>
      </c>
      <c r="L8" s="7" t="str">
        <f t="shared" ca="1" si="4"/>
        <v>TAM ON</v>
      </c>
      <c r="M8" s="97"/>
      <c r="N8" s="7" t="s">
        <v>570</v>
      </c>
      <c r="O8" s="156">
        <v>1</v>
      </c>
      <c r="P8" s="7"/>
      <c r="Q8" s="7">
        <v>1</v>
      </c>
      <c r="R8" s="178"/>
      <c r="S8" s="178" t="s">
        <v>571</v>
      </c>
    </row>
    <row r="9" spans="1:19" ht="49.9" customHeight="1">
      <c r="A9" s="5">
        <v>8</v>
      </c>
      <c r="B9" s="6" t="s">
        <v>563</v>
      </c>
      <c r="C9" s="6" t="str">
        <f t="shared" si="0"/>
        <v>AD6B</v>
      </c>
      <c r="D9" s="6" t="s">
        <v>226</v>
      </c>
      <c r="E9" s="37" t="s">
        <v>258</v>
      </c>
      <c r="F9" s="7" t="s">
        <v>259</v>
      </c>
      <c r="G9" s="8">
        <v>42941</v>
      </c>
      <c r="H9" s="431">
        <v>14280000</v>
      </c>
      <c r="I9" s="245">
        <f t="shared" ca="1" si="1"/>
        <v>59</v>
      </c>
      <c r="J9" s="246">
        <f t="shared" ca="1" si="2"/>
        <v>0</v>
      </c>
      <c r="K9" s="246">
        <f t="shared" ca="1" si="3"/>
        <v>0.18055555555555558</v>
      </c>
      <c r="L9" s="7" t="str">
        <f t="shared" ca="1" si="4"/>
        <v>TAM ON</v>
      </c>
      <c r="M9" s="97"/>
      <c r="N9" s="7" t="s">
        <v>572</v>
      </c>
      <c r="O9" s="36"/>
      <c r="P9" s="19"/>
      <c r="Q9" s="19">
        <v>1</v>
      </c>
      <c r="R9" s="180"/>
      <c r="S9" s="180" t="s">
        <v>573</v>
      </c>
    </row>
    <row r="10" spans="1:19" ht="49.9" customHeight="1">
      <c r="A10" s="21">
        <v>9</v>
      </c>
      <c r="B10" s="6" t="s">
        <v>574</v>
      </c>
      <c r="C10" s="6" t="str">
        <f t="shared" si="0"/>
        <v>AD6B</v>
      </c>
      <c r="D10" s="6" t="s">
        <v>226</v>
      </c>
      <c r="E10" s="30" t="s">
        <v>80</v>
      </c>
      <c r="F10" s="48" t="s">
        <v>338</v>
      </c>
      <c r="G10" s="454">
        <v>43306</v>
      </c>
      <c r="H10" s="431">
        <v>16990000</v>
      </c>
      <c r="I10" s="245">
        <f t="shared" ca="1" si="1"/>
        <v>47</v>
      </c>
      <c r="J10" s="246">
        <f t="shared" ca="1" si="2"/>
        <v>0</v>
      </c>
      <c r="K10" s="246">
        <f t="shared" ca="1" si="3"/>
        <v>0.34722222222222221</v>
      </c>
      <c r="L10" s="7" t="str">
        <f t="shared" ca="1" si="4"/>
        <v>ON DINH</v>
      </c>
      <c r="M10" s="154"/>
      <c r="N10" s="48" t="s">
        <v>575</v>
      </c>
      <c r="O10" s="36"/>
      <c r="P10" s="19"/>
      <c r="Q10" s="19">
        <v>1</v>
      </c>
      <c r="R10" s="177"/>
      <c r="S10" s="177" t="s">
        <v>576</v>
      </c>
    </row>
    <row r="11" spans="1:19" ht="49.9" customHeight="1">
      <c r="A11" s="21">
        <v>10</v>
      </c>
      <c r="B11" s="6" t="s">
        <v>577</v>
      </c>
      <c r="C11" s="6" t="str">
        <f t="shared" si="0"/>
        <v>AD6B</v>
      </c>
      <c r="D11" s="6" t="s">
        <v>226</v>
      </c>
      <c r="E11" s="30" t="s">
        <v>80</v>
      </c>
      <c r="F11" s="19" t="s">
        <v>338</v>
      </c>
      <c r="G11" s="20">
        <v>43306</v>
      </c>
      <c r="H11" s="431">
        <v>16990000</v>
      </c>
      <c r="I11" s="245">
        <f t="shared" ca="1" si="1"/>
        <v>47</v>
      </c>
      <c r="J11" s="246">
        <f t="shared" ca="1" si="2"/>
        <v>0</v>
      </c>
      <c r="K11" s="246">
        <f t="shared" ca="1" si="3"/>
        <v>0.34722222222222221</v>
      </c>
      <c r="L11" s="7" t="str">
        <f t="shared" ca="1" si="4"/>
        <v>ON DINH</v>
      </c>
      <c r="M11" s="98"/>
      <c r="N11" s="19" t="s">
        <v>578</v>
      </c>
      <c r="O11" s="36"/>
      <c r="P11" s="19"/>
      <c r="Q11" s="19">
        <v>1</v>
      </c>
      <c r="R11" s="177"/>
      <c r="S11" s="177" t="s">
        <v>579</v>
      </c>
    </row>
    <row r="12" spans="1:19" ht="49.9" customHeight="1">
      <c r="A12" s="21">
        <v>11</v>
      </c>
      <c r="B12" s="6" t="s">
        <v>580</v>
      </c>
      <c r="C12" s="6" t="str">
        <f t="shared" si="0"/>
        <v>AD6B</v>
      </c>
      <c r="D12" s="6" t="s">
        <v>226</v>
      </c>
      <c r="E12" s="30" t="s">
        <v>80</v>
      </c>
      <c r="F12" s="19" t="s">
        <v>289</v>
      </c>
      <c r="G12" s="20">
        <v>43626</v>
      </c>
      <c r="H12" s="431">
        <v>20020000</v>
      </c>
      <c r="I12" s="245">
        <f t="shared" ca="1" si="1"/>
        <v>37</v>
      </c>
      <c r="J12" s="246">
        <f t="shared" ca="1" si="2"/>
        <v>0</v>
      </c>
      <c r="K12" s="246">
        <f t="shared" ca="1" si="3"/>
        <v>0.48611111111111116</v>
      </c>
      <c r="L12" s="7" t="str">
        <f t="shared" ca="1" si="4"/>
        <v>ON DINH</v>
      </c>
      <c r="M12" s="98"/>
      <c r="N12" s="19" t="s">
        <v>581</v>
      </c>
      <c r="O12" s="36"/>
      <c r="P12" s="19"/>
      <c r="Q12" s="19">
        <v>1</v>
      </c>
      <c r="R12" s="177"/>
      <c r="S12" s="177" t="s">
        <v>582</v>
      </c>
    </row>
    <row r="13" spans="1:19" ht="49.9" customHeight="1">
      <c r="A13" s="21">
        <v>12</v>
      </c>
      <c r="B13" s="6" t="s">
        <v>583</v>
      </c>
      <c r="C13" s="6" t="str">
        <f t="shared" si="0"/>
        <v>AD6B</v>
      </c>
      <c r="D13" s="6" t="s">
        <v>226</v>
      </c>
      <c r="E13" s="30" t="s">
        <v>80</v>
      </c>
      <c r="F13" s="19" t="s">
        <v>289</v>
      </c>
      <c r="G13" s="20">
        <v>43626</v>
      </c>
      <c r="H13" s="431">
        <v>20020000</v>
      </c>
      <c r="I13" s="245">
        <f t="shared" ca="1" si="1"/>
        <v>37</v>
      </c>
      <c r="J13" s="246">
        <f t="shared" ca="1" si="2"/>
        <v>0</v>
      </c>
      <c r="K13" s="246">
        <f t="shared" ca="1" si="3"/>
        <v>0.48611111111111116</v>
      </c>
      <c r="L13" s="7" t="str">
        <f t="shared" ca="1" si="4"/>
        <v>ON DINH</v>
      </c>
      <c r="M13" s="98"/>
      <c r="N13" s="19" t="s">
        <v>584</v>
      </c>
      <c r="O13" s="36">
        <v>1</v>
      </c>
      <c r="P13" s="19"/>
      <c r="Q13" s="19">
        <v>1</v>
      </c>
      <c r="R13" s="177"/>
    </row>
    <row r="14" spans="1:19" ht="49.9" customHeight="1">
      <c r="A14" s="149">
        <v>13</v>
      </c>
      <c r="B14" s="148" t="s">
        <v>585</v>
      </c>
      <c r="C14" s="6" t="str">
        <f t="shared" si="0"/>
        <v>AD6B</v>
      </c>
      <c r="D14" s="6" t="s">
        <v>226</v>
      </c>
      <c r="E14" s="147" t="s">
        <v>299</v>
      </c>
      <c r="F14" s="102" t="s">
        <v>310</v>
      </c>
      <c r="G14" s="20">
        <v>44619</v>
      </c>
      <c r="H14" s="431">
        <v>23285000</v>
      </c>
      <c r="I14" s="245">
        <f t="shared" ca="1" si="1"/>
        <v>4</v>
      </c>
      <c r="J14" s="246">
        <f t="shared" ca="1" si="2"/>
        <v>0.88888888888888884</v>
      </c>
      <c r="K14" s="246">
        <f t="shared" ca="1" si="3"/>
        <v>0.94444444444444442</v>
      </c>
      <c r="L14" s="7" t="str">
        <f t="shared" ca="1" si="4"/>
        <v>TOT</v>
      </c>
      <c r="M14" s="150"/>
      <c r="N14" s="102" t="s">
        <v>586</v>
      </c>
      <c r="O14" s="36">
        <v>1</v>
      </c>
      <c r="P14" s="19"/>
      <c r="Q14" s="19">
        <v>1</v>
      </c>
      <c r="R14" s="177"/>
    </row>
    <row r="15" spans="1:19" ht="49.9" customHeight="1">
      <c r="A15" s="21">
        <v>1</v>
      </c>
      <c r="B15" s="48" t="s">
        <v>587</v>
      </c>
      <c r="C15" s="6" t="str">
        <f t="shared" si="0"/>
        <v>AD6B</v>
      </c>
      <c r="D15" s="24" t="s">
        <v>315</v>
      </c>
      <c r="E15" s="30" t="s">
        <v>80</v>
      </c>
      <c r="F15" s="19" t="s">
        <v>368</v>
      </c>
      <c r="G15" s="20">
        <v>40613</v>
      </c>
      <c r="H15" s="431"/>
      <c r="I15" s="245">
        <f t="shared" ca="1" si="1"/>
        <v>136</v>
      </c>
      <c r="J15" s="246">
        <f t="shared" ca="1" si="2"/>
        <v>0</v>
      </c>
      <c r="K15" s="246">
        <f t="shared" ca="1" si="3"/>
        <v>0</v>
      </c>
      <c r="L15" s="7" t="str">
        <f t="shared" ca="1" si="4"/>
        <v>NEN THANH LY</v>
      </c>
      <c r="M15" s="14"/>
      <c r="N15" s="19"/>
      <c r="O15" s="36"/>
      <c r="P15" s="19"/>
      <c r="Q15" s="19"/>
      <c r="R15" s="177"/>
    </row>
    <row r="16" spans="1:19" ht="49.9" customHeight="1">
      <c r="A16" s="21">
        <v>2</v>
      </c>
      <c r="B16" s="48" t="s">
        <v>588</v>
      </c>
      <c r="C16" s="6" t="str">
        <f t="shared" si="0"/>
        <v>AD6B</v>
      </c>
      <c r="D16" s="24" t="s">
        <v>315</v>
      </c>
      <c r="E16" s="30" t="s">
        <v>80</v>
      </c>
      <c r="F16" s="19" t="s">
        <v>371</v>
      </c>
      <c r="G16" s="20">
        <v>40613</v>
      </c>
      <c r="H16" s="431"/>
      <c r="I16" s="245">
        <f t="shared" ca="1" si="1"/>
        <v>136</v>
      </c>
      <c r="J16" s="246">
        <f t="shared" ca="1" si="2"/>
        <v>0</v>
      </c>
      <c r="K16" s="246">
        <f t="shared" ca="1" si="3"/>
        <v>0</v>
      </c>
      <c r="L16" s="7" t="str">
        <f t="shared" ca="1" si="4"/>
        <v>NEN THANH LY</v>
      </c>
      <c r="M16" s="19"/>
      <c r="N16" s="19"/>
      <c r="O16" s="36"/>
      <c r="P16" s="19"/>
      <c r="Q16" s="19"/>
      <c r="R16" s="177"/>
    </row>
  </sheetData>
  <phoneticPr fontId="43" type="noConversion"/>
  <pageMargins left="0.7" right="0.7" top="0.75" bottom="0.75" header="0.3" footer="0.3"/>
  <pageSetup paperSize="9" scale="3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DF30FA-FC80-4D02-BEF7-5D51E51AC2C3}">
          <x14:formula1>
            <xm:f>Source!$A$2:$A$18</xm:f>
          </x14:formula1>
          <xm:sqref>D2:D16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27EE-5C28-4D9A-8173-F318E4CBC327}">
  <sheetPr>
    <pageSetUpPr fitToPage="1"/>
  </sheetPr>
  <dimension ref="A1:S16"/>
  <sheetViews>
    <sheetView zoomScale="55" zoomScaleNormal="55" workbookViewId="0">
      <selection activeCell="F5" sqref="F5"/>
    </sheetView>
  </sheetViews>
  <sheetFormatPr defaultRowHeight="15"/>
  <cols>
    <col min="1" max="2" width="10.625" customWidth="1"/>
    <col min="3" max="3" width="15.375" customWidth="1"/>
    <col min="4" max="4" width="14" customWidth="1"/>
    <col min="5" max="5" width="19.375" customWidth="1"/>
    <col min="6" max="6" width="30.375" customWidth="1"/>
    <col min="7" max="7" width="20.375" style="283" customWidth="1"/>
    <col min="8" max="8" width="21.375" customWidth="1"/>
    <col min="9" max="11" width="15.625" customWidth="1"/>
    <col min="12" max="12" width="25.375" bestFit="1" customWidth="1"/>
    <col min="13" max="13" width="30.375" customWidth="1"/>
    <col min="14" max="14" width="15.625" customWidth="1"/>
    <col min="15" max="15" width="15.625" style="544" customWidth="1"/>
    <col min="16" max="16" width="15.625" customWidth="1"/>
    <col min="17" max="17" width="30.375" customWidth="1"/>
    <col min="18" max="18" width="19.125" customWidth="1"/>
    <col min="19" max="19" width="16" customWidth="1"/>
  </cols>
  <sheetData>
    <row r="1" spans="1:19" ht="42.75">
      <c r="A1" s="378" t="s">
        <v>213</v>
      </c>
      <c r="B1" s="382" t="s">
        <v>0</v>
      </c>
      <c r="C1" s="286" t="s">
        <v>214</v>
      </c>
      <c r="D1" s="286" t="s">
        <v>215</v>
      </c>
      <c r="E1" s="287" t="s">
        <v>2</v>
      </c>
      <c r="F1" s="287" t="s">
        <v>5</v>
      </c>
      <c r="G1" s="353" t="s">
        <v>6</v>
      </c>
      <c r="H1" s="429" t="s">
        <v>216</v>
      </c>
      <c r="I1" s="289" t="s">
        <v>13</v>
      </c>
      <c r="J1" s="287" t="s">
        <v>14</v>
      </c>
      <c r="K1" s="386" t="s">
        <v>15</v>
      </c>
      <c r="L1" s="286" t="s">
        <v>217</v>
      </c>
      <c r="M1" s="286" t="s">
        <v>218</v>
      </c>
      <c r="N1" s="287" t="s">
        <v>219</v>
      </c>
      <c r="O1" s="288" t="s">
        <v>220</v>
      </c>
      <c r="P1" s="287" t="s">
        <v>221</v>
      </c>
      <c r="Q1" s="287" t="s">
        <v>222</v>
      </c>
      <c r="R1" s="288" t="s">
        <v>223</v>
      </c>
      <c r="S1" s="290" t="s">
        <v>224</v>
      </c>
    </row>
    <row r="2" spans="1:19" ht="40.15" customHeight="1">
      <c r="A2" s="49">
        <v>1</v>
      </c>
      <c r="B2" s="14" t="s">
        <v>197</v>
      </c>
      <c r="C2" s="19" t="s">
        <v>589</v>
      </c>
      <c r="D2" s="138" t="s">
        <v>226</v>
      </c>
      <c r="E2" s="412" t="s">
        <v>590</v>
      </c>
      <c r="F2" s="14" t="s">
        <v>591</v>
      </c>
      <c r="G2" s="455">
        <v>41485</v>
      </c>
      <c r="H2" s="434">
        <v>15000000</v>
      </c>
      <c r="I2" s="424">
        <f ca="1">DATEDIF(G2,TODAY(),"M")</f>
        <v>107</v>
      </c>
      <c r="J2" s="246">
        <f ca="1">IF(I2&lt;36,100%-I2/36*100%,0)</f>
        <v>0</v>
      </c>
      <c r="K2" s="425">
        <f ca="1">IF(I2&lt;72,100%-I2/72*100%,0)</f>
        <v>0</v>
      </c>
      <c r="L2" s="14" t="str">
        <f t="shared" ref="L2:L16" ca="1" si="0">IF(I2&lt;=24,"TOT",IF(AND(I2&gt;25,I2&lt;=48),"ON DINH",IF(AND(I2&gt;49,I2&lt;=60),"TAM ON",IF(AND(I2&gt;61,I2&lt;=84),"CHAM",IF(AND(I2&gt;85,I2&lt;=96),"RAT CHAM","NEN THANH LY")))))</f>
        <v>NEN THANH LY</v>
      </c>
      <c r="M2" s="14" t="s">
        <v>592</v>
      </c>
      <c r="N2" s="14" t="s">
        <v>323</v>
      </c>
      <c r="O2" s="612"/>
      <c r="P2" s="145"/>
      <c r="Q2" s="178"/>
      <c r="R2" s="14"/>
      <c r="S2" s="178" t="s">
        <v>593</v>
      </c>
    </row>
    <row r="3" spans="1:19" ht="40.15" customHeight="1">
      <c r="A3" s="56">
        <v>2</v>
      </c>
      <c r="B3" s="145" t="s">
        <v>197</v>
      </c>
      <c r="C3" s="19" t="s">
        <v>589</v>
      </c>
      <c r="D3" s="138" t="s">
        <v>226</v>
      </c>
      <c r="E3" s="416" t="s">
        <v>258</v>
      </c>
      <c r="F3" s="145" t="s">
        <v>594</v>
      </c>
      <c r="G3" s="455">
        <v>41485</v>
      </c>
      <c r="H3" s="434">
        <v>12000000</v>
      </c>
      <c r="I3" s="424">
        <f t="shared" ref="I3:I16" ca="1" si="1">DATEDIF(G3,TODAY(),"M")</f>
        <v>107</v>
      </c>
      <c r="J3" s="246">
        <f ca="1">IF(I3&lt;36,100%-I3/36*100%,0)</f>
        <v>0</v>
      </c>
      <c r="K3" s="425">
        <f t="shared" ref="K3:K16" ca="1" si="2">IF(I3&lt;72,100%-I3/72*100%,0)</f>
        <v>0</v>
      </c>
      <c r="L3" s="14" t="str">
        <f t="shared" ca="1" si="0"/>
        <v>NEN THANH LY</v>
      </c>
      <c r="M3" s="145" t="s">
        <v>263</v>
      </c>
      <c r="N3" s="145" t="s">
        <v>323</v>
      </c>
      <c r="O3" s="16"/>
      <c r="P3" s="14"/>
      <c r="Q3" s="426"/>
      <c r="R3" s="145"/>
      <c r="S3" s="426" t="s">
        <v>595</v>
      </c>
    </row>
    <row r="4" spans="1:19" ht="40.15" customHeight="1">
      <c r="A4" s="32">
        <v>4</v>
      </c>
      <c r="B4" s="6" t="s">
        <v>596</v>
      </c>
      <c r="C4" s="19" t="str">
        <f>LEFT(B4,3)</f>
        <v>AD7</v>
      </c>
      <c r="D4" s="6" t="s">
        <v>226</v>
      </c>
      <c r="E4" s="20" t="s">
        <v>80</v>
      </c>
      <c r="F4" s="19" t="s">
        <v>597</v>
      </c>
      <c r="G4" s="441">
        <v>42626</v>
      </c>
      <c r="H4" s="431">
        <v>15045000</v>
      </c>
      <c r="I4" s="245">
        <f t="shared" ca="1" si="1"/>
        <v>69</v>
      </c>
      <c r="J4" s="246">
        <f ca="1">IF(I4&lt;36,100%-I4/36*100%,0)</f>
        <v>0</v>
      </c>
      <c r="K4" s="425">
        <f t="shared" ca="1" si="2"/>
        <v>4.166666666666663E-2</v>
      </c>
      <c r="L4" s="14" t="str">
        <f t="shared" ca="1" si="0"/>
        <v>CHAM</v>
      </c>
      <c r="M4" s="151" t="s">
        <v>247</v>
      </c>
      <c r="N4" s="19" t="s">
        <v>598</v>
      </c>
      <c r="O4" s="156"/>
      <c r="P4" s="7"/>
      <c r="Q4" s="177">
        <v>1</v>
      </c>
      <c r="R4" s="19"/>
      <c r="S4" s="177" t="s">
        <v>599</v>
      </c>
    </row>
    <row r="5" spans="1:19" ht="40.15" customHeight="1">
      <c r="A5" s="21">
        <v>5</v>
      </c>
      <c r="B5" s="6" t="s">
        <v>600</v>
      </c>
      <c r="C5" s="19" t="str">
        <f>LEFT(B5,3)</f>
        <v>AD7</v>
      </c>
      <c r="D5" s="6" t="s">
        <v>226</v>
      </c>
      <c r="E5" s="20" t="s">
        <v>80</v>
      </c>
      <c r="F5" s="19" t="s">
        <v>597</v>
      </c>
      <c r="G5" s="441">
        <v>42626</v>
      </c>
      <c r="H5" s="431">
        <v>15045000</v>
      </c>
      <c r="I5" s="245">
        <f t="shared" ca="1" si="1"/>
        <v>69</v>
      </c>
      <c r="J5" s="246">
        <f t="shared" ref="J5:J16" ca="1" si="3">IF(I5&lt;36,100%-I5/36*100%,0)</f>
        <v>0</v>
      </c>
      <c r="K5" s="425">
        <f t="shared" ca="1" si="2"/>
        <v>4.166666666666663E-2</v>
      </c>
      <c r="L5" s="14" t="str">
        <f t="shared" ca="1" si="0"/>
        <v>CHAM</v>
      </c>
      <c r="M5" s="151" t="s">
        <v>247</v>
      </c>
      <c r="N5" s="19" t="s">
        <v>601</v>
      </c>
      <c r="O5" s="613"/>
      <c r="P5" s="10"/>
      <c r="Q5" s="177">
        <v>1</v>
      </c>
      <c r="R5" s="19"/>
      <c r="S5" s="177" t="s">
        <v>602</v>
      </c>
    </row>
    <row r="6" spans="1:19" ht="40.15" customHeight="1">
      <c r="A6" s="52">
        <v>6</v>
      </c>
      <c r="B6" s="38" t="s">
        <v>603</v>
      </c>
      <c r="C6" s="19" t="str">
        <f t="shared" ref="C6:C16" si="4">LEFT(B6,3)</f>
        <v>AD7</v>
      </c>
      <c r="D6" s="6" t="s">
        <v>226</v>
      </c>
      <c r="E6" s="20" t="s">
        <v>80</v>
      </c>
      <c r="F6" s="7" t="s">
        <v>338</v>
      </c>
      <c r="G6" s="456">
        <v>43296</v>
      </c>
      <c r="H6" s="355">
        <v>16990000</v>
      </c>
      <c r="I6" s="245">
        <f t="shared" ca="1" si="1"/>
        <v>47</v>
      </c>
      <c r="J6" s="246">
        <f t="shared" ca="1" si="3"/>
        <v>0</v>
      </c>
      <c r="K6" s="425">
        <f t="shared" ca="1" si="2"/>
        <v>0.34722222222222221</v>
      </c>
      <c r="L6" s="14" t="str">
        <f t="shared" ca="1" si="0"/>
        <v>ON DINH</v>
      </c>
      <c r="M6" s="151" t="s">
        <v>247</v>
      </c>
      <c r="N6" s="7" t="s">
        <v>604</v>
      </c>
      <c r="O6" s="36">
        <v>1</v>
      </c>
      <c r="P6" s="19"/>
      <c r="Q6" s="172">
        <v>1</v>
      </c>
      <c r="R6" s="7"/>
      <c r="S6" s="172" t="s">
        <v>605</v>
      </c>
    </row>
    <row r="7" spans="1:19" ht="40.15" customHeight="1">
      <c r="A7" s="21">
        <v>7</v>
      </c>
      <c r="B7" s="6" t="s">
        <v>606</v>
      </c>
      <c r="C7" s="19" t="str">
        <f t="shared" si="4"/>
        <v>AD7</v>
      </c>
      <c r="D7" s="6" t="s">
        <v>226</v>
      </c>
      <c r="E7" s="20" t="s">
        <v>80</v>
      </c>
      <c r="F7" s="19" t="s">
        <v>289</v>
      </c>
      <c r="G7" s="441">
        <v>43626</v>
      </c>
      <c r="H7" s="355">
        <v>20020000</v>
      </c>
      <c r="I7" s="245">
        <f t="shared" ca="1" si="1"/>
        <v>37</v>
      </c>
      <c r="J7" s="246">
        <f t="shared" ca="1" si="3"/>
        <v>0</v>
      </c>
      <c r="K7" s="425">
        <f t="shared" ca="1" si="2"/>
        <v>0.48611111111111116</v>
      </c>
      <c r="L7" s="14" t="str">
        <f t="shared" ca="1" si="0"/>
        <v>ON DINH</v>
      </c>
      <c r="M7" s="151" t="s">
        <v>247</v>
      </c>
      <c r="N7" s="19" t="s">
        <v>607</v>
      </c>
      <c r="O7" s="156"/>
      <c r="P7" s="7"/>
      <c r="Q7" s="177">
        <v>1</v>
      </c>
      <c r="R7" s="19"/>
      <c r="S7" s="177" t="s">
        <v>608</v>
      </c>
    </row>
    <row r="8" spans="1:19" ht="40.15" customHeight="1">
      <c r="A8" s="32">
        <v>8</v>
      </c>
      <c r="B8" s="6" t="s">
        <v>609</v>
      </c>
      <c r="C8" s="19" t="str">
        <f t="shared" si="4"/>
        <v>AD7</v>
      </c>
      <c r="D8" s="6" t="s">
        <v>226</v>
      </c>
      <c r="E8" s="20" t="s">
        <v>80</v>
      </c>
      <c r="F8" s="19" t="s">
        <v>289</v>
      </c>
      <c r="G8" s="441">
        <v>43626</v>
      </c>
      <c r="H8" s="355">
        <v>20020000</v>
      </c>
      <c r="I8" s="245">
        <f t="shared" ca="1" si="1"/>
        <v>37</v>
      </c>
      <c r="J8" s="246">
        <f t="shared" ca="1" si="3"/>
        <v>0</v>
      </c>
      <c r="K8" s="425">
        <f t="shared" ca="1" si="2"/>
        <v>0.48611111111111116</v>
      </c>
      <c r="L8" s="14" t="str">
        <f t="shared" ca="1" si="0"/>
        <v>ON DINH</v>
      </c>
      <c r="M8" s="151" t="s">
        <v>247</v>
      </c>
      <c r="N8" s="19" t="s">
        <v>610</v>
      </c>
      <c r="O8" s="36"/>
      <c r="P8" s="19"/>
      <c r="Q8" s="177">
        <v>1</v>
      </c>
      <c r="R8" s="19"/>
      <c r="S8" s="177" t="s">
        <v>611</v>
      </c>
    </row>
    <row r="9" spans="1:19" ht="42.75">
      <c r="A9" s="21">
        <v>9</v>
      </c>
      <c r="B9" s="6" t="s">
        <v>612</v>
      </c>
      <c r="C9" s="19" t="str">
        <f t="shared" si="4"/>
        <v>AD7</v>
      </c>
      <c r="D9" s="6" t="s">
        <v>226</v>
      </c>
      <c r="E9" s="20" t="s">
        <v>299</v>
      </c>
      <c r="F9" s="19" t="s">
        <v>300</v>
      </c>
      <c r="G9" s="441">
        <v>44057</v>
      </c>
      <c r="H9" s="355">
        <v>22900000</v>
      </c>
      <c r="I9" s="245">
        <f t="shared" ca="1" si="1"/>
        <v>22</v>
      </c>
      <c r="J9" s="246">
        <f t="shared" ca="1" si="3"/>
        <v>0.38888888888888884</v>
      </c>
      <c r="K9" s="425">
        <f t="shared" ca="1" si="2"/>
        <v>0.69444444444444442</v>
      </c>
      <c r="L9" s="14" t="str">
        <f t="shared" ca="1" si="0"/>
        <v>TOT</v>
      </c>
      <c r="M9" s="151" t="s">
        <v>247</v>
      </c>
      <c r="N9" s="19" t="s">
        <v>608</v>
      </c>
      <c r="O9" s="36"/>
      <c r="P9" s="19"/>
      <c r="Q9" s="19">
        <v>1</v>
      </c>
      <c r="R9" s="19"/>
      <c r="S9" s="197"/>
    </row>
    <row r="10" spans="1:19" ht="42.75">
      <c r="A10" s="32">
        <v>10</v>
      </c>
      <c r="B10" s="6" t="s">
        <v>613</v>
      </c>
      <c r="C10" s="19" t="str">
        <f t="shared" si="4"/>
        <v>AD7</v>
      </c>
      <c r="D10" s="6" t="s">
        <v>226</v>
      </c>
      <c r="E10" s="20" t="s">
        <v>299</v>
      </c>
      <c r="F10" s="19" t="s">
        <v>300</v>
      </c>
      <c r="G10" s="441">
        <v>44057</v>
      </c>
      <c r="H10" s="355">
        <v>22900000</v>
      </c>
      <c r="I10" s="245">
        <f t="shared" ca="1" si="1"/>
        <v>22</v>
      </c>
      <c r="J10" s="246">
        <f t="shared" ca="1" si="3"/>
        <v>0.38888888888888884</v>
      </c>
      <c r="K10" s="425">
        <f t="shared" ca="1" si="2"/>
        <v>0.69444444444444442</v>
      </c>
      <c r="L10" s="14" t="str">
        <f t="shared" ca="1" si="0"/>
        <v>TOT</v>
      </c>
      <c r="M10" s="151" t="s">
        <v>247</v>
      </c>
      <c r="N10" s="19" t="s">
        <v>614</v>
      </c>
      <c r="O10" s="36"/>
      <c r="P10" s="19"/>
      <c r="Q10" s="19">
        <v>1</v>
      </c>
      <c r="R10" s="19"/>
      <c r="S10" s="197"/>
    </row>
    <row r="11" spans="1:19" ht="40.15" customHeight="1">
      <c r="A11" s="21">
        <v>11</v>
      </c>
      <c r="B11" s="6" t="s">
        <v>615</v>
      </c>
      <c r="C11" s="19" t="str">
        <f t="shared" si="4"/>
        <v>AD7</v>
      </c>
      <c r="D11" s="6" t="s">
        <v>226</v>
      </c>
      <c r="E11" s="20" t="s">
        <v>299</v>
      </c>
      <c r="F11" s="19" t="s">
        <v>300</v>
      </c>
      <c r="G11" s="441">
        <v>44061</v>
      </c>
      <c r="H11" s="355">
        <v>22900000</v>
      </c>
      <c r="I11" s="245">
        <f t="shared" ca="1" si="1"/>
        <v>22</v>
      </c>
      <c r="J11" s="246">
        <f t="shared" ca="1" si="3"/>
        <v>0.38888888888888884</v>
      </c>
      <c r="K11" s="425">
        <f t="shared" ca="1" si="2"/>
        <v>0.69444444444444442</v>
      </c>
      <c r="L11" s="14" t="str">
        <f t="shared" ca="1" si="0"/>
        <v>TOT</v>
      </c>
      <c r="M11" s="151" t="s">
        <v>247</v>
      </c>
      <c r="N11" s="19" t="s">
        <v>611</v>
      </c>
      <c r="O11" s="36"/>
      <c r="P11" s="19"/>
      <c r="Q11" s="19">
        <v>1</v>
      </c>
      <c r="R11" s="19"/>
      <c r="S11" s="197"/>
    </row>
    <row r="12" spans="1:19" ht="42.75">
      <c r="A12" s="32">
        <v>12</v>
      </c>
      <c r="B12" s="6" t="s">
        <v>616</v>
      </c>
      <c r="C12" s="19" t="str">
        <f t="shared" si="4"/>
        <v>AD7</v>
      </c>
      <c r="D12" s="6" t="s">
        <v>226</v>
      </c>
      <c r="E12" s="20" t="s">
        <v>299</v>
      </c>
      <c r="F12" s="19" t="s">
        <v>300</v>
      </c>
      <c r="G12" s="441">
        <v>44057</v>
      </c>
      <c r="H12" s="355">
        <v>22900000</v>
      </c>
      <c r="I12" s="245">
        <f t="shared" ca="1" si="1"/>
        <v>22</v>
      </c>
      <c r="J12" s="246">
        <f t="shared" ca="1" si="3"/>
        <v>0.38888888888888884</v>
      </c>
      <c r="K12" s="425">
        <f t="shared" ca="1" si="2"/>
        <v>0.69444444444444442</v>
      </c>
      <c r="L12" s="14" t="str">
        <f t="shared" ca="1" si="0"/>
        <v>TOT</v>
      </c>
      <c r="M12" s="151" t="s">
        <v>247</v>
      </c>
      <c r="N12" s="19" t="s">
        <v>617</v>
      </c>
      <c r="O12" s="36"/>
      <c r="P12" s="19"/>
      <c r="Q12" s="19">
        <v>1</v>
      </c>
      <c r="R12" s="19"/>
      <c r="S12" s="197"/>
    </row>
    <row r="13" spans="1:19" ht="40.15" customHeight="1">
      <c r="A13" s="61">
        <v>13</v>
      </c>
      <c r="B13" s="38" t="s">
        <v>618</v>
      </c>
      <c r="C13" s="19" t="str">
        <f t="shared" si="4"/>
        <v>AD7</v>
      </c>
      <c r="D13" s="6" t="s">
        <v>226</v>
      </c>
      <c r="E13" s="20" t="s">
        <v>299</v>
      </c>
      <c r="F13" s="7" t="s">
        <v>310</v>
      </c>
      <c r="G13" s="441">
        <v>44619</v>
      </c>
      <c r="H13" s="355">
        <v>23285000</v>
      </c>
      <c r="I13" s="245">
        <f t="shared" ca="1" si="1"/>
        <v>4</v>
      </c>
      <c r="J13" s="246">
        <f t="shared" ca="1" si="3"/>
        <v>0.88888888888888884</v>
      </c>
      <c r="K13" s="425">
        <f t="shared" ca="1" si="2"/>
        <v>0.94444444444444442</v>
      </c>
      <c r="L13" s="14" t="str">
        <f t="shared" ca="1" si="0"/>
        <v>TOT</v>
      </c>
      <c r="M13" s="151" t="s">
        <v>247</v>
      </c>
      <c r="N13" s="7" t="s">
        <v>619</v>
      </c>
      <c r="O13" s="36">
        <v>1</v>
      </c>
      <c r="P13" s="19"/>
      <c r="Q13" s="19">
        <v>1</v>
      </c>
      <c r="R13" s="19"/>
      <c r="S13" s="197"/>
    </row>
    <row r="14" spans="1:19" ht="42.75">
      <c r="A14" s="61">
        <v>14</v>
      </c>
      <c r="B14" s="38" t="s">
        <v>620</v>
      </c>
      <c r="C14" s="19" t="str">
        <f t="shared" si="4"/>
        <v>AD7</v>
      </c>
      <c r="D14" s="6" t="s">
        <v>226</v>
      </c>
      <c r="E14" s="20" t="s">
        <v>299</v>
      </c>
      <c r="F14" s="19" t="s">
        <v>310</v>
      </c>
      <c r="G14" s="441">
        <v>44619</v>
      </c>
      <c r="H14" s="355">
        <v>23285000</v>
      </c>
      <c r="I14" s="245">
        <f t="shared" ca="1" si="1"/>
        <v>4</v>
      </c>
      <c r="J14" s="246">
        <f t="shared" ca="1" si="3"/>
        <v>0.88888888888888884</v>
      </c>
      <c r="K14" s="425">
        <f t="shared" ca="1" si="2"/>
        <v>0.94444444444444442</v>
      </c>
      <c r="L14" s="14" t="str">
        <f t="shared" ca="1" si="0"/>
        <v>TOT</v>
      </c>
      <c r="M14" s="151" t="s">
        <v>247</v>
      </c>
      <c r="N14" s="151" t="s">
        <v>621</v>
      </c>
      <c r="O14" s="36">
        <v>1</v>
      </c>
      <c r="P14" s="19"/>
      <c r="Q14" s="19">
        <v>1</v>
      </c>
      <c r="R14" s="19"/>
      <c r="S14" s="197"/>
    </row>
    <row r="15" spans="1:19" ht="42.75">
      <c r="A15" s="303"/>
      <c r="B15" s="140"/>
      <c r="C15" s="19" t="str">
        <f t="shared" si="4"/>
        <v/>
      </c>
      <c r="D15" s="140"/>
      <c r="E15" s="305"/>
      <c r="F15" s="140"/>
      <c r="G15" s="457"/>
      <c r="H15" s="213"/>
      <c r="I15" s="422"/>
      <c r="J15" s="246"/>
      <c r="K15" s="425"/>
      <c r="L15" s="14"/>
      <c r="M15" s="213" t="s">
        <v>254</v>
      </c>
      <c r="N15" s="213" t="s">
        <v>622</v>
      </c>
      <c r="O15" s="614"/>
      <c r="P15" s="140"/>
      <c r="Q15" s="423">
        <v>1</v>
      </c>
      <c r="R15" s="213"/>
      <c r="S15" s="423" t="s">
        <v>623</v>
      </c>
    </row>
    <row r="16" spans="1:19" ht="40.15" customHeight="1">
      <c r="A16" s="25"/>
      <c r="B16" s="200" t="s">
        <v>624</v>
      </c>
      <c r="C16" s="19" t="str">
        <f t="shared" si="4"/>
        <v>AD7</v>
      </c>
      <c r="D16" s="24" t="s">
        <v>315</v>
      </c>
      <c r="E16" s="27"/>
      <c r="F16" s="26" t="s">
        <v>368</v>
      </c>
      <c r="G16" s="20">
        <v>40613</v>
      </c>
      <c r="H16" s="355"/>
      <c r="I16" s="245">
        <f t="shared" ca="1" si="1"/>
        <v>136</v>
      </c>
      <c r="J16" s="246">
        <f t="shared" ca="1" si="3"/>
        <v>0</v>
      </c>
      <c r="K16" s="425">
        <f t="shared" ca="1" si="2"/>
        <v>0</v>
      </c>
      <c r="L16" s="14" t="str">
        <f t="shared" ca="1" si="0"/>
        <v>NEN THANH LY</v>
      </c>
      <c r="M16" s="26"/>
      <c r="N16" s="26"/>
      <c r="O16" s="173"/>
      <c r="P16" s="26"/>
      <c r="Q16" s="26"/>
      <c r="R16" s="26"/>
      <c r="S16" s="199"/>
    </row>
  </sheetData>
  <pageMargins left="0.7" right="0.7" top="0.75" bottom="0.75" header="0.3" footer="0.3"/>
  <pageSetup paperSize="9" scale="36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2EFBE0A-E47F-4297-85B7-3CF247B62FBD}">
          <x14:formula1>
            <xm:f>Source!$A$2:$A$18</xm:f>
          </x14:formula1>
          <xm:sqref>D2:D14 D16</xm:sqref>
        </x14:dataValidation>
        <x14:dataValidation type="list" allowBlank="1" showInputMessage="1" showErrorMessage="1" xr:uid="{F0C5CD5E-EB57-4D4D-A8E1-7304EA09977A}">
          <x14:formula1>
            <xm:f>Source!$I$2:$I$14</xm:f>
          </x14:formula1>
          <xm:sqref>M2:M1048576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2 S Q U 7 D M B B F r 2 J Z y r J 2 E q c l V E k q W l G E V F g U q W J r x W 5 q k d j I n j S F q 7 H g S F w B h 1 a F l g U 7 F p Y 1 n j + e N 9 / + e H v P J r u m R l t p n T I 6 x x E J M Z K 6 N E L p K s c t r A c p n h T Z 1 I c L D g u j Z 7 z c S O S L t B v v n M j x B u B 5 T G n X d a R j x N i K x m E Y 0 c e 7 x Y N X N h w f x e p v 8 U B p B 1 y X E h f Z r d t X H q s a V V r j z B q I 4 M D J V r m W 1 + q V g 0 c n l T R M 0 J 7 f V 6 K n H E 9 K 0 2 q w L 0 t Z 9 a O t V H A d B d N p k F 5 A E I f 3 v P H C F a 9 b i T Z l j s G 2 f c 8 b a Z b S m b r t 7 3 R n M a r B O 8 R I E j N 2 m c Q h i 9 J R y I Y Y 1 b 1 z Y U r i 4 W g U x y x K k i G L m D f S 6 2 c / K X y H u b E N B 5 D i S g g r n S t W S o L m T U Z / Z b K D Z K 5 k L T y M A + u f A e 2 c G m t V H 5 g R / c / E N + 0 e p s j o G S Q 9 s d D n T 2 I / B f 0 y 3 e + 3 / e o P z j 5 X 8 Q n w S / N H l w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5 F E A D 6 9 - 9 1 7 2 - 4 9 E A - A 5 4 9 - 8 2 2 2 8 E A 3 C 2 6 5 } "   T o u r I d = " 6 3 f 5 1 a 2 3 - b 4 8 0 - 4 b 3 0 - 8 c 4 9 - 8 9 a 3 3 a 3 4 6 4 e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n M S U R B V H h e 7 b 3 3 e x z n l S 7 4 d l d V V + e I n E G A O S i R y r I t W 9 b I S Y 7 j s e d e 3 7 l h d v Y v u M 8 + u / v L / B 3 7 7 N 3 n u X d 3 w o 7 D W L Y 8 C l Y W J V G J F E m J C S R B 5 N A 5 d 1 V 1 V d 9 z v u 5 m N 4 A G C Y A g A F F 4 r T a B 7 k Z 3 h e + c 8 5 7 z n W B L J 6 O V 8 + c / R z g c Q m d n J y R J g s 1 m A 2 M u b a e f g U 6 f K X 6 v o 1 K p 4 M q V K 5 i b W 8 D B A / s R a Y t g Y X 4 B v X 2 9 t T c A Y 1 e v I h a L 4 d C h g 9 A 0 D Y l E E g M D f X C 7 P d X 3 b C L 4 8 z / 4 4 E M E A n 5 0 d X X B 6 V T F e f h 8 v p v n s l 7 w O f L D b r f X n g F 0 T U f Z L N 9 8 3 u F w I J v J w q p Y U G Q F + U I B Z z / 7 D C O j o x g e H h L H w C g V S 0 i l U 4 h G Y 0 g m U + K 6 Z O j v Q I c W D A T E N R o Y 6 K f j d o r 3 3 0 2 k U 0 n Y 7 B L 8 f n / t m a 2 D a Q H n Z h 2 I F x r X d L 2 w 0 z W z a H 1 1 0 Z o 8 0 m 3 U n l 2 K s a i C i W T 1 2 t 8 N 3 G p N 2 b 4 4 f 6 Y S j y f w 2 W f n 4 P F 6 8 P w P v i c W i k l H / e m U i h M D W u 2 t v M h s s K w y X n v t D T z 8 8 H F 4 P B 7 M z M z i + v X r O H 7 8 I V r Q A f E + y 7 L w 7 r v v 0 U I 5 g P b 2 d v H c 3 U Q 2 m y W B T d C / O a R S a Z w 9 e w 7 P P P M 0 9 u 7 d u 0 Q g 1 o p S q Y S x s T F x H v 3 9 / a Q E X C S 0 O p 3 T + 9 B 1 n X 4 u C e X D 5 / f C C 3 + k 6 6 W K 9 w 4 P D 2 N w q B / d X d 3 i b 5 a j L q T l c l l 8 B x / 3 G 2 + 8 j R M n H s L I y B 4 o i l J 7 5 + a C v 5 M X w d T k D V J 6 A x u 6 J g x a x 6 w D l k A v 2 z C d l j A U K q N M 6 0 O 2 k 7 J p e h P / T U 6 z I 1 O 0 I V W y Y y 6 z / o X O H 8 e f s x y P D W n w O F a + E s 3 Z c Z Y E 9 2 5 i N a E S F o o X y f z 8 P N 1 o E 3 v 2 D I s b c C 0 m Y 6 S N t T H / M V 0 4 0 w a H V M E f / v A i n n 7 6 6 / B 6 v T h 9 + g z G x 8 d J q O b w d 3 / 3 X + B y V R d R J p P B 6 6 + / i R + Q c M q y L J 7 b C u R y O b z y y p + x f / 9 e 9 P X 1 I R g M 1 l 6 5 N X h x 8 0 N V q 4 I x M T G J y 5 e v Y H T v K E 5 / e l o I 1 f j 4 D T z 1 1 O N k X R J k + T z C 6 p z 6 8 G P 8 4 h c / J 4 E i Q a D r 5 P P 7 1 r x Y k 8 k k C e O L e P S x h z E 4 M H D z 2 t 0 N x K K L 8 A e C Q l F u F G x d P r i h 4 m A k i W I 2 Q e t B R g 5 + p M o h W t Q W / G R c 6 1 a h x 1 9 G T r e j b N l I 4 C D + 3 U z U B e y p P R p U e a V A L W b t O D d 3 d w W K 0 U q o h E C x p n z v v Q / w 7 L P P i D e l i n Z M J m V h W u / v 1 U k D y S j q Q I c j j t / 9 7 g X 8 / O c / x e T U F B y K g x Z t A G + 9 / S 5 + 9 M M f C I r D w v n W W + / g + E M P I B y J 1 L 5 m a 8 B K 4 c 9 / f h 0 / f P 7 7 t I C q 1 v J 2 y J M Q f n D q Q 5 w / f 4 E E a A T z c / M 4 c G A f H n j g f k H B 2 H r z 9 W E F 0 k b U t k L 0 z k 6 U y W B L R Q 8 W h I 0 s 1 H w + j 3 f e e Q + D g / 0 Y H R 2 5 o 8 W + G t g S 8 j 1 Z X J h D Z 1 d P 7 d m N I a / b h E C V i n m Y 6 X F a 0 X Q d f K Q I v G t T W n c D v J 6 / u b e 0 w m p + P q d g P n v 3 K F 8 z l g u V n T X y m 2 + + L S h c / c W g y 8 K x H p 0 0 j Y m T 4 y p 8 p I H 2 t p O q I S w s L A j t O j 4 + g X D n E N G r 8 / g m W S y + c f z 8 / / h / / 4 G s Q y + C o Z B 4 / 1 a B F / 3 7 7 3 + I R x 4 5 A e c a t X 2 5 b O A 6 W R 6 T 1 O / f / I e / x p O P P 4 o n n n h M W C N e 8 I z O z g 6 x 4 L u 6 O o W 1 V U i J 8 L n y d z D F 3 a g g s D V k w T 3 / + R e 0 4 B e R T q d J G T X o 9 W a A z 6 9 C 9 3 e t w s R 0 b D r V W I g a 0 T l W q r F 8 g 6 o 5 X R 5 4 u w / D 3 X V 0 W 4 W J w e z p 0 6 m l 1 z 9 L t H J h i 4 S J w W y u G X b D M I R T 3 4 q a d Z D j J 5 G M B U j A G K z x e n t 7 B e / / 5 t P f o I t f w f T 0 j P h b f o 2 t w 8 9 + + m P h Z G + U p 2 8 E p m l i c n J a C A E 7 / d e u X R f C z Y u U X 1 s N 5 b I l 3 s 8 B G R a Q U D g s g g k n T h z H i y + + d P M z + N z q J H 7 p 5 W s g m y 7 i 4 u v X k J o o 4 t I i 0 a E 5 M u l N K K e W + k d 8 z Q a I S j 7 z w L N w k H D 9 / o U X 6 L n V f S j + 3 l d m 4 n g / F c O p + D y s 2 p G c y 6 V g k r V g v J + K i n / n Z u d x 4 f w l Z H I Z 2 G u B k e v 5 D L 2 v g h Q J 7 b V S V V n w J 3 y S j u O S W T 1 W h S i 9 z 0 m f T C 8 w f c t r N r w x 5 s Q X 8 w p u J B r r g 3 3 p 1 X y I r Q a z q X e v q y i Q B W X M E 9 1 b 7 R 7 d L d R 9 Y 4 b 0 v / 7 d 3 / 7 9 y Z P v 4 / 7 7 j q 2 I M v H B Z s i h Z E v F y B h O 3 H d o R N A h u + T A j V g Z s Y n z O H r k E E o k l N e u j e M I / b y V f l M d H o 8 b w 0 O D w r E v k G C d / / x z o S g 4 6 l e h m 8 8 L g C 8 5 P 3 c + m 8 Z 4 M Y t h X w A d H e 1 4 9 9 0 P c P j w Q X H c / P e O g I F g u w s 2 U 8 X Y 2 F U 4 C m 7 x 9 4 U F D W n Z B a + 6 8 p a p T g W e s A u z F 9 L o p N c t s w y H R 6 b r Z E c p p a G U J R 8 t s F R g 5 i / E 4 Q 6 q C H U G M E B + 1 K u v v o 5 S X k O + k B N R Q F Z W d j q v S a O E i a i E s i M L N d e P I a 8 H L v q o e L 6 C d D S L 6 / Y i 5 o o F H H P 7 U N Y N K O T j h d r D C H n 9 u J Z L Y 0 4 v o c 2 h 4 p J W g E V W q 0 t x 4 t N M E v m 0 h 6 6 N g g D d 1 1 M T F X T 7 g N N T C s a S O o o l V V B 9 h k U C t J N h k o 8 2 l Z L J j 6 s g m p N Q N L b v e K X / / J / / 4 9 / 3 9 v Z g Y H C g 9 l Q D r J l M W j u 9 A R N n Z x X M Z h x o D 8 p w O 2 y Y I 7 N a K O S R i 0 8 J i 8 S a n B f r n j 1 7 t k R 7 8 U W j t U r f V e W x T L 3 c t P h C o a A Q I p k 0 s z / g F 9 R K p d f 4 i A q 5 A t 4 9 + R 6 0 u U U 8 2 D e E M S 2 L b l q E n 3 9 + A f v 3 7 b 1 J 3 5 y S j 4 R J Q S x G C 5 4 o j m R I 6 B h p g 5 6 u Q K U F K X k V W s z 2 F R E m h Y R K c V u Y H 8 8 K I X H S t W L I T h l z F z M k U H Y o q o z E e A Z z l / L o P U a W M a C K 4 2 d f b B 8 d g 9 t D A u v z w k x W U M x 7 M H H 5 C h L Y D 8 1 Q U S k G R V R t k a 4 9 W 4 x 0 S Y I 6 M 4 0 9 v Y O Y X g h C s c u Y L h e Q r u i I k Z 5 2 W C a m r b I I 9 Y c V F Q H L S / 8 6 S a g s K C Z 9 l i l h P q m K c 7 F D r l E l G 2 S b Q 1 i h r d b 0 d w o + / h P 9 O l n X r V f o d U j P P P P M 3 x 8 m g e C F 1 w y O z C y S t L O V u h 6 X y a T a S b h s 6 P S a J F A V o Q 2 K y W l a r I r 4 2 9 / / / o 9 4 7 r l v r / i c 5 W D L W C E p z S Y q u J R y w J s 3 U E z o s J v k m 7 j W d w v l W 7 B K j 8 e L F 1 7 4 g w g k n P 7 0 D O L x O G l a U / h D n 5 4 + j Z 7 + H u R l F Y l U H C 6 b X Y S t m 8 H 7 Z S o t w n f f f A / H H 3 1 Q C I t K A i K 5 b M j O 5 G E v F I U w M J r 1 h 9 O r o m 3 I h w u 0 4 K / M T i B F 1 i p j 6 P D R 9 b Q s H R V i j / N j O Y w + 2 S 6 s V z N Y s O S S F 4 n J I i 4 r P c i q A V j B Q X q + 9 Y n y P S p 4 O j B P / g 0 L g G b a s D / s Q I 9 L x R x Z o x z R X Y 2 E a t j e i b N T L v E + 1 u Q z p B h Z i L J E 6 V q h Q k L 1 Z R O m O r Z T m B i 2 / / Z / / 1 + V n / 7 k R 7 V f G 2 A h 6 v B a R A W W O n 2 P D 2 l C o M r k V / z T P / 2 L o I m Z T B p / + b O f r C m y x t E i X g g B 4 u q M i V w O g 1 6 v + H k 9 W M z Z x f G x c B r F M m z k 7 C l k C Z p D P s V i k V c H U Q J T h P I v X r y M v r 4 e E b G 7 T n 5 E n 4 0 W P f k U W b J Q P / r h D y E r j Z t h m R Z e f O E l H B o 5 h t H 7 + m v P N q D n D O h k R W w e C 5 r D g z A p m l Z Y I E 5 v l i s Y C P g w e X 4 G 3 j a y n L 3 u 2 q t L k d J 1 J D 9 P Y 9 L f B 2 N 1 1 2 9 V n O g 3 E C A L m a R z K p D 1 u p w y y a K R f 2 y s c y + w W U P s Y l 2 Q / o / / 7 b / + f V t 7 W + 3 X K k 6 S k 9 c X t P D J s g g K Y 9 h T h O S Q x H 4 N b 1 5 y V O y h h x 4 k H 2 J t u / x X Y z L 6 g 9 X V c p Y c 6 v 3 E 8 9 e D 9 E Q J x X i R N L m J i i a R x a C T U E l D W x X o h T J S Z A L d N d P F / h A / O P D y 2 p 9 f x 3 e / / 1 2 x 0 a y X i 1 C l N D w u H 3 w x C Y c e O C A 2 t T P T e W h x C 7 Q G Q S Y T B w 7 v w + n z n y A S C c P p a p y f W a a F a m o 4 d + U z 2 M h y O 8 m n V / w q D F I U f H 5 t J G S M Q q I E f S 6 P U j S K z C T g 8 k q w y + R f l e z I L + j Q s j r i M z F Y e Z + 4 f t F L G U x 7 6 f i s W 5 j e W + B A F y k W k o V P s g k U 7 B b y Z I X 2 e I N E D d f 5 e b s C t W H Y J s b H K h z + Z f P / + Z w D e y J l n J 9 r H W 1 i n + G I M w 1 f l x M 3 b k y g u 7 v r t h S v D v b F x q I y D n R U w + 8 l 4 v V O a e 3 m m X l / b l 6 D v 6 8 a E h f U k f 5 t 3 p W v w y Q z R S I m f u Y N 2 x f / + G / 4 C 6 K j n I q U 1 R I w 7 X l 4 p Q 6 i j C p S 1 w t w d y o o F y 3 o + T K C g 0 t T o z L p D D 7 6 6 B O x v 8 Z Z E L z J + / p r b + L 4 i Y c E n e T I I m 9 i P 3 7 k K b j s H i g e C X M V F b K q I E S O f 2 i 0 u t k 7 8 d k c C R 3 5 o L 0 B Q e 1 m z i 3 C L D m Q M A r I 9 o 0 I x / p O 4 V Q q e G K P j g v F L A 4 6 f Z g i + j M W 3 U A I e V e g N g z b j d l Y 5 e y M Y 0 0 U Y 2 + b g Z C U w m u v v S 4 c 3 Z / / / G e 1 V 2 6 N y a R E F s 9 c s v g n 8 l k M e n y 1 3 1 r D J C H K z 5 f I Y Z a g B O 1 Q v V V B T 5 N f V w / l t 0 I 2 r 8 P r c W D 8 6 n V c u T o m A i X s I / H C 5 s W c N m b h t J N V k K r f n 5 z I Q Z E l e H t b 7 1 9 x S D R V m k c 6 G 8 e F s 1 f x 4 M P H 0 B W o + l z 8 G m 8 o f / L J a X z 3 O 8 9 B o s 9 h C l p Y M O B q l + C g 4 2 A k b 6 S R D 0 t w y X 7 Y Z r J w R i S c T v l R 2 u S I 1 P 1 9 B q 4 a 8 3 g 0 2 E H U m l j A j I L k e n P n 7 j G B Y l e V M z 2 2 A r b f n M p U V f k a E M l M o X + I t L 9 U z Y j g f L b V Y J K E 6 k k b 9 I q G Q O f S h Z o n Y d Q n C m Q R D H Q e X Z p N o c X I 2 d b L Z F 8 s s e h k o n P r B W 9 G n v r g F P b v 3 y f o W j P y 5 R g U m x s O a a k f E 7 + a g l 0 l g a P / B f u X C r p u F c i i p u m Y q p f K J 7 e T c q g K N 2 d W n D l 9 F j c m J / C L X / w l Q k 0 b 2 q m p L F H J I C q u E g o z O v S e C l x R o o a G j v C I B 6 9 d X p t 1 X w 8 4 p B / x l G E 5 4 9 j v C + G D c Y f w W 9 e F L R I o / p o g + d J J U p D 3 C t Y l U F 3 q I o 4 M r s 3 n y U 5 p c P e q y J O 2 t h w k h H T 1 y u S j K E S F L j o y O B E h D U p + k O y U k O A U G V p w 7 g 4 H F N f t a W A 9 I F E H b 9 7 y J i x T u o / e + g Q z s V l 0 9 n R A d Q f x 6 I m j a 9 5 k T k 1 m y O T Y i f Y 1 g i R l U g j 5 c r z 2 G + C W w l D s D X 9 K 0 z V o x R L + 7 e W X 8 c T j j y E U D M H D W e 6 1 1 x n 5 R A F m h v w 9 U g 6 e b l n Q 1 X e u M S u 4 e w v X c E R h y z l h V z x k 3 + m 0 V o k U r o o v g Z V i i r t e C 3 + 3 r d W 6 r r K l R I S O Z g t w O 7 A B K J Z t 8 H t k B B W J t L o d o S E f v N 1 O k M I W Y G F i h G U Z g U H 3 m o S J E f E s 5 a c c z e M M + M 8 / / w K j g / v x x F O P C g u q l / I i e Z f 3 x 9 Y C 2 e Z a I k w M 3 S y Q M l D p + D s R U H q W C B N D s y X g 8 q n 4 9 g 8 e h a L I + N 1 v X h A W q B l O n 5 P s b V k I U 4 b o 1 + t X y E r d R W F i d I 8 t Y D B V Q E C b w W C k g v Y m B X S v Y C N 0 + W 5 T v 3 V Z K M b X R 6 r S Q D K y K o w C W R y H H d m y B D 9 R k O X K b v x U H M O P b i x x t l S m B U p y x 7 7 L q 6 + + h m g 0 C q N s 4 o f P f w / h c B i p 6 z k E 9 1 S F o l A o 4 D f / + j J + 9 d c / p m N Y e f H 5 4 u Z 1 O / x E O 1 L X 8 g j s q W Z E N I P 9 L d n m h E d e S h 2 X w y g b + B / / / f / D X / 3 i 5 + S / L Q 1 s J K 6 S 5 X P I O F 3 c / P x G p 1 x B d 8 D C f E x D x 0 I S L l c A y e x 1 y I o N p Z R F F g p o b x 9 G 9 0 M O c W 5 r p p l f A g v F c N D 5 8 2 b 3 e i B L F Z T v k k J b t 0 B x S Q f n T Z X o J A 5 3 G e K G L k d 2 t g R f j x O Z U n W x L s e V k 1 P Y 9 + T K v Z 3 V w B F I 3 l j m 3 E K + D C J I k E q R w B T R 0 9 M t 3 s O L J T N Z h K f H I Q I D T K v e e v M t D B x 8 G O 0 h j 7 A I b F n 5 u D 2 q h Y p l I 0 t X z V s r m x W Y S V q c 7 a t f Z N 7 v 4 r 0 u B u 9 r j V 8 b x 9 z 0 A n o G u o l q e v H S S 6 / i 2 W e / h a 7 u L u G H N c N I 2 / H e o i K C B J u N z q l x q H Y Z o R E J 7 Y M R a A U N U 6 d J s N Q 2 u k a T 8 H Y q a O 9 v x + L l J I Y e 7 b 7 n B I q x l U G H 2 2 G d x B q 4 H p N F X R R n T D R n J j f D Z u d c t g o 5 y B Z R p t q T T W B q t R b M 0 E L k 8 o m Z 8 U t E t w r I p N P C I v 3 z P / 8 L / u 1 P L 4 l M c B Y k f v C e j s N v F 8 L E 4 M 1 m T g z t C 0 u w 6 R l E p y 4 i H 7 0 O R 2 k W Y R c 7 7 n R s r N n o P 0 W m v 8 + V U N Y a B 5 u d z y M X y 4 m f S y k D q R v 0 + 6 y B / I y B 5 H w K r 7 / + N h 5 8 5 H 6 R h c 7 f / 5 P n f 4 j u 7 u 4 V w s Q o k A + 1 2 c L k J U U 1 O D e D S L 8 E J x m + w o y C x R s x 8 h t V j D 7 Z h X R y H o e e G U a J 7 l e B h M x u 8 + H 9 8 Z X 7 i v c C d o o w M d Y t U G y P u P L y c r Q a j m 1 l b k 2 t Q o v Z J s L k X I 6 8 A i S Q K + 3 a U t x I S P B W k v j o w 4 / h 9 X p E B S 0 X E H K + 3 S 9 / + V e C W j U n 4 e Y X i 1 B 9 j Q X j c X u Q T C T w y s u v 4 u R 7 J 0 V J C W / e 5 v J V I W E w f a w f f W D Y B S s n I z 9 b R m Y u B 9 W v w h V w I z l O 3 + m T y A J 4 4 e 2 h c w n q e P f U u / i L E 8 / B i F b I E r j E Z r E v 1 H o L w K A v q W e D b x a + N q o j S A r C 2 2 u h Z 3 8 n X C E 7 X D 0 G Y t e K K G U 0 Z O J 0 / I F q K w O j X E L s c h b j V p V Z 3 K u o b 6 Z v N 9 Z N + R h V / 6 m C s J u o V 9 G G g 5 3 G k h P K z B b g 7 6 m G p X k P a i C 0 1 E x d e X c B 5 b 1 9 O E S U s R W Y l l W M A n 7 9 6 9 / W K m J v r 1 k X L y X g b X f D H V k a N L C I 0 9 l r 9 O W d d 0 7 i 2 N E j C I a q d T y z G e l m J n 1 6 g u h i t w K Z f J 1 b g Z O A L 1 2 6 j E u X L + H 7 3 / k e 5 L y T / o b z E I k y h l Y q D x b Q T 1 I O G F I L x b I B c G S r a 2 Y K l q x h 3 2 P V h G a 9 q B M r s E O h Y 7 / 8 9 i R 8 3 h 7 o 0 g L a B o O I X i I B k 3 R E g 4 P i v W t G 7 Z p 9 m S A R M 9 q M D f I 7 w b o t F I M 3 g d k n 4 T w 1 h U 6 C 6 V M z 7 J X G x 9 b T j J p R 0 S E 2 e l c D 3 0 u O z j 3 / / P f X X M D X s T 8 M j a j Z c t S F i d H Z 0 Y F k O l H 7 j Q M J 1 d e 0 j A F D 0 5 C d q o U f b w H O K n n 4 k e P 4 1 n N P 4 M W X / 4 C 5 1 B Q 0 N S u i m k b C j t x i Q f h 4 j N R E B l N 0 T J s l T A w t G i e / y H 5 T m B g O l w M 3 T k / j x v s 5 t O 8 L o f t B C Y P 3 9 y I + n U I 2 t 4 j E I j m I X w G s t 8 y k l f 9 / p 9 i Q Q N X h I m 0 5 0 l 7 G p Y W l C 8 b U q w f K 6 6 q V o p N k p o u t T 5 4 D B y o J K f d u W G t a k w B 9 n O q 7 9 f s T y T h R w U Z Y v D 9 U T Y N S / Q r a 9 g V h t q h z a g U i s + j r G M G v / t 3 f o H 3 I j 3 c + e F 1 s 7 O b s C R Q y 5 O t N 5 5 A k Y f J 0 u 3 B g z + Z G 9 h w e J / L x 6 n F z o O T G p z O Y P B V n L Y a h J 7 w I 9 / j I W r F f C Q w c 6 U H A 1 w 5 z 3 / 3 i / f c 6 e L 2 1 S k V r R v P L z I Q 2 G 3 c k U B y Y Y F 7 O T i G X S 9 d h r y W n c m 1 / S 3 h z 9 M W t O S / 5 7 3 j 5 l V d F o e J 6 G 5 f w R v F q 4 F S p j z / 9 B I 5 g w 4 o 1 N w + 5 N p u E t A 4 f o 9 p b w o 5 I s A f P f / e n o u p 3 d n E C 7 1 1 6 E 1 F t E a F B P 1 E w B V p u c 8 v a N d l D d F i i 6 1 3 A t Y + I 3 n W 5 M P B o B J 6 Q C + d f H a u 9 i 4 6 P N N P 4 + y n M t 2 + w r 0 f N y n 7 Z c L s 9 0 r t 9 V n c k U K N k n Y q G X f h C z d 1 n L M W A R W d 2 l B z l V r D n A 8 j o K 3 0 V z o C I k F / G C a 1 O x 9 q y 1 + v I z u c A e X W B W p h f x I H D I y Q E 1 e + d T 9 t F t L I O h 2 p D q L Z / Z V W 4 J Z Z G G i y H N O f w F W I i w 7 w O 3 p v K l O e R M e b E 7 0 K w I h E c 3 n e M 7 p g N H s W D z I 0 S S o s V s b A f D q f E + + 4 U b o W U E J k e b 6 + K 1 H k P O v a G E e m t 7 o / 1 7 O s i C 0 3 n e T W B y Q + T + P j f r u J 6 p B 1 Z c / P T m 3 a x O q S f / + 3 / / v e 1 n 9 c F d u a 5 9 x m b T e 6 7 1 u F r W B z 2 W 7 g N g + x o L a / z V 1 M 4 d G x p L h 1 n N m S T U U F V L l y 4 i G P 3 H V l z y p C e 1 1 H O W / D 3 L c 1 y q G N 2 d g 6 J 3 C x 9 5 y g C S j e u x e U l g Z K C m c J V 3 U I f W U Q W F t 3 K w 7 C K W L y U w s s v v o t M P I t T J z 9 C Y b G I 9 G I a i u W E z E E 9 O l b F 5 q L z r R 4 n K 3 V t t o K C l k P b c F B U 7 C p e e l N R Q c S e x W L Z d U c a k s t D G I u W B 4 u K H e m L M y h M G 8 j M 6 o i P 5 2 D p T k y W Z C y G O q F F O u n 4 7 k h f C u H d x f q w Y Y E a b S s j m p f E j n M n C V P I 3 R C o 7 G w R r j b n q n w 2 e j 2 O Y i i C Q F O F r s h q + M 1 v 0 N H R g U c f f X h N w Q h O w C 3 O W 6 K P g r 9 3 9 Y 6 0 b C X + + M I r e O z B J 3 E 1 r t 7 s 4 M R h + E Q 8 g b w Z h V O 3 w w U H v K 4 Q z I q O z I y G P 7 / 1 N p 7 / y X d w 7 I G j O H r f Y X g j b r j D L v z 2 9 3 / C s c E T o v 5 K 0 t 0 w 0 h b 0 n A W T / M L 2 k Q D i x h T e e P V d 5 P M l E a 5 X P D Z Y B R P d 9 L k 2 r Y T M s v S l j c E G P R h B 2 u d H k v z C l N e P j N 8 P k 3 3 E z R K E e 0 S g 9 p D C 3 O s 2 0 K v o G F D L m C / R / b D f I t X n D r B h F X Z m h r v L 1 n 5 Z 9 i k W M T 0 O S a 8 G p 9 d J F L H 2 S w 1 O J / l L N g e K x c K a g h F c 2 s F R O R Y m X / d S a 1 c H N 1 l k q 8 G V u L 0 9 P T A q D u z v K K N E i / r S l a u i T o q 7 v r 7 4 u 9 N I x q O Y n o q i u G B C u + H A 5 U + m 8 O O f / e B m 5 1 s u V w 9 H w u L 3 Z 5 / 7 B s 5 f v A I P c S w 9 s A C j b R F K h w F X p 5 1 8 n A S G h g b w 3 I 8 f R y Y f R S p Z p X v e L i f 8 Q y q 6 v R a e C m 2 u X 7 W L W 8 N G C 9 U / o M D f r 8 D T K + H h 9 h w C W B r R r V e Q 3 y k 2 b K G a w V a q O Q y u p c t o 6 6 x m V S + 3 U h x S L u a z M D 1 + 8 m E 4 r 6 r 6 v E Q L d v / + E V z 8 4 g p G 9 u 5 Z E o 1 J k O b n L j / N y E 1 r C A y R d c i Q A K Q M o n 0 m f T Z n r 8 s i g 4 O d U w / J p W W Z o r 3 Z U 0 8 9 g c W i F 5 K R w k t / P o k j B 0 d w 3 / 3 H R N r Q A f q + X M 7 E R x 9 / g M t X L s A b 8 K D v Y L f o i M S b o 8 v h J 6 t w 8 c Z 1 S E R 3 P R F J R N X K F f L 7 J C 8 0 q 7 p x L M s O U S n s V L w i C 7 4 O Z 1 C B I r l x P X 0 n 5 G + L c I 9 Y K I n 8 4 z a n A X s t A V V x K + g i l y W Q z a O 7 R x J J 3 M f 7 d d F v 4 3 Z B j d v h D k l 2 F c v b N s l u u 8 i v a n U / y l o Z g U 4 / u u m E l i f Y 8 u K 1 Z H W J M D G W L 2 q r X K H P q W Z 0 + w Z Z 8 7 t g c k Z C L c n 7 S l S B r x Y C v 3 J l T P Q O 5 z q l s B T F P / z T 7 / D s N x 8 T Q Q S V r B O D u w z t G + 7 D I 4 8 8 i G c e e x a H j x 9 A b 2 9 3 S 2 F i s M X 7 x l M P 4 e S Z D 1 A Y U 1 A p V u l p 1 l g U G e k c V m d 0 9 0 f w 4 p 9 e F N 2 T u G V A H Y a u w W G r 0 s 5 d 3 H 0 o 5 J 9 z X 4 9 m S L T 4 A l 0 y H O k M H u o j K k 6 3 e j P S w z Z F o O 7 r a Z Q r x M Y S 5 D 9 V a 3 1 a L c c b 5 y f g D X m E w P H O d j N S O Q M B D 1 u X p c + H l l X n 2 n Q X w n u X 1 m X 5 + l z C G j G 4 P S 9 / P n 8 K 9 y b n 8 P u L L 7 4 o 6 N f f / S + / u j n U o B k O l e j g / v 3 w B 2 + d V V 6 H i y j q z 3 7 y P b z 6 6 a u Y u 5 i A z a L j h o m 0 M Q e / 0 g W v 1 I Z 2 7 y D + 8 h c / x O d j n 2 J m Z k Z Y Z 4 a N t O U e K y t + 3 s X d h 4 O U m e J d 6 Z M 7 P N y x y 3 / b v a v 1 Y F M E i o x O A 6 Y M S e Z 2 u N V R O M s h a 9 U q X z a t y 0 u z O y I B F A t F J O K N g r 7 l K C Z 1 F I o r d / 5 5 k 1 y V l 0 b 5 O B j x 9 W 9 8 D b / 5 9 b / i q S e f w p 6 R P b d s w s k L n s t O 1 o p A I I i / / u X P M Z e b R v Q L o q B k n T i K y J D s D t G z I u j t w N H 7 9 u O z L z 7 G t e v X h F D z d 7 h l C 7 1 6 W r x 3 F 3 c X G q 0 D S z d F W 7 z l k A K m C K I x W j U w X S 8 2 R a D m s 9 V F y k 1 O f N 3 V z V j O O V u O b C I L d U 8 Z s X I Z k 3 F L 9 F B v B g v i i Y e P 4 0 8 v v i Q i c M 2 4 v F h 1 o m w G O Z a R l R u + M j l k p V z 1 w t R h J 9 X D U z j + 5 m / + P Q L B 2 7 c 4 Y 4 p X z O R h l F b u n z W X P V y Y b z h 0 b N k 6 O r u E V c 5 M r A w 2 8 G d G 3 I P 4 5 t P P C J P 5 / / / L b 0 R Q J D z q R c R e x J O R H R y g W M Y U v q y I S x 7 E b p R E y t x y y D I x K a t 6 P 4 9 0 L S 0 M 3 Q g 2 R a B 4 Q g e j l N B v t h v m Z F m e G 1 Q H 9 + O W / C 7 0 9 I T Q R l a i V L I h M Z a 6 u S / D E U M u N + J B Y N / 9 7 n M 4 e / o c u D d e H S x 8 u b R B P t b q + X a c v d A K 9 Z K O t c D V r m D 8 i 9 w K v / C Z / Z q o o W L 0 B h s m m T M w P v j w N N y q G 1 I t p 5 E 3 h b P l x S X H 4 y F q M T o 6 i q e f / h r G L o 8 h m U q i 4 3 A I d o + B E 4 5 d S 3 U 3 Y U g O + H 1 O 9 J A 1 a g V P t w Q t a w g L 1 W o 8 z n p w x w L V 1 l R a b W 9 q C z Z D w t T X d A L 7 f W G i O Y 3 X Y 4 Y T v i E / E s X q 4 u T W z n V w e D q e S i C R T N x 0 5 s U U R X I 7 X K H q H g 7 3 0 D N S E r I T O r K x H E w y 6 U 7 P + l K V W u H G 6 Q V 4 9 0 a Q J o H n p v 9 M X e v l 6 l z n x Q g 4 G x e 9 k C / A 6 1 Y g l 1 3 w t F W / X 7 a p 8 M r t J F R R k U 3 B E w 7 r 4 J b X P J g g n a o K k c O l Q H E 5 0 O Z u f b N 3 s T n I F M o t f X o G F 4 5 q s e r 1 5 5 l T 3 H p 8 o 7 h j g T r c 2 T C T n M O X m S 6 g X K p A v x 4 X v f Q Y E + k S Q s s 2 a r k f w C e z L j i I + s 3 P E R X U G 3 S N u y p 9 g 3 y f N 1 5 / U 4 y p q Y M t T T k l w 0 z L 8 P d 5 o A R N e P s V W M U K S l E u a r R Q p t f k s h d G k v y 4 c 0 k U E 6 U q c 6 E H b w S 3 w l R S w j t X V W h 5 H e F 2 H 3 r 8 F r p 8 F s J k F S / N y / i C H v W A w n L w 8 y 6 P V 5 w 7 l / 6 X M j p K a Q 2 l l A 6 f 3 E F f S 8 d m Z p H W 5 p G c y I q U K p 6 p l c s V 6 P 0 G E l e z J L B F H A t J I v K 5 i 7 u D S 7 o b W q 5 1 K h z D 2 0 + U f b r 6 O p c j 1 Y q z 1 4 0 7 E i h u f N k c + n Z 3 8 E J 3 I 5 m 3 0 H 3 A h / R U H v l F A / 6 4 T p S u s S B f u 1 K 1 M p w + r w U k t A V J O D J l e m 9 B P M 9 w u d x I p / M A C U j y C l G w h Q o K m S w K W X L q A w 3 K x X t A g X 4 f C U M R r i 4 7 Z H q t L O e g h M h H 2 + O F W Z C E k C f G U 8 j O F E W O H Z d V N O f m s Z V t 8 5 j I k X M a H K 5 u E n N K 1 d W o D B e d 4 x 5 b C u m J A r Q 4 P Z 8 m B U K n U k x p I k u D C x C D S h v 5 b 3 l k 5 w q k D G y Q l G p A h r + r M u u H u e C A N e V F p S 2 F + b F 5 k e P 3 3 l u n M H 1 x H r a w i U C v B z Z P C U f C D h w P J J f k G O 5 i c 1 C W F Z R i q w t U Z i Y H m V g C N 2 R l j L a v / t 5 b 4 Y 4 E i m e c L s e 5 W Q X t E Q l z B Q d C w z 5 4 O h R E v W F I t d j k h 0 2 9 0 r l F c E K X k S K n M D j i J g t C z 9 0 o Q s u Y t B j z C I f 9 q P g N h P Z 5 4 e o k 5 3 5 f Q C T d J q 4 s D T m n b u T g 6 V s Z F u X G m N 6 I j w T O j f C e I I J D X v i H n H C 1 q U L I c l M G C r M W b C l S A P k M f J E Q W T q L X s t B p U W 9 P 1 x C b y 6 O M t H S 4 J A H j l A F + V g R u Q U N O i k A Z 4 d N D B C 4 P n s Z V k C H 3 S Z D 8 R C F I w r I g w S 4 C p i 7 K F V C O a A 7 I 1 p Y u 4 Y r 6 D / c g U e f f A h v n 3 8 T f / r T v 4 m u T R y 8 q K h k 3 e l Y D p k L G H U t D c r s 4 s 7 g z 6 d R k V o z A G Y W R t 4 k d 6 I 6 i Y S x f I 9 0 r d h w p g T z z O W t q b i k v D d Q f c 6 r 8 o a v X X S l u b S o i P d z 3 V S c L E Y d z K L K J l E d P Q / V L 4 m 6 J G d A E T 0 Y Q u R f c f c g j o j x x q j X H y C h t M M V V G G V J M g e m 7 B O D J M u g i u y U q B K O Q 3 5 h c K K S l q u y u X P c Z B 1 V H w 2 8 V m u s I I i W V J N L 4 k Q a 5 m M p c 0 o Q f I 7 o B A N 5 F Q p X v T u s B M O r 0 z H W e 0 i 5 A t 6 s W d k C L / + l x f R H + q C J + B e E X r X k Y N L 8 Z M v Z Z J x q 4 5 K 6 + 7 s x a H D B 0 X r s T f f e B u R 9 g g 5 z j 6 4 e Q + P / q d k K x g i q 9 k l 6 Z g t r z y 3 L Q O b 2 n s A P E + k h 9 h L v Z N v H W l i E Z m 5 D A I D P j F s g g W J 9 z C 5 O W i r M P v t s C G B 4 m 6 f B 7 v K 4 o v r 4 O 6 f T A H r 1 5 9 r j T h S x k W I k + T 3 X I 0 p y G o r D W L Y T Q s s U 4 A / L F c F h P 6 r 9 4 b g 7 k J / / v M b o j v r o Y P 7 h W 8 l Q J p G i 1 f g 8 F U / z 8 h a o k H L c p T J N 2 J u v B a w L 5 S Z z Y h C w x L R T U 1 V k L K 5 o d s U 8 n / s Y p D X a r 3 t e A J J Z 3 c b s m a O f D g T h a g m y v H r U C W v 2 J d y 2 O n z r A L 9 S x R X c o g 9 M c 4 N H B j s F 8 M M 2 j v a k S V a 2 9 b Z h u m z a e R T O c R n o / A R j c y p q y f / 3 l V 8 y Q W K W 3 Z z U I m r p r t N n Z R r I z C W n c u L 8 U T h 4 c D N D s X s m f A y P D V x + 3 z S V l i 5 C t e A / Z 0 k 6 c t 4 P m c z 1 A y G A I c f e S j Y 6 2 P O W z Y k 5 C F Z U l g l m r d 0 D 8 A o 8 w T 6 C g I B P 7 7 9 7 W 8 t y T 7 n H e 7 m A A O n 8 r S C n Z M F 1 4 j o h S T a D 1 a r a 1 n I O Y O e M + r 3 t J n Y 3 1 4 W j u r y y u R m h E N B R I g y X o 5 N 4 x / + 9 I + Y G 4 t C I w G r R y l Z k N i i c R a F o y n b n E t U O C 3 q R z / + I V J J E q J 8 1 Y / c 9 8 1 2 j H 6 9 G 3 u f 7 M d o f 5 d 4 b h f r x w O 9 B j y V 6 v q 4 n C P 3 g n z 6 O n g m W T 0 y W w d b K C F U G 5 K M D Q q U T 1 2 q q T m Y x 2 H m + h r n 2 V I c e F h L z 2 o O T P i h 3 Q y H 1 5 H L 5 s Q 4 z m 9 9 6 2 n w u J 0 s J u k x V X u V F K e z j O T V v K j S l V p U Q x S T J a S m V 8 + 4 a A a 3 I J O X Z 9 + 2 A O 9 j r N Y g k b s s c U u x 4 / f v g 9 v r E X 3 b U + M F s l r z o s a q a K a Q N R Z q 7 1 4 K T q L l w e E f f / o x O j q X z n J y + o j X T 6 b x s C N T e 2 Y X 6 8 H k v I n 7 y f c 9 U E l B r Z C v l C 4 i e q m 6 L l r N X 9 b p / r 4 3 T m 5 F a z J y W 6 y b 8 v F g Y + 6 2 y p Q u Q b 4 L V 7 t z K Y d h 2 o V W Z 3 w 6 v X b O z 5 / T D R P O 4 F J r M n H j B g a H B m / m 3 Z G L L x 5 1 q F 4 H S g k D + W g B 3 k 6 X c P i b w U G H t n 2 B m 3 7 W r a B F O b 3 f K S z I r c B W 9 z p Z X b Z g q 4 E T b k P h A D 4 6 9 y E C H v I D K + 3 w B 0 N w S X 5 B / V q B r V S p W M T R o 0 f Q 1 r Z 0 V h f D 2 2 n D / L U C u h x 5 R G 1 b T P 2 + 5 J Q v W 5 b R a S u g f Y 8 T b X 6 6 l h 1 O K H a i 4 G 7 y Z s m n F e 3 u a r 4 L z / b i o l m e 1 L l R r N t C M R 9 N F m 0 i / W a M / C J e Z C x I / U G y G A X b z Z D 4 e m C S h m 4 G U z 3 u U 8 5 j P W + F 0 K g H 7 U N E o Y g C L g f 3 0 t O L t w 9 9 c q O T i t 2 6 r T D V w d a Z e w a u B v 6 c 0 Z E R P P j g / b D 5 T B J 4 j v 7 d + j L z 3 4 z Q 3 7 z 0 8 s t i N E 5 z S J / B e 1 z d R 9 z w e 8 I Y T s 3 W n t 3 F W s A K O 0 k + N k N 2 k Z 9 O 1 7 q i F E U i g O p T k J l o 7 H / y 1 P s 7 x b o F i l E y G n / 2 9 j W n o H j s x H 0 6 v U F H T j b F C d Z R K p b g U J 3 k N 9 2 e h u X i r a m Q k S M q y O b z N o h d T s P Z 1 n B U b w d W H t w b m 7 v a r o Z Y L I a T J 0 9 B g Q Q 7 a c G 1 w O 1 1 4 y c / / j G u X 7 9 B g v W K G L n a D N W t w D t g w t J 1 j K Y m a s 9 u A T g U + y X H F S m E 2 J V G Q j V 3 x 8 o v F F F I a A g M V H s 0 M o 5 2 b 2 z v q R k b E q h N h 8 M u K B t b J m 4 k + f s X / i C q X t e C c F 8 7 W T g L C 5 8 n E L / Y E C 5 f r w e J a 7 f 2 O z g Q 4 v B y c 8 u 1 B y 8 Y f Q F L F C 9 O c S t q W m + m b t F 3 5 R C / m k V 6 J o f 5 i 0 m y 5 C Z c V i + 6 H l x J 4 V q B i 1 0 4 g X f o Y B j R W J Q + t v V C 3 v t U N w l p A E / 2 N z b B l + N L z t L u C t y + p u R o u j 4 y O d 6 h 3 g j 0 d E N x c T T 6 T r H t A s X R Q q d S t W w 8 Z v T y 5 T E 8 9 9 y z 2 L t 3 V D x 3 K 7 D y L 5 K T G b u U R M e h E O w u D j B U L x A P l H a F V / f l x G Z e T i I N t T G f h L c O R B N P u j l G i u j n s A f h E a 8 o L 8 m X U n j 2 + D P w O j 1 Q b U E R l O D H r V C u 6 E i W p s S + W 3 / / A N 3 w 1 W 9 u 2 S i i O L + 6 N r 0 H j M q m 4 4 t Y G b n 5 Z i V k g 2 E U U M o 2 K B / 7 U H e K b R c o 5 r g c E S u T 3 8 B T B w O D D + O L Z N e a e v J l 5 r L I J h L w R q r B B 9 5 Q 1 T U N 8 b E 0 8 h X u N b H S B + M w d m G u g i K Z e 2 / P + i z T a i i j K C J 6 z M 9 z X e 0 Y O r Y P v 3 3 t t 6 i E s o j P z Y k 9 M 0 b R b J 1 V z s m z P F k x l 8 v i T 7 9 + F / c d O y w + a z X s e S o M J 1 l W y V p K C 3 e x O t K q n 6 h E Q 8 F W b H T N o 0 W 6 9 p q I 8 j K + N n L n p T T b L l A 8 W k b y y 2 L S h S T L o i M R Z 1 f U c a v Q u 6 0 s I 7 j H B 0 0 j T Z P W o C p e u I N O K A 4 H X G 0 N y 5 O e z Z I V y 2 D m I x 3 n X r q G U i Y n k m s 3 A 8 n r G b i 8 A b K W V V 9 p K G S R c s j j v v u P w u s l i y U r U H Q f 8 j O A S 2 r Q j m J S I 4 e 4 W o r C Q Q s u m + f a q q G 9 X W S B W v t d p m a K m 8 / z p j i B / a C 8 W / W 7 H l y I V Z C g + 8 V w d 8 k I t X e R U v X Q d a 0 G L Z g t 3 W m z l m 0 X K O 7 9 k L E 5 o K c M E T q O p r S b / S A Y 0 d z q h x j o i g h / g S N 1 n F X B 5 p v z / P R C U U T j 2 C c T e 0 x Q 0 X b A T / T O w N 7 7 h x H q j 6 C 4 a J K l s p C e L I i C Q s 5 U 5 w p f / p d 9 M n 5 w t j w H S 8 S / t J g N z c D i h T R i F 9 N Y O J + A F i N l o M q Q 3 G W E 9 9 V K 8 u l 4 N M M Q k T 7 O 7 J D S J T h c K t S K W x Q g p q 4 X 6 T O S o r G M f 7 A R E V X L I T F b W K f v S V 0 n X 2 y 8 S B q 0 U f v F H W j N v C y S c 2 2 k c N x d E h R O U d q 1 U m t G 1 u 2 D F f H T / c s Q Z a 7 g w t g 8 D L q m z b 1 A T w x U r R X z A 4 5 c r x e b 0 v X o T s D 5 f n 1 h C z 7 F j f a + I F L R R X R 0 t s F d s 8 7 z W U k U f r V K V s z M k l V z k m 6 X b T C L J t F F D / S s g d h 8 F j K Z d z 3 L Q m K K M a Q M h 5 e e y 5 h Q I 4 D i s Y s 8 P m 7 P l p 0 p o R g r 0 c W l 9 x s y L e Q 8 v c + A v a w i s 5 A S Q l m I F e k Y 3 H B 1 K P R 5 L n g 7 3 b B k Q + T 0 M W W r h 8 b z R Q 3 v v f 0 O D h z Y D 5 f b B R t Z H X e Q h M 5 l Q 9 5 K I 1 W K 4 9 V 3 X s X R E w d E 9 g c 3 + C y W S n j n 3 Z M 4 8 / E l L M z F 8 e 3 v P Q 1 P B x 2 z 5 q S / I 4 V D Q l 8 u W X B 3 c g 6 h C h d Z Y Q Y P O V g w n L A 2 u q 2 / V t x D U Y 5 5 E i A 1 o q K j o 4 L P 4 j 5 M l x S U H A b a n H a 6 h 9 X z Z E G 6 k Z Q x H C Z G Y N r E Z n 5 T s c Q t s e 0 C x Q e 6 j 2 h e f i G H Y L c f r 7 z 6 K o 4 d 3 H O z N 9 / 5 W Y d 4 v d U 9 X b i g I z S k i j w s L q / g D d 7 Z s U V 0 7 w u J x p f c u Z W j e H W w 1 l c j t i V R P Y 4 u c g q K f 9 B F 7 3 d A Q 4 G o N i 3 U z B z e f e s d j C 1 O o n M g T J b I T v 5 a B l 9 c + 5 x 8 n T w 9 M n j 5 p d f x w a k P x S Y 0 Z 0 l w s 8 5 3 3 n p b T O f g h p 3 s B 2 l J s m r J e V y + c h n J R F L 4 e s d P P I T f / P p 3 6 O 3 v w Y 3 x C f q c V / D A A / f h / v v v Q y 6 T x c H D B 4 R 1 S 8 + l U S J n W i c h j Y y S n 7 j 8 I p R k J O 0 y 3 f R d g V o P u M q B 9 3 K 5 R G M m L a N Q V D H i V 2 G T q o E e f o 2 3 g h Z J m X P a 3 F q F i b G h + V C b j W f 2 l a A n y I c g S z U x M Y k 5 c u Q f f O h B O B Q i N e R O r J Z K n x r P i 6 R Y d 8 S F S 2 / O I D L g R J p 8 l d G v r W y Q z / Q v N 6 X D N 7 B y r 4 z r n C q e E q 5 e v Y 6 r Y 1 d F h s Z A X x 9 0 o o V 2 8 u v i s S j i i w m 0 d b W T 0 H u R X c y L j A i T G J m q K j D 7 Y n j 7 5 c + Q z a X x i 7 / 6 B d w e N 1 E G m 7 B A s Q s Z / O s 7 v 8 F P / v J H 8 N D z 9 W A L F 0 6 + + + 5 7 Y s j A k a O H R V T v / / l v / x 3 / / l e / F G 0 A 1 g I O 0 R v p M j 6 T q o 1 v 7 h r u M Y F i s N C 0 e 0 3 M Z y R 0 u j R E K x O I y C M 4 0 m W I 1 z a S o M D Y E Q L F b c i k 2 T T 5 I T 6 R 1 3 b + / H k y v x J G R v c s a R K 5 H B y x 4 y I / t Y 3 o 3 1 U X 2 Z Y J d O 3 p Q D k j k 1 9 E t o Y W b X D Q L 9 K U 2 D / S Y j Y 4 O 2 p / X A P 7 J C X y c 8 b j 1 8 X Q a 1 f R B w 9 9 p 0 W + i V k p I z j g F T 4 W 9 3 F j v 8 u m k N + k 2 E X v D B b S 1 L U C X H 1 2 x I s T p M l M v P K 7 U 6 I 5 j K Y b 6 B h 5 A t 8 c H U R O T u P y 5 S v 4 2 t e f E k q i D v 5 7 t j o l 7 u R U y e H M m b P 0 n i e h y L f f 0 G a k J 3 K k U B R 8 n P C t e 3 D z u n A P C l Q d P D N 6 K F R G L m r h 3 G I c Z W c f n t y j i V N + Y 6 w h V P z 7 A L 2 v p N u x c A u / f v V X t h C x V A X 2 W g 2 R Q g v u 8 N F j Y v j z 6 d N n b m Z r t w L n w P E c X S 0 l Y X F u E u H u H i S v 5 Y X Q s C X y d f o R v 0 I + U J K E r 6 h A 8 q / c u + H 0 E + 5 R f v 7 s 5 1 A L 7 B u 5 4 O m V 4 e t z C r + M o T g V k e / F c 6 3 c b e r N R j Q s D H a V h N T p Q m / o A D q C g / j O z x 7 H j 3 / 1 N H 7 x n 5 7 D K P H 0 t z 4 6 g 8 I U U 1 Y S H v F X D a R n 8 o h f z B P d L Q l r d u X K F S w u R G u v 8 o Z x B W Z W Q S p u Y v b T K K w M U d J Y B f l Z A / G r K b F F U M w W N 6 2 N 8 F c R 3 K 6 b N + 4 k w 0 K g U s L j P e S X 0 1 I k n S i i f p w V w x 2 8 P J K J H q 2 E Q S O L B x G D r a l P S D O 2 3 Y d i H B 8 i D U G L y 9 N R a 3 J C Z y T T 4 n 3 j 9 T d w 4 G D V e V 8 N 4 2 e m M O M r I E m O Z I d K g k D O P F s T h u L m f 2 2 Q b P T 3 L h 3 Z 6 Z K w B q 5 w g / b F x t L 4 w 5 u / x w + + / 3 2 o k h O + r m o d U 5 F 8 H 9 k j Q X F V N / t 4 7 q 7 N a Q r h a k Y 1 c J G B n j Z h k G L w u A K o F M g i 2 i v o 6 e p H u N 2 F W C y L 0 Z E h B M J L q Z x Z 4 l n E X L O l w u l y i k z z Q q o I p e R C K U M 0 O E m f W S 4 i 2 E X H 1 e O B T T X F 6 F G F 6 8 D o j t s q E t p 6 e h E t 0 v V r U W u 2 q b h H r R T P N e P i 1 9 w c K b d A D 3 w S b 5 o X o G e J E h o 5 e P U S U g a t A 8 W G s C 0 j A l 9 c z N p l 6 J j S H a L e q n k 2 2 r Y L F K f b x c i E d r n M m 5 q f w c V 3 P D e W 9 3 L c 7 t b D A B i p S a J g Y b e Y P p h Y z C I M v 9 D c h Z i G i i 7 R u l P g b C e h o i 9 i Q V J V L w l R E o r d J a a 5 v / D a v + L 5 n 3 y P F r F b R O 6 I a Q r L w / 0 n X O 0 O c M 9 1 R m 6 u h E D v y o 1 i X d N F G b w 7 o p K l M 8 D t q N x e H 0 z y C V E i y w Y H n O 4 g u v q D K z L f y x p R S S i i / V o 5 R 9 q w o u L t U 2 + h p 6 c D 7 U N t c I a r p f T N 4 G P j B w s 6 R x g T 4 w n M J S 3 o 8 k r f c F N x D w k U W x y e / M I F s D y T l y N 6 l a K G P i c X h p J y c z v w R c q F y b I b W Y c b D 0 Z o X Z V K 8 B D 9 f / + G U 4 x C 0 v M a k p Z a j V K T M n c 7 y E c n p X a X 1 d r t w b V U B T q x r F Y R P c u b 4 V R V a C Q c q 2 H + 6 j w t X j + S a g H u q S K S 7 X b M O V i z c 1 p R G Y V M D q 6 O p a f I i 9 7 R B b z + 0 s v 4 x x f + E Q e G D y H o 6 h B C U C K r V I z S 3 y b Z M h F F r P X z K 8 a 1 J d H C Z r h C i m g F x n z O o T j R N h I S 0 c X g E P l i v Q o 8 T g + 8 5 H O N p x S U S Z P x R r V O 5 5 q b N m D k i U 5 0 S q L 3 h K d P h t S T w W P f P k T v q U Y D W X A Y D / 6 f 7 4 t H K 3 C 6 1 X 3 d q 1 v w X a w E R + 4 S y 7 o W R z 1 h X M u o U E i j c t S 4 b J f F y B s O m 3 + Q C K H U 4 S f m x P e k G r D I e z w Y q G T E l g 4 X o h 7 o M E R w T X z q M s W 5 B M 2 b r H c L n H 4 0 U f a I 5 i j N 6 O j s a N k 6 W c u Q s M w b S J e d m C D r V E g M Y M G / H 7 7 C C E p E m Y J 7 f f A S v Y q M r O w W q 5 f J t E 8 n o V X K + E / / 5 T / g 0 W c e g s N H N F o p w T Q 1 u D s U K K S B H G E S d P J V M i S o n J / n 7 b x 1 1 C c 1 k Y P d s / R a E T X H p w t l 0 Y e v p 6 w h M 5 l C e j I D I 2 b C F i K / j y j p x V g e m c o E S l Y W N t 7 X c j k w O 7 e 0 l 9 + t w B T V b G o I u o u 1 g e 9 N M z g 0 n l c 9 o s J c C M y y 8 b D n 5 x S 8 d V X F E 8 N V B X 9 x U Y H f a 8 N B W x 5 l L i Y t 2 c X f 2 a v F c q 2 F h l 2 R r M Y B 4 L u P o l 0 l e r V U e G Z n 5 5 e U M X D G A v f f m 7 m S w f s Z H 6 b s X W R m G 0 f H F 6 W r q w 3 x C 0 k U M 0 v b M t d h 5 i V 4 S A h t 9 F V e n + d m E i r / X h 8 X y l B d K r x 9 D v L D b C I T I z P T m O 7 e j L w V J W t D t C 8 k i y 5 L z W B t V l R c Y n w P C 2 h w w I 9 + s k b u H j o G j x 2 D I Q N 9 b T E s x N o w l 6 k K h U Y 0 M B K O k J J r a N D f / m 2 v e L Q C Z 3 a o 9 V 3 w X a w L n O I W 9 l j C s n y L H k + P l h B U D I R K S 6 s U v r l X E z S P F f + 7 1 1 U 8 P K C L u s A P U w E s 0 D r h H i J h 8 q 8 H Q 2 X Y j / U Y t B B b i 0 w 9 p a y 1 u G 0 u + D t y O i 1 4 o 7 q w e P O U J 2 e w D 1 W H T m / Q 9 T z G y X l s B d l e Q d x G l o I d M 6 m a e r Q c l q V B U W W k s x n E J 8 l S 8 Z c S H L Q o 7 R V F D H K r g 5 X J e 7 E A r j j a S C D o w s 2 a 5 L N k l n w u G x K T h N 7 l a 2 3 B n h i m Y 3 Y 7 k Y s W R U Y H b y T X q R y 3 H b O Z L n S S U L U F M x i b i u D j 9 8 5 h d O + I e L 2 O 4 e F B 8 W g F H q 2 T i + 3 m 9 G 0 E v N X A V e c 5 s k Z 8 R / i 2 H B 8 2 c a i T K L u r s Q 7 O z C i i b y N D B C D o v z q r u x 5 X U I w E i H 1 o 2 B P S Y e d e E N u N e k m 5 X i G n j h Y d I x p d x F N P P A F v U 9 W u 6 n c i u 0 C c N d z a r w q 6 d Q y 4 3 K J / H y v 4 9 H i + 9 k o D 3 N T f n l M R 9 A e Q S + R v l j 9 X w / M 2 6 D E S k F q i K 9 N d f p n N / 1 i m G k 5 3 h x 2 i 6 S Y n 4 z J c l T A J m L U i 4 F B H l q 6 v R o v e X l l q f R m y z Q m V w 3 Y 1 h J 0 L K O V l s l 7 r S 9 y 1 K g Y G 9 U a 4 f R f r w 6 k b q q B 0 d b D f P U I U X K m 1 3 u Y p M a e b 2 j p 8 N M H p Z r V f C F / M c / G n E + k b t J 4 + m 9 l + u l B 3 E J 3 0 T 2 3 E k x i I 9 v p b b 6 H c Z A 1 Y S D w B C T d S r Y / 5 h j U D R 4 0 q c Z N N T m x N T i w t m V A 8 M r S 8 B l + n G y 6 3 R / R i 4 6 T U C g m Z p 0 e G 5 O W A Q U N g I 7 U B A I t Z u + D d z o A T r i 4 S H k 0 V d K u Y 5 t Z U q / t X i 6 Q B u V d h 0 / U X 4 F 5 9 J S u D E h K 1 Z 8 h K O n T 4 P N U 9 r / U g P O r H w H C j 8 n Q X 6 w d 3 3 2 J L J U D / B P s d e M h x + 2 a j v A f I z O i t q 0 5 4 h v y k O J f f 6 W 1 E p l S G l q 5 m W H N q D 2 c c W E 3 9 J v h Y 3 S G f 4 K / L w Q a i y x G k f x u v h f b 6 4 P G G x F C B + N W 0 y J Z g q 8 W p S t w D L 5 V M I D t b Q v J a p r r p S 3 / q 8 E r g c Z 7 Z + a p 1 Y 0 p 8 r N f A U I Q T J i V x 4 X k Y V Y l 4 d n G R B I W U g c y a Y B X k y F n N z p D m c t Q 0 B S F f m U e p E o d u W z r n i q O K 8 U S S P n v 1 C S O t w P t r 8 d q M o 1 1 s H D x K t g 5 m H H Z l 5 T p b D s 4 L d B D 5 4 O G B 7 F + t T x X e B f A h 1 9 m S p l V u t h P j 2 q h j R 4 / i E / K j t N r 4 T 7 Y 2 5 x O N h d k M t i R 7 i S p 9 S O b 4 o 0 k V M 3 R x 0 p q M O T r F y 0 U O d 9 q h J 2 x w + 3 0 i + 7 x U 1 D C e v A a b r 4 z 2 g 0 u n F r K l Y p P C y b T Z h R w 6 v N y j z 8 S 1 q I z z s z I K x K M 5 w O D p l q G X i q I v 9 m p Q F a K N k h P e j g a N c 1 R W W h P Z 9 C O k 9 q G 7 u x O l w u p b B c t R J O q Z y 5 R x o b K 2 / L 9 d r I 7 Z t C w 6 e t W h B I i R G L d X V A W y b B y w Y G y / Q N F x D I a r V q j H X + s e S 5 B J W / N Q 6 a m p K Z T L 1 d c V S U W h 0 p r u c d 0 U b 7 r x 5 h o H + C 4 u y P h 0 i j s z S S I B 8 n S 5 D d l 8 F o a h i f 2 u + + 4 7 i o M H 9 2 N u Y X 5 l e h M d g q / b A 2 + v C p c a R H I s j 8 R Y T s x x O q R k M B 2 1 Y 7 L W + S i y r 7 p h G 7 / c O j A Q j M 2 i Q t S w e Y + t V E l A r l R 9 J z u f j y n B L Y f o / J z Q t b I Y r 7 J W F O Z 1 u F b m A u 9 i A 2 C / 6 M x 0 w 5 d S 3 D K O k F 9 e x 4 H O l a l r y 7 F t A t W 8 Z B a z M g a C Z T j I n 9 E L j R P g M H o + l x e l D I y y Y Y m N 4 I 2 A c 7 L O a W 0 w y j q s n E L U 0 k A o H M L 7 p z 4 W N U k c 7 U t N 5 Q Q F T J F z m Z 7 O o h S z Y P P o R B 0 9 C O / 1 I j D s R H u X j F 4 p D 6 N 5 D q q Q l c r N 5 5 p p d O c e H y p 2 E / k 5 H a W s h r y 1 S L 8 b K N u q m s 8 i b y q d y e D K 2 D X M z M w i n c 4 Q 3 V 2 7 X 2 s n D r 8 4 a d y 0 8 r u 4 M / D U l W b q 9 4 n R 2 M t k X 7 / u 3 j 7 Q p 4 v J 8 c 0 4 2 q 1 v n 0 B J t M B 5 E Y g N N T K Z P D Z G C y g o N 0 0 9 Z P g D f r H g G S x Y Z t P + z H p Q L x K L e d t g J y H x B S J Y u B j D / U N H Y S U V U c R n q E l U u h d g t s d Q 9 q S g d h B d U 5 Z + H + c H c q r R s E / F Z z V t 5 g j R c w E H C g v V 4 8 w U J X w + J + P C D H 1 n Q Y K 3 i x z W H g W 5 e a K H i S Z L R s e T z R T w 6 r 9 + C J f T g b P n z u K 7 3 / 2 O K P G 4 X V M X B v u E 4 f Y u L L r D S 6 J O d w U 7 y d n e B H T 7 V 6 / G 5 e E W 3 E b 8 / J x j i a L i S 1 C / D G e m H Z g l 5 t O M N n I N t k 2 g m q s g + Z h F S o 5 l R y G V F f t N D L I P K J C F 4 g n q 7 P M U a 9 T v T h D L 2 / H m u B s z Z A l L p g m Z r C L P l Q r v 9 U E p V X 0 p x U 2 P o I W C N C s s S s a a F N k M W W u a X q 2 I f a z U X F x o g 7 J m o b R Q h s G j + z U T p s H V x R U c 6 S 6 j t 5 K D 7 C M r Q m p N R O 7 I c b W n g 7 D y X k y e z + O P / / w O X v r 1 B / j Z j 3 + C / v 5 + P P v t b 6 O j o 1 1 k 0 f M A 7 N u B q W Y u x W N y d s 3 T e j G X k f G N 0 Z K 4 V 6 3 a N 3 I H J J 5 e 2 b x G Y z l p i e K a X a b 8 z 8 8 q O y P b n D f R k q T J e e x n K C y J c g a e 1 c M z p b i c Q 3 E o s M c d u G z 4 y d 1 Y u Z + z H o g i C r o o U R K s t F b B 9 U s n h S + V n S x y 7 y I 4 g k 1 X j F C x k S Y T 6 5 X + z 1 Y R b c E Y R t F E k a 6 u u 2 B B j d g R N 1 Q 4 P H a o l h M a U T i G W b S J c g 8 G h 9 g n x 2 b x 2 v t / x p X L 1 4 T l + 8 a T T 4 s q X V + A p I 7 A F r i + 6 b t W m D C g x n K I S p v T d O a W W O e x 7 X R M J G W y K D a E 3 U T J m 4 I R q 8 E h k S 8 s t i t b X w d u M L Q t F m o 5 3 0 + R d e J s X V b i n E U t y 4 1 9 n d 7 e X l y 7 N g 6 Z E 2 U d t 8 6 n W w t Y w 9 w U G V 8 Y S s W F X D 5 H T 9 o R H G y d 1 a 5 U A v D b B s S j D s t m w p N M i 1 4 R s 2 U v h v q 4 i 4 6 K T C Y B I 2 2 i U l R Q y h U Q n Y l j 8 t w U Z s 4 u i j w 9 n n L / y 3 / 3 c z z 9 j W 8 g E A m I j r F 3 A q c c x C V 5 a Z R y F 2 s D F 7 Z y Y s 7 a 5 0 D Z c M K Z g U d v 3 W S U + 6 J v i 4 X i B c 1 C 1 R 8 q o 4 O s E l s i n i P F e z y c v W s j O q Y G Z D H S J p G I w 5 a 2 Y 9 7 V B 8 O + N F f u T s B 5 X G T s o R Q L U O 0 G w o F 2 u P x u l C t E A y p B s k w 8 H I 2 E p t I j 5 j k t h 9 O v w k 8 C W S 4 Z C L h 0 k a H M i s s g 4 x Q a 8 c C Q N M Q W F / D H V / 6 E r J n F h W s X M J u c x v 0 P 3 i d K 3 F f L r F g P u H l M d i 6 L j O o R U y P u O u 4 x C 8 U N g L g 3 P 5 d w r A U 8 R C A K F Y c 9 G f R B x x y 3 S 1 p 2 T b b F Q j H Y U r A f l S 0 R X S L 6 x b U p D / Y Z K C Q s W s x V H + r c 2 b M 4 + + l 5 u C P 9 K M i N F J 3 N A F 8 G v h Z m p I + E m D Q 8 / R y 9 G o f b 1 g m n 5 B X R N x t d H m k V I e Z E 3 e j 4 H D L R j G h C z 0 h N Z g G 5 6 u f l s l l 8 f P E M f v z T 5 / H d 7 3 w P P y I / 6 T v P P Q e j u W f V H U K x e X A N 3 i U J w r t Y H 5 q L A 9 c C V l x Z X 1 C U 5 g x o 1 S y X 5 p 7 o 2 y Z Q n L / H U R L W E i x c b K H 0 V A F h W r + B P j / y + T w + / P A T P P P U X 2 D a d X s H / S b W G I 3 i C 8 l v d U Z 6 y P p 1 w + p a g C c Q Q A F z y J s J W q Z 9 8 N n 6 a + + u g m 1 a 7 H I R G f K 3 F s / H 4 Q l 7 4 e v 0 I X O j g I X P 4 6 K g 0 V / r V s t F k Q U 6 B 7 / X D 1 W V Y a k B X C 9 0 o a d r c z Z g 4 + M p L E 5 E k d p E A f 0 q g V O G N k o S X L I l G M n I Y T c O F 6 b h J J / Z p V j 4 x o i 2 f Q K 1 v M A r g i L K e V P 0 g + C m l Z 9 8 / A m e f + q H O B 3 n P Z m 7 q 4 G 5 l m U m O g h L I / N P x p F E m y 7 2 U l 6 d n E q j t A D 4 + 0 h o B l x w B t y i 8 S V P v g + N e u H y E V 3 k N k g 1 y H Z Z N G Q p 1 x p R u h 0 W H u i t W t 6 N g s P k D E 6 V 8 h L d n F V W V h D v 4 t b g q B 4 r c 0 4 Z q l 3 O d a P e z Z h n S 3 X f 3 0 Z U y y a q C n i v c 9 s E a j k 8 h g l f r 5 t O s o L 4 I m l 7 E j g 7 U Z k C N s 9 v W g 1 s q f Z 1 l M l a 2 e A u D c A W a y N L l I R l c A 9 0 H f l F X S x m F v b 6 0 G O 7 r M D u a N w R Q 7 X B H w 6 T T 1 M Q l b 8 8 G P v I s Y O 4 c m V M T B R x k l Z r l f N 6 L S 7 h t c v q i h B s M 7 j J Z m m R N W O Y h L p C v p 4 f J 2 M y E p U t i O z d Y + A 8 U A 5 G 3 A n q a U Z 1 2 C q N G 7 v t A s U a g 3 0 Z r V g U e z V M k y 5 d v Y L H H n s C i z 1 9 t X e t A / x h G 3 i w + e e a q D Q 5 q R + k v Z j y d o o R N d n y L P T g H M K D Q X o b v a k G L Z 8 R z T T r k M h i Z a J J + L r d U P w S b n w 0 j X 7 3 M D q c n f j 1 P / 8 e 2 X m D B L e C d L H 6 G a w d W R w j 7 g o e I + 3 m d x n I G v P i N Q 6 M J P X G D C j u Z s v C X D C T O J l 2 4 W T S i Q p 3 i 1 1 2 D n f 9 c Q + A g x B 8 r z n 4 t V E s V 3 7 V Z k D V 0 v g t F y i + L 2 K E D Z 0 Y g z f V + C B Y o y f i C Z z 5 7 C w e P f E I L E l H q r D W c O b m g B d 5 f T A 1 9 2 q z q x a U 4 M q F x P t k 7 t q U 9 1 Q y h d + / 8 C K s Y h x j U 5 f x 6 i u v 4 e z Z s / C P e m A L W 4 g M h x F q 9 y M q S 6 J 4 s T K f F Z k h 4 z E J p X k T 9 m i e r G A B c o E o Q 6 6 6 x 8 V 1 U i H H o N g o 5 u / i A h R O h 2 n u E 7 e L j Y H Z C K + 8 T Q 3 k S D z V U h Y M Z N s a X f p J Q 2 T o p I b D Z f g W Y 5 A 6 T V y 6 d B m P P / 6 Y m G i h 9 I V E 5 v h 2 g f 0 d R y q H c n u 1 c E 8 s c M N C Y i y N 4 L C X K B 8 J O 9 2 d W J K O X X Z j b N 5 C f 8 R E b 2 e I l I Y N k z E D F 7 4 4 B 6 W c Q T q V w f M / / B 4 y u g M h p y l K p g s 5 D S 4 6 x w v F e R w P t A t p 5 s 1 i G 7 2 H k 2 m L 6 R w J s 4 z P s k E R A d 3 F 5 u A Y 0 b 0 0 + U B M / Z a n D i 0 H X / V W w s F G g L M s 6 s h M F f C p F i b f f x s F q o 7 7 f E W o n i y K R P k 6 O z s F L W J / 5 e 3 r b p h b f G R M P / l C c 4 8 B R n b O g N W 2 U D 2 m m S B U P 7 c L c y E 3 n 4 c r 4 i Q a V 8 R 8 f g Z K 3 o 2 R h / p F 5 J A p R T O y G l E 4 X Y P P U 2 0 5 l c 2 k E V J 8 4 K 0 t n n i 6 m q i w F e M b P k G a b x e b C 7 6 / 0 Z y E s 7 P k B 9 M N Y G a y X v B n c O / z c 3 M K G Q c T e 0 i Z n p + W t p 7 y c X i 8 m Y 4 7 T W 5 7 a 7 v Z 3 W j x 8 y R O T b m 2 X J g Y b b X q 3 H i h u j d 2 q e x B / H I Q 1 l w Y u i G R o F t k X c o o S k V M X J / E u b H P 0 O 5 p F 8 K U v l F o O f T Y p 5 J 1 o / 9 j R / Z 8 c Q G y K w A X M b u M x k k v K 2 8 m 9 7 F g L v 7 B D X V X m O 4 C 2 N 1 g c F 9 z b q 3 8 9 N 7 S h v w p p o 4 s T A x u L z a b l T H Y T m t 7 u y 3 U I 9 4 k L s 1 f w b F D B 6 A 6 V Z S S G k 5 G V 7 b / 2 m p 4 H B V h J T y K h r x R 3 e t x R i e R m z 2 H x 5 4 9 I X 7 n o k W / v 5 q H x 0 h e z 0 P q 8 c L v b F z S E n d t I j X 4 T n w O z 7 b 3 4 V p c h p M 4 N 2 c m c 4 M P V i 7 c 0 4 3 L U k 5 e d 2 6 4 P G U X t 8 c g u R d 7 2 x p Z 5 q y 4 N h v b K l C 8 m O 6 3 L S C J G E Z H u a d e C W d S A b G Q d w I O 9 8 z C 6 c j i 0 x v 7 q 0 + Q W u r 3 p L G / r / W N M P S y m N n k b X P h 8 q I M V c 2 L z r a 9 v S o S B v M 7 G 1 E D v q E 2 v H 1 t d 0 N 2 q 1 G n 8 n d D k O r Y c s r H G B a L i k P G J s a u X 8 H A Q C 0 8 T r S I C 7 x 2 C r 6 Y 7 U F Q a W r f R Q I x V Q g K c 3 9 h f u X + m O K Q U c 6 Z g s b t 7 y i j o 2 j D g Y N u Z C 0 H B s K W e I 7 P b / m m 9 i 4 2 D 9 w w p R W e 3 n v 7 h i u b g W 2 5 s + 0 1 X 8 W 4 c B F D 9 w 3 D 4 a h p a 9 L i H C n Z S T j T o i s U d x f l g A F r O o 4 Y N c M z 4 I O R J B 9 s p g g L h t g e G C a a w V M e P p 5 0 i N Z k T P t 2 s f n g o N L y T V e G l + i 7 H b J Q d O + N 3 x 1 m M B I x x N D r L R c o r n 3 6 i B Y W Y y H S i 6 7 O N v E z g / R 3 7 a e d g 9 t Z k 0 + a + r W x c H E v N 5 W s k c c v Y b z W j I V v M T e n H y I O P 0 e C y E 0 9 d r H 5 a N U N i / H o k C a U I O / j 3 Y 0 t C O 6 w P B w x R c B j S w W K T 4 V r n x i 8 C X Z 0 u O H Q M 9 K l L 5 f m f n R Q w 7 f 2 l g S N 4 0 p g r a k h k 9 P n w J F u D j Y 0 b i D n k P E G 7 U a T M r 8 q 8 K q b R 1 P 4 H t 1 q 8 P l m o H l o / 5 Y K V D O 7 Z W r H v a C b 4 b M v / X 2 n o x 5 u l e j M N A O i 3 V g z W G 7 s N o s s U v V 3 V i L 8 2 M i + x 1 c J 6 y 2 p W A 3 7 2 g 1 x j 9 q X 3 Z e 7 g X q g Y 0 s F q h l 7 6 W S X Q / W 0 5 r e P D K y 9 T 9 1 W g Q W j D o U M a 2 + w 9 U 3 j x p v J o o T J J I k d C R K 3 9 d 3 F r b E a d V s v u M E / Y 6 v 2 8 z h t b d v u 7 m D t Z J u h 5 4 y W D T P O z W 1 f C t J q W C 2 a 1 A r s h 1 2 J K o L H 7 x q n r c H x / o Y S H o t t j U B N p 7 c h U 4 I R I V + C N T V 3 l m m G 5 e A O n N W f O Y W H x 4 Y w d m I u G 2 d 8 r A V s l U T 7 5 l 1 s C V g h c 7 Q v 6 K r e n 7 s V 1 V s N 2 y J Q v G M d I q F a J G e x 2 Z + Q L T v 2 2 N N 4 1 J f D c W 8 e P o e J / u B K S 7 Y T 0 D z u Z D l Y i D 6 f d Q h e z V Z p F 1 s H T l r 9 + o i G c 7 N V R r D V y n j L B Y p D j B y Q Y O t U 1 O 0 3 N 0 j 1 p A 1 Z 3 c C e U R X e b h m u j q r 1 s s V T 4 t + d h h 7 / S k F n 3 f B 6 T Y j m 7 3 J k a R c r U c + E Y H A n I 1 Z s W 4 0 t v + t O m w k / N I T i C T x g j 2 O P m k V 6 o g B H q F E j V Q d 3 B n K 7 n S J F a a e B 2 5 4 x m n P v W J i 2 4 R 7 u g s A T C O v Y z i j q l g v U I S W H / L y G y H 4 / w q M e 0 d A y U O u H 5 + j w w F q W Z q 6 W u d K 1 9 s s O A w c b 6 s L O W R C 7 2 B 7 w L a j r X N 7 n 3 M 5 C z C 0 X K F e b R I L U a C 7 S X F Y e z R P N W y Y 9 5 e b 4 9 A 4 C Z 3 v w f g l v 0 r J l 4 q Y f u 9 g e s H X i V c N Z K 5 9 M b a 9 i 2 / J V k F u 4 R X o R C R M L G G c T 1 N N z 2 m 4 x H X C 7 w G P 0 O Q I Z c l l 4 5 5 q 6 L p r H E a h d b B 6 4 H R j v W 2 V I o a V 2 w B 7 f l p d v f H O k I P q F p 0 v O m 7 N 1 6 + C x m / P x C o 4 N N Q 5 J y 2 g 4 k / A 3 x j X u Y h d N 4 J l N 9 T 4 g O w F b L t L p 6 Q z e v O r H 5 0 1 D g u v o 8 F n o K S Z v 9 p 9 j K B 5 F J D f y / K h d 7 G I 5 5 t I S f J u Y + 3 e n 2 H K B q g 2 m E E m j r W q f 2 g 4 G k Z v R x Y z b w q x R H Q N D G I r s z P 2 o X W w v q g 0 r d w Z 7 Y X 9 6 y w W q o 8 8 p v p i N 0 N W o 3 L I 8 w t e v w t f l Q S n X S B + R b L u + x 7 2 A z Y w x d R K j Y e y U C u 9 v 7 i 1 t r U A N I w s j 1 x i 0 x n 3 N T z f V E 9 V R L z K 0 N T n w 3 N d x F 1 9 + b G Y B K Y / g 3 G n Y 0 m V a N C r 4 q L i 0 A Q s 3 Q / m U h K o e d m Z h q 0 f S X b V h Z R y e 3 g 4 d t D P 0 3 i 5 W w / k W f v h 2 Y 0 s F a l 5 Z O X m C z T W H P N W a N W J h q h f g O Q M O F F M l v H t d x X R 6 a z K G m 7 F L M n c 2 d m L S 8 Y 4 g U m y V u A 8 d g 2 l g c z q P v T a u h Z t N 7 m I X O x 0 7 Q q B Y V u o Z R z z D t J l q F V M F s Z E a z 3 + 1 S 8 e / y u f + Z U C 9 g e a O E K g 6 e D o c 7 3 p z y + J 6 1 a b s s Y n m J k w N + 7 7 C e 1 H S O g o a v 0 p g R c P R t e 3 G k 3 u q E e k d J V D s K / F E b m 7 S U U / R 8 X a 5 k V s o 4 O E B D d J X W E t v V l n 4 v Q b u G 7 E T r H f 9 / m x 7 K + Z W 4 G r Y J 4 Y b e 1 B 6 3 q C H j o z T L / q P c / 7 c L n b B 4 A r d n d K + m h u Z 7 i g L V c c j g 0 v 3 F x w e R c x J C p X z M F O l X X 9 i F z j U W W 3 y w 7 7 L V n Q 1 W g u 4 / f a O F C j u c b c c n U c j c H g V u M I q j r v j e E h J 1 l 4 B / A U e S b a L r w q 4 N Z j P W R U i 3 v D f 1 7 k o f t 5 O c E s E r h j e k Q L F i b M 8 1 o W R S q W R T K Z Q 1 k x I D k m E A H k U Z 2 j Y h U c 8 C T z q j + P h + 1 R 8 L V J a Q h N 3 c W + D W 1 o z 9 p Y X 4 J K q H X o f 7 N u + z I l y L d V 0 R w h U M 4 V 7 f K g q F B 9 O 8 E w l Y G z s K u K J O K J X V / a W 4 C H X 3 i 6 P E D J H B D D n t d 3 s h q 8 A 7 u t N C x b z s D u H y E g Q h T l d 9 P j g P i X b 5 Q 7 k d D v O z z l 2 h k A 1 V W u I N K Q 6 P p 5 U E Y 1 G E Q o G 8 e a Z N 8 T P i U Q C x U K x 9 o 6 l k P 0 V P D b Q + r V d 3 B v w E 9 U r z 9 j g z u i w j I J 4 z t 3 t w K B V x I O 9 u g h f 1 4 d R b C Z a 9 Y t c j o W s f e d R P h 5 x w 1 b K I V e w m M j g + I n j i E Q i + N Z P v w d J k p A m C v j + B 6 d q 7 1 4 K Z 0 C F P p + F Q 7 u 3 h G o 3 C N P A X i M J 3 6 B K Q i Q j O N x I Z f P 0 y C h O l 0 S Q 4 s g m J 8 1 y O t x a J 2 r u O I G a z c g i 6 V E v 2 + D x B u A P t o v n j Y q J c D i M o T 2 D W C A K G I v F k M 1 m x W v N s E k 2 3 O c t o q 2 U g s V p F / c A m i 3 4 V x W s U w 7 Y E w j t I Y r f A o V 4 E c 6 2 a m 7 f W 1 d X b 5 v A y d j r B W f y N G e + e R z W C i V X t 2 A 7 T q A Y B a N x W C f H V f o 9 A Y 9 U 9 f o q l o n B g 8 e Q K E 3 i d 3 / 4 L Q n e 0 g s U 6 P f B 7 p D Q H y g g G 5 + r P b u L L z s O t Z f g V c p V y W o B 2 e Y W 1 d 0 C t 7 D o d 1 o 7 x R b w s S E d T 4 u G m o 0 M j e p e G P A / A d D 4 L F 4 0 K G K K A A A A A E l F T k S u Q m C C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f 1 b 9 0 9 0 - 6 b 6 c - 4 f 5 c - a 2 5 e - 9 2 8 b a 0 4 a 2 b d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 1 3 . 4 2 3 3 9 4 2 0 3 1 8 6 0 3 5 < / L a t i t u d e > < L o n g i t u d e > 1 0 8 . 2 5 6 6 2 2 3 1 4 4 5 3 1 3 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n M S U R B V H h e 7 b 3 3 e x z n l S 7 4 d l d V V + e I n E G A O S i R y r I t W 9 b I S Y 7 j s e d e 3 7 l h d v Y v u M 8 + u / v L / B 3 7 7 N 3 n u X d 3 w o 7 D W L Y 8 C l Y W J V G J F E m J C S R B 5 N A 5 d 1 V 1 V d 9 z v u 5 m N 4 A G C Y A g A F F 4 r T a B 7 k Z 3 h e + c 8 5 7 z n W B L J 6 O V 8 + c / R z g c Q m d n J y R J g s 1 m A 2 M u b a e f g U 6 f K X 6 v o 1 K p 4 M q V K 5 i b W 8 D B A / s R a Y t g Y X 4 B v X 2 9 t T c A Y 1 e v I h a L 4 d C h g 9 A 0 D Y l E E g M D f X C 7 P d X 3 b C L 4 8 z / 4 4 E M E A n 5 0 d X X B 6 V T F e f h 8 v p v n s l 7 w O f L D b r f X n g F 0 T U f Z L N 9 8 3 u F w I J v J w q p Y U G Q F + U I B Z z / 7 D C O j o x g e H h L H w C g V S 0 i l U 4 h G Y 0 g m U + K 6 Z O j v Q I c W D A T E N R o Y 6 K f j d o r 3 3 0 2 k U 0 n Y 7 B L 8 f n / t m a 2 D a Q H n Z h 2 I F x r X d L 2 w 0 z W z a H 1 1 0 Z o 8 0 m 3 U n l 2 K s a i C i W T 1 2 t 8 N 3 G p N 2 b 4 4 f 6 Y S j y f w 2 W f n 4 P F 6 8 P w P v i c W i k l H / e m U i h M D W u 2 t v M h s s K w y X n v t D T z 8 8 H F 4 P B 7 M z M z i + v X r O H 7 8 I V r Q A f E + y 7 L w 7 r v v 0 U I 5 g P b 2 d v H c 3 U Q 2 m y W B T d C / O a R S a Z w 9 e w 7 P P P M 0 9 u 7 d u 0 Q g 1 o p S q Y S x s T F x H v 3 9 / a Q E X C S 0 O p 3 T + 9 B 1 n X 4 u C e X D 5 / f C C 3 + k 6 6 W K 9 w 4 P D 2 N w q B / d X d 3 i b 5 a j L q T l c l l 8 B x / 3 G 2 + 8 j R M n H s L I y B 4 o i l J 7 5 + a C v 5 M X w d T k D V J 6 A x u 6 J g x a x 6 w D l k A v 2 z C d l j A U K q N M 6 0 O 2 k 7 J p e h P / T U 6 z I 1 O 0 I V W y Y y 6 z / o X O H 8 e f s x y P D W n w O F a + E s 3 Z c Z Y E 9 2 5 i N a E S F o o X y f z 8 P N 1 o E 3 v 2 D I s b c C 0 m Y 6 S N t T H / M V 0 4 0 w a H V M E f / v A i n n 7 6 6 / B 6 v T h 9 + g z G x 8 d J q O b w d 3 / 3 X + B y V R d R J p P B 6 6 + / i R + Q c M q y L J 7 b C u R y O b z y y p + x f / 9 e 9 P X 1 I R g M 1 l 6 5 N X h x 8 0 N V q 4 I x M T G J y 5 e v Y H T v K E 5 / e l o I 1 f j 4 D T z 1 1 O N k X R J k + T z C 6 p z 6 8 G P 8 4 h c / J 4 E i Q a D r 5 P P 7 1 r x Y k 8 k k C e O L e P S x h z E 4 M H D z 2 t 0 N x K K L 8 A e C Q l F u F G x d P r i h 4 m A k i W I 2 Q e t B R g 5 + p M o h W t Q W / G R c 6 1 a h x 1 9 G T r e j b N l I 4 C D + 3 U z U B e y p P R p U e a V A L W b t O D d 3 d w W K 0 U q o h E C x p n z v v Q / w 7 L P P i D e l i n Z M J m V h W u / v 1 U k D y S j q Q I c j j t / 9 7 g X 8 / O c / x e T U F B y K g x Z t A G + 9 / S 5 + 9 M M f C I r D w v n W W + / g + E M P I B y J 1 L 5 m a 8 B K 4 c 9 / f h 0 / f P 7 7 t I C q 1 v J 2 y J M Q f n D q Q 5 w / f 4 E E a A T z c / M 4 c G A f H n j g f k H B 2 H r z 9 W E F 0 k b U t k L 0 z k 6 U y W B L R Q 8 W h I 0 s 1 H w + j 3 f e e Q + D g / 0 Y H R 2 5 o 8 W + G t g S 8 j 1 Z X J h D Z 1 d P 7 d m N I a / b h E C V i n m Y 6 X F a 0 X Q d f K Q I v G t T W n c D v J 6 / u b e 0 w m p + P q d g P n v 3 K F 8 z l g u V n T X y m 2 + + L S h c / c W g y 8 K x H p 0 0 j Y m T 4 y p 8 p I H 2 t p O q I S w s L A j t O j 4 + g X D n E N G r 8 / g m W S y + c f z 8 / / h / / 4 G s Q y + C o Z B 4 / 1 a B F / 3 7 7 3 + I R x 4 5 A e c a t X 2 5 b O A 6 W R 6 T 1 O / f / I e / x p O P P 4 o n n n h M W C N e 8 I z O z g 6 x 4 L u 6 O o W 1 V U i J 8 L n y d z D F 3 a g g s D V k w T 3 / + R e 0 4 B e R T q d J G T X o 9 W a A z 6 9 C 9 3 e t w s R 0 b D r V W I g a 0 T l W q r F 8 g 6 o 5 X R 5 4 u w / D 3 X V 0 W 4 W J w e z p 0 6 m l 1 z 9 L t H J h i 4 S J w W y u G X b D M I R T 3 4 q a d Z D j J 5 G M B U j A G K z x e n t 7 B e / / 5 t P f o I t f w f T 0 j P h b f o 2 t w 8 9 + + m P h Z G + U p 2 8 E p m l i c n J a C A E 7 / d e u X R f C z Y u U X 1 s N 5 b I l 3 s 8 B G R a Q U D g s g g k n T h z H i y + + d P M z + N z q J H 7 p 5 W s g m y 7 i 4 u v X k J o o 4 t I i 0 a E 5 M u l N K K e W + k d 8 z Q a I S j 7 z w L N w k H D 9 / o U X 6 L n V f S j + 3 l d m 4 n g / F c O p + D y s 2 p G c y 6 V g k r V g v J + K i n / n Z u d x 4 f w l Z H I Z 2 G u B k e v 5 D L 2 v g h Q J 7 b V S V V n w J 3 y S j u O S W T 1 W h S i 9 z 0 m f T C 8 w f c t r N r w x 5 s Q X 8 w p u J B r r g 3 3 p 1 X y I r Q a z q X e v q y i Q B W X M E 9 1 b 7 R 7 d L d R 9 Y 4 b 0 v / 7 d 3 / 7 9 y Z P v 4 / 7 7 j q 2 I M v H B Z s i h Z E v F y B h O 3 H d o R N A h u + T A j V g Z s Y n z O H r k E E o k l N e u j e M I / b y V f l M d H o 8 b w 0 O D w r E v k G C d / / x z o S g 4 6 l e h m 8 8 L g C 8 5 P 3 c + m 8 Z 4 M Y t h X w A d H e 1 4 9 9 0 P c P j w Q X H c / P e O g I F g u w s 2 U 8 X Y 2 F U 4 C m 7 x 9 4 U F D W n Z B a + 6 8 p a p T g W e s A u z F 9 L o p N c t s w y H R 6 b r Z E c p p a G U J R 8 t s F R g 5 i / E 4 Q 6 q C H U G M E B + 1 K u v v o 5 S X k O + k B N R Q F Z W d j q v S a O E i a i E s i M L N d e P I a 8 H L v q o e L 6 C d D S L 6 / Y i 5 o o F H H P 7 U N Y N K O T j h d r D C H n 9 u J Z L Y 0 4 v o c 2 h 4 p J W g E V W q 0 t x 4 t N M E v m 0 h 6 6 N g g D d 1 1 M T F X T 7 g N N T C s a S O o o l V V B 9 h k U C t J N h k o 8 2 l Z L J j 6 s g m p N Q N L b v e K X / / J / / 4 9 / 3 9 v Z g Y H C g 9 l Q D r J l M W j u 9 A R N n Z x X M Z h x o D 8 p w O 2 y Y I 7 N a K O S R i 0 8 J i 8 S a n B f r n j 1 7 t k R 7 8 U W j t U r f V e W x T L 3 c t P h C o a A Q I p k 0 s z / g F 9 R K p d f 4 i A q 5 A t 4 9 + R 6 0 u U U 8 2 D e E M S 2 L b l q E n 3 9 + A f v 3 7 b 1 J 3 5 y S j 4 R J Q S x G C 5 4 o j m R I 6 B h p g 5 6 u Q K U F K X k V W s z 2 F R E m h Y R K c V u Y H 8 8 K I X H S t W L I T h l z F z M k U H Y o q o z E e A Z z l / L o P U a W M a C K 4 2 d f b B 8 d g 9 t D A u v z w k x W U M x 7 M H H 5 C h L Y D 8 1 Q U S k G R V R t k a 4 9 W 4 x 0 S Y I 6 M 4 0 9 v Y O Y X g h C s c u Y L h e Q r u i I k Z 5 2 W C a m r b I I 9 Y c V F Q H L S / 8 6 S a g s K C Z 9 l i l h P q m K c 7 F D r l E l G 2 S b Q 1 i h r d b 0 d w o + / h P 9 O l n X r V f o d U j P P P P M 3 x 8 m g e C F 1 w y O z C y S t L O V u h 6 X y a T a S b h s 6 P S a J F A V o Q 2 K y W l a r I r 4 2 9 / / / o 9 4 7 r l v r / i c 5 W D L W C E p z S Y q u J R y w J s 3 U E z o s J v k m 7 j W d w v l W 7 B K j 8 e L F 1 7 4 g w g k n P 7 0 D O L x O G l a U / h D n 5 4 + j Z 7 + H u R l F Y l U H C 6 b X Y S t m 8 H 7 Z S o t w n f f f A / H H 3 1 Q C I t K A i K 5 b M j O 5 G E v F I U w M J r 1 h 9 O r o m 3 I h w u 0 4 K / M T i B F 1 i p j 6 P D R 9 b Q s H R V i j / N j O Y w + 2 S 6 s V z N Y s O S S F 4 n J I i 4 r P c i q A V j B Q X q + 9 Y n y P S p 4 O j B P / g 0 L g G b a s D / s Q I 9 L x R x Z o x z R X Y 2 E a t j e i b N T L v E + 1 u Q z p B h Z i L J E 6 V q h Q k L 1 Z R O m O r Z T m B i 2 / / Z / / 1 + V n / 7 k R 7 V f G 2 A h 6 v B a R A W W O n 2 P D 2 l C o M r k V / z T P / 2 L o I m Z T B p / + b O f r C m y x t E i X g g B 4 u q M i V w O g 1 6 v + H k 9 W M z Z x f G x c B r F M m z k 7 C l k C Z p D P s V i k V c H U Q J T h P I v X r y M v r 4 e E b G 7 T n 5 E n 4 0 W P f k U W b J Q P / r h D y E r j Z t h m R Z e f O E l H B o 5 h t H 7 + m v P N q D n D O h k R W w e C 5 r D g z A p m l Z Y I E 5 v l i s Y C P g w e X 4 G 3 j a y n L 3 u 2 q t L k d J 1 J D 9 P Y 9 L f B 2 N 1 1 2 9 V n O g 3 E C A L m a R z K p D 1 u p w y y a K R f 2 y s c y + w W U P s Y l 2 Q / o / / 7 b / + f V t 7 W + 3 X K k 6 S k 9 c X t P D J s g g K Y 9 h T h O S Q x H 4 N b 1 5 y V O y h h x 4 k H 2 J t u / x X Y z L 6 g 9 X V c p Y c 6 v 3 E 8 9 e D 9 E Q J x X i R N L m J i i a R x a C T U E l D W x X o h T J S Z A L d N d P F / h A / O P D y 2 p 9 f x 3 e / / 1 2 x 0 a y X i 1 C l N D w u H 3 w x C Y c e O C A 2 t T P T e W h x C 7 Q G Q S Y T B w 7 v w + n z n y A S C c P p a p y f W a a F a m o 4 d + U z 2 M h y O 8 m n V / w q D F I U f H 5 t J G S M Q q I E f S 6 P U j S K z C T g 8 k q w y + R f l e z I L + j Q s j r i M z F Y e Z + 4 f t F L G U x 7 6 f i s W 5 j e W + B A F y k W k o V P s g k U 7 B b y Z I X 2 e I N E D d f 5 e b s C t W H Y J s b H K h z + Z f P / + Z w D e y J l n J 9 r H W 1 i n + G I M w 1 f l x M 3 b k y g u 7 v r t h S v D v b F x q I y D n R U w + 8 l 4 v V O a e 3 m m X l / b l 6 D v 6 8 a E h f U k f 5 t 3 p W v w y Q z R S I m f u Y N 2 x f / + G / 4 C 6 K j n I q U 1 R I w 7 X l 4 p Q 6 i j C p S 1 w t w d y o o F y 3 o + T K C g 0 t T o z L p D D 7 6 6 B O x v 8 Z Z E L z J + / p r b + L 4 i Y c E n e T I I m 9 i P 3 7 k K b j s H i g e C X M V F b K q I E S O f 2 i 0 u t k 7 8 d k c C R 3 5 o L 0 B Q e 1 m z i 3 C L D m Q M A r I 9 o 0 I x / p O 4 V Q q e G K P j g v F L A 4 6 f Z g i + j M W 3 U A I e V e g N g z b j d l Y 5 e y M Y 0 0 U Y 2 + b g Z C U w m u v v S 4 c 3 Z / / / G e 1 V 2 6 N y a R E F s 9 c s v g n 8 l k M e n y 1 3 1 r D J C H K z 5 f I Y Z a g B O 1 Q v V V B T 5 N f V w / l t 0 I 2 r 8 P r c W D 8 6 n V c u T o m A i X s I / H C 5 s W c N m b h t J N V k K r f n 5 z I Q Z E l e H t b 7 1 9 x S D R V m k c 6 G 8 e F s 1 f x 4 M P H 0 B W o + l z 8 G m 8 o f / L J a X z 3 O 8 9 B o s 9 h C l p Y M O B q l + C g 4 2 A k b 6 S R D 0 t w y X 7 Y Z r J w R i S c T v l R 2 u S I 1 P 1 9 B q 4 a 8 3 g 0 2 E H U m l j A j I L k e n P n 7 j G B Y l e V M z 2 2 A r b f n M p U V f k a E M l M o X + I t L 9 U z Y j g f L b V Y J K E 6 k k b 9 I q G Q O f S h Z o n Y d Q n C m Q R D H Q e X Z p N o c X I 2 d b L Z F 8 s s e h k o n P r B W 9 G n v r g F P b v 3 y f o W j P y 5 R g U m x s O a a k f E 7 + a g l 0 l g a P / B f u X C r p u F c i i p u m Y q p f K J 7 e T c q g K N 2 d W n D l 9 F j c m J / C L X / w l Q k 0 b 2 q m p L F H J I C q u E g o z O v S e C l x R o o a G j v C I B 6 9 d X p t 1 X w 8 4 p B / x l G E 5 4 9 j v C + G D c Y f w W 9 e F L R I o / p o g + d J J U p D 3 C t Y l U F 3 q I o 4 M r s 3 n y U 5 p c P e q y J O 2 t h w k h H T 1 y u S j K E S F L j o y O B E h D U p + k O y U k O A U G V p w 7 g 4 H F N f t a W A 9 I F E H b 9 7 y J i x T u o / e + g Q z s V l 0 9 n R A d Q f x 6 I m j a 9 5 k T k 1 m y O T Y i f Y 1 g i R l U g j 5 c r z 2 G + C W w l D s D X 9 K 0 z V o x R L + 7 e W X 8 c T j j y E U D M H D W e 6 1 1 x n 5 R A F m h v w 9 U g 6 e b l n Q 1 X e u M S u 4 e w v X c E R h y z l h V z x k 3 + m 0 V o k U r o o v g Z V i i r t e C 3 + 3 r d W 6 r r K l R I S O Z g t w O 7 A B K J Z t 8 H t k B B W J t L o d o S E f v N 1 O k M I W Y G F i h G U Z g U H 3 m o S J E f E s 5 a c c z e M M + M 8 / / w K j g / v x x F O P C g u q l / I i e Z f 3 x 9 Y C 2 e Z a I k w M 3 S y Q M l D p + D s R U H q W C B N D s y X g 8 q n 4 9 g 8 e h a L I + N 1 v X h A W q B l O n 5 P s b V k I U 4 b o 1 + t X y E r d R W F i d I 8 t Y D B V Q E C b w W C k g v Y m B X S v Y C N 0 + W 5 T v 3 V Z K M b X R 6 r S Q D K y K o w C W R y H H d m y B D 9 R k O X K b v x U H M O P b i x x t l S m B U p y x 7 7 L q 6 + + h m g 0 C q N s 4 o f P f w / h c B i p 6 z k E 9 1 S F o l A o 4 D f / + j J + 9 d c / p m N Y e f H 5 4 u Z 1 O / x E O 1 L X 8 g j s q W Z E N I P 9 L d n m h E d e S h 2 X w y g b + B / / / f / D X / 3 i 5 + S / L Q 1 s J K 6 S 5 X P I O F 3 c / P x G p 1 x B d 8 D C f E x D x 0 I S L l c A y e x 1 y I o N p Z R F F g p o b x 9 G 9 0 M O c W 5 r p p l f A g v F c N D 5 8 2 b 3 e i B L F Z T v k k J b t 0 B x S Q f n T Z X o J A 5 3 G e K G L k d 2 t g R f j x O Z U n W x L s e V k 1 P Y 9 + T K v Z 3 V w B F I 3 l j m 3 E K + D C J I k E q R w B T R 0 9 M t 3 s O L J T N Z h K f H I Q I D T K v e e v M t D B x 8 G O 0 h j 7 A I b F n 5 u D 2 q h Y p l I 0 t X z V s r m x W Y S V q c 7 a t f Z N 7 v 4 r 0 u B u 9 r j V 8 b x 9 z 0 A n o G u o l q e v H S S 6 / i 2 W e / h a 7 u L u G H N c N I 2 / H e o i K C B J u N z q l x q H Y Z o R E J 7 Y M R a A U N U 6 d J s N Q 2 u k a T 8 H Y q a O 9 v x + L l J I Y e 7 b 7 n B I q x l U G H 2 2 G d x B q 4 H p N F X R R n T D R n J j f D Z u d c t g o 5 y B Z R p t q T T W B q t R b M 0 E L k 8 o m Z 8 U t E t w r I p N P C I v 3 z P / 8 L / u 1 P L 4 l M c B Y k f v C e j s N v F 8 L E 4 M 1 m T g z t C 0 u w 6 R l E p y 4 i H 7 0 O R 2 k W Y R c 7 7 n R s r N n o P 0 W m v 8 + V U N Y a B 5 u d z y M X y 4 m f S y k D q R v 0 + 6 y B / I y B 5 H w K r 7 / + N h 5 8 5 H 6 R h c 7 f / 5 P n f 4 j u 7 u 4 V w s Q o k A + 1 2 c L k J U U 1 O D e D S L 8 E J x m + w o y C x R s x 8 h t V j D 7 Z h X R y H o e e G U a J 7 l e B h M x u 8 + H 9 8 Z X 7 i v c C d o o w M d Y t U G y P u P L y c r Q a j m 1 l b k 2 t Q o v Z J s L k X I 6 8 A i S Q K + 3 a U t x I S P B W k v j o w 4 / h 9 X p E B S 0 X E H K + 3 S 9 / + V e C W j U n 4 e Y X i 1 B 9 j Q X j c X u Q T C T w y s u v 4 u R 7 J 0 V J C W / e 5 v J V I W E w f a w f f W D Y B S s n I z 9 b R m Y u B 9 W v w h V w I z l O 3 + m T y A J 4 4 e 2 h c w n q e P f U u / i L E 8 / B i F b I E r j E Z r E v 1 H o L w K A v q W e D b x a + N q o j S A r C 2 2 u h Z 3 8 n X C E 7 X D 0 G Y t e K K G U 0 Z O J 0 / I F q K w O j X E L s c h b j V p V Z 3 K u o b 6 Z v N 9 Z N + R h V / 6 m C s J u o V 9 G G g 5 3 G k h P K z B b g 7 6 m G p X k P a i C 0 1 E x d e X c B 5 b 1 9 O E S U s R W Y l l W M A n 7 9 6 9 / W K m J v r 1 k X L y X g b X f D H V k a N L C I 0 9 l r 9 O W d d 0 7 i 2 N E j C I a q d T y z G e l m J n 1 6 g u h i t w K Z f J 1 b g Z O A L 1 2 6 j E u X L + H 7 3 / k e 5 L y T / o b z E I k y h l Y q D x b Q T 1 I O G F I L x b I B c G S r a 2 Y K l q x h 3 2 P V h G a 9 q B M r s E O h Y 7 / 8 9 i R 8 3 h 7 o 0 g L a B o O I X i I B k 3 R E g 4 P i v W t G 7 Z p 9 m S A R M 9 q M D f I 7 w b o t F I M 3 g d k n 4 T w 1 h U 6 C 6 V M z 7 J X G x 9 b T j J p R 0 S E 2 e l c D 3 0 u O z j 3 / / P f X X M D X s T 8 M j a j Z c t S F i d H Z 0 Y F k O l H 7 j Q M J 1 d e 0 j A F D 0 5 C d q o U f b w H O K n n 4 k e P 4 1 n N P 4 M W X / 4 C 5 1 B Q 0 N S u i m k b C j t x i Q f h 4 j N R E B l N 0 T J s l T A w t G i e / y H 5 T m B g O l w M 3 T k / j x v s 5 t O 8 L o f t B C Y P 3 9 y I + n U I 2 t 4 j E I j m I X w G s t 8 y k l f 9 / p 9 i Q Q N X h I m 0 5 0 l 7 G p Y W l C 8 b U q w f K 6 6 q V o p N k p o u t T 5 4 D B y o J K f d u W G t a k w B 9 n O q 7 9 f s T y T h R w U Z Y v D 9 U T Y N S / Q r a 9 g V h t q h z a g U i s + j r G M G v / t 3 f o H 3 I j 3 c + e F 1 s 7 O b s C R Q y 5 O t N 5 5 A k Y f J 0 u 3 B g z + Z G 9 h w e J / L x 6 n F z o O T G p z O Y P B V n L Y a h J 7 w I 9 / j I W r F f C Q w c 6 U H A 1 w 5 z 3 / 3 i / f c 6 e L 2 1 S k V r R v P L z I Q 2 G 3 c k U B y Y Y F 7 O T i G X S 9 d h r y W n c m 1 / S 3 h z 9 M W t O S / 5 7 3 j 5 l V d F o e J 6 G 5 f w R v F q 4 F S p j z / 9 B I 5 g w 4 o 1 N w + 5 N p u E t A 4 f o 9 p b w o 5 I s A f P f / e n o u p 3 d n E C 7 1 1 6 E 1 F t E a F B P 1 E w B V p u c 8 v a N d l D d F i i 6 1 3 A t Y + I 3 n W 5 M P B o B J 6 Q C + d f H a u 9 i 4 6 P N N P 4 + y n M t 2 + w r 0 f N y n 7 Z c L s 9 0 r t 9 V n c k U K N k n Y q G X f h C z d 1 n L M W A R W d 2 l B z l V r D n A 8 j o K 3 0 V z o C I k F / G C a 1 O x 9 q y 1 + v I z u c A e X W B W p h f x I H D I y Q E 1 e + d T 9 t F t L I O h 2 p D q L Z / Z V W 4 J Z Z G G i y H N O f w F W I i w 7 w O 3 p v K l O e R M e b E 7 0 K w I h E c 3 n e M 7 p g N H s W D z I 0 S S o s V s b A f D q f E + + 4 U b o W U E J k e b 6 + K 1 H k P O v a G E e m t 7 o / 1 7 O s i C 0 3 n e T W B y Q + T + P j f r u J 6 p B 1 Z c / P T m 3 a x O q S f / + 3 / / v e 1 n 9 c F d u a 5 9 x m b T e 6 7 1 u F r W B z 2 W 7 g N g + x o L a / z V 1 M 4 d G x p L h 1 n N m S T U U F V L l y 4 i G P 3 H V l z y p C e 1 1 H O W / D 3 L c 1 y q G N 2 d g 6 J 3 C x 9 5 y g C S j e u x e U l g Z K C m c J V 3 U I f W U Q W F t 3 K w 7 C K W L y U w s s v v o t M P I t T J z 9 C Y b G I 9 G I a i u W E z E E 9 O l b F 5 q L z r R 4 n K 3 V t t o K C l k P b c F B U 7 C p e e l N R Q c S e x W L Z d U c a k s t D G I u W B 4 u K H e m L M y h M G 8 j M 6 o i P 5 2 D p T k y W Z C y G O q F F O u n 4 7 k h f C u H d x f q w Y Y E a b S s j m p f E j n M n C V P I 3 R C o 7 G w R r j b n q n w 2 e j 2 O Y i i C Q F O F r s h q + M 1 v 0 N H R g U c f f X h N w Q h O w C 3 O W 6 K P g r 9 3 9 Y 6 0 b C X + + M I r e O z B J 3 E 1 r t 7 s 4 M R h + E Q 8 g b w Z h V O 3 w w U H v K 4 Q z I q O z I y G P 7 / 1 N p 7 / y X d w 7 I G j O H r f Y X g j b r j D L v z 2 9 3 / C s c E T o v 5 K 0 t 0 w 0 h b 0 n A W T / M L 2 k Q D i x h T e e P V d 5 P M l E a 5 X P D Z Y B R P d 9 L k 2 r Y T M s v S l j c E G P R h B 2 u d H k v z C l N e P j N 8 P k 3 3 E z R K E e 0 S g 9 p D C 3 O s 2 0 K v o G F D L m C / R / b D f I t X n D r B h F X Z m h r v L 1 n 5 Z 9 i k W M T 0 O S a 8 G p 9 d J F L H 2 S w 1 O J / l L N g e K x c K a g h F c 2 s F R O R Y m X / d S a 1 c H N 1 l k q 8 G V u L 0 9 P T A q D u z v K K N E i / r S l a u i T o q 7 v r 7 4 u 9 N I x q O Y n o q i u G B C u + H A 5 U + m 8 O O f / e B m 5 1 s u V w 9 H w u L 3 Z 5 / 7 B s 5 f v A I P c S w 9 s A C j b R F K h w F X p 5 1 8 n A S G h g b w 3 I 8 f R y Y f R S p Z p X v e L i f 8 Q y q 6 v R a e C m 2 u X 7 W L W 8 N G C 9 U / o M D f r 8 D T K + H h 9 h w C W B r R r V e Q 3 y k 2 b K G a w V a q O Q y u p c t o 6 6 x m V S + 3 U h x S L u a z M D 1 + 8 m E 4 r 6 r 6 v E Q L d v / + E V z 8 4 g p G 9 u 5 Z E o 1 J k O b n L j / N y E 1 r C A y R d c i Q A K Q M o n 0 m f T Z n r 8 s i g 4 O d U w / J p W W Z o r 3 Z U 0 8 9 g c W i F 5 K R w k t / P o k j B 0 d w 3 / 3 H R N r Q A f q + X M 7 E R x 9 / g M t X L s A b 8 K D v Y L f o i M S b o 8 v h J 6 t w 8 c Z 1 S E R 3 P R F J R N X K F f L 7 J C 8 0 q 7 p x L M s O U S n s V L w i C 7 4 O Z 1 C B I r l x P X 0 n 5 G + L c I 9 Y K I n 8 4 z a n A X s t A V V x K + g i l y W Q z a O 7 R x J J 3 M f 7 d d F v 4 3 Z B j d v h D k l 2 F c v b N s l u u 8 i v a n U / y l o Z g U 4 / u u m E l i f Y 8 u K 1 Z H W J M D G W L 2 q r X K H P q W Z 0 + w Z Z 8 7 t g c k Z C L c n 7 S l S B r x Y C v 3 J l T P Q O 5 z q l s B T F P / z T 7 / D s N x 8 T Q Q S V r B O D u w z t G + 7 D I 4 8 8 i G c e e x a H j x 9 A b 2 9 3 S 2 F i s M X 7 x l M P 4 e S Z D 1 A Y U 1 A p V u l p 1 l g U G e k c V m d 0 9 0 f w 4 p 9 e F N 2 T u G V A H Y a u w W G r 0 s 5 d 3 H 0 o 5 J 9 z X 4 9 m S L T 4 A l 0 y H O k M H u o j K k 6 3 e j P S w z Z F o O 7 r a Z Q r x M Y S 5 D 9 V a 3 1 a L c c b 5 y f g D X m E w P H O d j N S O Q M B D 1 u X p c + H l l X n 2 n Q X w n u X 1 m X 5 + l z C G j G 4 P S 9 / P n 8 K 9 y b n 8 P u L L 7 4 o 6 N f f / S + / u j n U o B k O l e j g / v 3 w B 2 + d V V 6 H i y j q z 3 7 y P b z 6 6 a u Y u 5 i A z a L j h o m 0 M Q e / 0 g W v 1 I Z 2 7 y D + 8 h c / x O d j n 2 J m Z k Z Y Z 4 a N t O U e K y t + 3 s X d h 4 O U m e J d 6 Z M 7 P N y x y 3 / b v a v 1 Y F M E i o x O A 6 Y M S e Z 2 u N V R O M s h a 9 U q X z a t y 0 u z O y I B F A t F J O K N g r 7 l K C Z 1 F I o r d / 5 5 k 1 y V l 0 b 5 O B j x 9 W 9 8 D b / 5 9 b / i q S e f w p 6 R P b d s w s k L n s t O 1 o p A I I i / / u X P M Z e b R v Q L o q B k n T i K y J D s D t G z I u j t w N H 7 9 u O z L z 7 G t e v X h F D z d 7 h l C 7 1 6 W r x 3 F 3 c X G q 0 D S z d F W 7 z l k A K m C K I x W j U w X S 8 2 R a D m s 9 V F y k 1 O f N 3 V z V j O O V u O b C I L d U 8 Z s X I Z k 3 F L 9 F B v B g v i i Y e P 4 0 8 v v i Q i c M 2 4 v F h 1 o m w G O Z a R l R u + M j l k p V z 1 w t R h J 9 X D U z j + 5 m / + P Q L B 2 7 c 4 Y 4 p X z O R h l F b u n z W X P V y Y b z h 0 b N k 6 O r u E V c 5 M r A w 2 8 G d G 3 I P 4 5 t P P C J P 5 / / / L b 0 R Q J D z q R c R e x J O R H R y g W M Y U v q y I S x 7 E b p R E y t x y y D I x K a t 6 P 4 9 0 L S 0 M 3 Q g 2 R a B 4 Q g e j l N B v t h v m Z F m e G 1 Q H 9 + O W / C 7 0 9 I T Q R l a i V L I h M Z a 6 u S / D E U M u N + J B Y N / 9 7 n M 4 e / o c u D d e H S x 8 u b R B P t b q + X a c v d A K 9 Z K O t c D V r m D 8 i 9 w K v / C Z / Z q o o W L 0 B h s m m T M w P v j w N N y q G 1 I t p 5 E 3 h b P l x S X H 4 y F q M T o 6 i q e f / h r G L o 8 h m U q i 4 3 A I d o + B E 4 5 d S 3 U 3 Y U g O + H 1 O 9 J A 1 a g V P t w Q t a w g L 1 W o 8 z n p w x w L V 1 l R a b W 9 q C z Z D w t T X d A L 7 f W G i O Y 3 X Y 4 Y T v i E / E s X q 4 u T W z n V w e D q e S i C R T N x 0 5 s U U R X I 7 X K H q H g 7 3 0 D N S E r I T O r K x H E w y 6 U 7 P + l K V W u H G 6 Q V 4 9 0 a Q J o H n p v 9 M X e v l 6 l z n x Q g 4 G x e 9 k C / A 6 1 Y g l 1 3 w t F W / X 7 a p 8 M r t J F R R k U 3 B E w 7 r 4 J b X P J g g n a o K k c O l Q H E 5 0 O Z u f b N 3 s T n I F M o t f X o G F 4 5 q s e r 1 5 5 l T 3 H p 8 o 7 h j g T r c 2 T C T n M O X m S 6 g X K p A v x 4 X v f Q Y E + k S Q s s 2 a r k f w C e z L j i I + s 3 P E R X U G 3 S N u y p 9 g 3 y f N 1 5 / U 4 y p q Y M t T T k l w 0 z L 8 P d 5 o A R N e P s V W M U K S l E u a r R Q p t f k s h d G k v y 4 c 0 k U E 6 U q c 6 E H b w S 3 w l R S w j t X V W h 5 H e F 2 H 3 r 8 F r p 8 F s J k F S / N y / i C H v W A w n L w 8 y 6 P V 5 w 7 l / 6 X M j p K a Q 2 l l A 6 f 3 E F f S 8 d m Z p H W 5 p G c y I q U K p 6 p l c s V 6 P 0 G E l e z J L B F H A t J I v K 5 i 7 u D S 7 o b W q 5 1 K h z D 2 0 + U f b r 6 O p c j 1 Y q z 1 4 0 7 E i h u f N k c + n Z 3 8 E J 3 I 5 m 3 0 H 3 A h / R U H v l F A / 6 4 T p S u s S B f u 1 K 1 M p w + r w U k t A V J O D J l e m 9 B P M 9 w u d x I p / M A C U j y C l G w h Q o K m S w K W X L q A w 3 K x X t A g X 4 f C U M R r i 4 7 Z H q t L O e g h M h H 2 + O F W Z C E k C f G U 8 j O F E W O H Z d V N O f m s Z V t 8 5 j I k X M a H K 5 u E n N K 1 d W o D B e d 4 x 5 b C u m J A r Q 4 P Z 8 m B U K n U k x p I k u D C x C D S h v 5 b 3 l k 5 w q k D G y Q l G p A h r + r M u u H u e C A N e V F p S 2 F + b F 5 k e P 3 3 l u n M H 1 x H r a w i U C v B z Z P C U f C D h w P J J f k G O 5 i c 1 C W F Z R i q w t U Z i Y H m V g C N 2 R l j L a v / t 5 b 4 Y 4 E i m e c L s e 5 W Q X t E Q l z B Q d C w z 5 4 O h R E v W F I t d j k h 0 2 9 0 r l F c E K X k S K n M D j i J g t C z 9 0 o Q s u Y t B j z C I f 9 q P g N h P Z 5 4 e o k 5 3 5 f Q C T d J q 4 s D T m n b u T g 6 V s Z F u X G m N 6 I j w T O j f C e I I J D X v i H n H C 1 q U L I c l M G C r M W b C l S A P k M f J E Q W T q L X s t B p U W 9 P 1 x C b y 6 O M t H S 4 J A H j l A F + V g R u Q U N O i k A Z 4 d N D B C 4 P n s Z V k C H 3 S Z D 8 R C F I w r I g w S 4 C p i 7 K F V C O a A 7 I 1 p Y u 4 Y r 6 D / c g U e f f A h v n 3 8 T f / r T v 4 m u T R y 8 q K h k 3 e l Y D p k L G H U t D c r s 4 s 7 g z 6 d R k V o z A G Y W R t 4 k d 6 I 6 i Y S x f I 9 0 r d h w p g T z z O W t q b i k v D d Q f c 6 r 8 o a v X X S l u b S o i P d z 3 V S c L E Y d z K L K J l E d P Q / V L 4 m 6 J G d A E T 0 Y Q u R f c f c g j o j x x q j X H y C h t M M V V G G V J M g e m 7 B O D J M u g i u y U q B K O Q 3 5 h c K K S l q u y u X P c Z B 1 V H w 2 8 V m u s I I i W V J N L 4 k Q a 5 m M p c 0 o Q f I 7 o B A N 5 F Q p X v T u s B M O r 0 z H W e 0 i 5 A t 6 s W d k C L / + l x f R H + q C J + B e E X r X k Y N L 8 Z M v Z Z J x q 4 5 K 6 + 7 s x a H D B 0 X r s T f f e B u R 9 g g 5 z j 6 4 e Q + P / q d k K x g i q 9 k l 6 Z g t r z y 3 L Q O b 2 n s A P E + k h 9 h L v Z N v H W l i E Z m 5 D A I D P j F s g g W J 9 z C 5 O W i r M P v t s C G B 4 m 6 f B 7 v K 4 o v r 4 O 6 f T A H r 1 5 9 r j T h S x k W I k + T 3 X I 0 p y G o r D W L Y T Q s s U 4 A / L F c F h P 6 r 9 4 b g 7 k J / / v M b o j v r o Y P 7 h W 8 l Q J p G i 1 f g 8 F U / z 8 h a o k H L c p T J N 2 J u v B a w L 5 S Z z Y h C w x L R T U 1 V k L K 5 o d s U 8 n / s Y p D X a r 3 t e A J J Z 3 c b s m a O f D g T h a g m y v H r U C W v 2 J d y 2 O n z r A L 9 S x R X c o g 9 M c 4 N H B j s F 8 M M 2 j v a k S V a 2 9 b Z h u m z a e R T O c R n o / A R j c y p q y f / 3 l V 8 y Q W K W 3 Z z U I m r p r t N n Z R r I z C W n c u L 8 U T h 4 c D N D s X s m f A y P D V x + 3 z S V l i 5 C t e A / Z 0 k 6 c t 4 P m c z 1 A y G A I c f e S j Y 6 2 P O W z Y k 5 C F Z U l g l m r d 0 D 8 A o 8 w T 6 C g I B P 7 7 9 7 W 8 t y T 7 n H e 7 m A A O n 8 r S C n Z M F 1 4 j o h S T a D 1 a r a 1 n I O Y O e M + r 3 t J n Y 3 1 4 W j u r y y u R m h E N B R I g y X o 5 N 4 x / + 9 I + Y G 4 t C I w G r R y l Z k N i i c R a F o y n b n E t U O C 3 q R z / + I V J J E q J 8 1 Y / c 9 8 1 2 j H 6 9 G 3 u f 7 M d o f 5 d 4 b h f r x w O 9 B j y V 6 v q 4 n C P 3 g n z 6 O n g m W T 0 y W w d b K C F U G 5 K M D Q q U T 1 2 q q T m Y x 2 H m + h r n 2 V I c e F h L z 2 o O T P i h 3 Q y H 1 5 H L 5 s Q 4 z m 9 9 6 2 n w u J 0 s J u k x V X u V F K e z j O T V v K j S l V p U Q x S T J a S m V 8 + 4 a A a 3 I J O X Z 9 + 2 A O 9 j r N Y g k b s s c U u x 4 / f v g 9 v r E X 3 b U + M F s l r z o s a q a K a Q N R Z q 7 1 4 K T q L l w e E f f / o x O j q X z n J y + o j X T 6 b x s C N T e 2 Y X 6 8 H k v I n 7 y f c 9 U E l B r Z C v l C 4 i e q m 6 L l r N X 9 b p / r 4 3 T m 5 F a z J y W 6 y b 8 v F g Y + 6 2 y p Q u Q b 4 L V 7 t z K Y d h 2 o V W Z 3 w 6 v X b O z 5 / T D R P O 4 F J r M n H j B g a H B m / m 3 Z G L L x 5 1 q F 4 H S g k D + W g B 3 k 6 X c P i b w U G H t n 2 B m 3 7 W r a B F O b 3 f K S z I r c B W 9 z p Z X b Z g q 4 E T b k P h A D 4 6 9 y E C H v I D K + 3 w B 0 N w S X 5 B / V q B r V S p W M T R o 0 f Q 1 r Z 0 V h f D 2 2 n D / L U C u h x 5 R G 1 b T P 2 + 5 J Q v W 5 b R a S u g f Y 8 T b X 6 6 l h 1 O K H a i 4 G 7 y Z s m n F e 3 u a r 4 L z / b i o l m e 1 L l R r N t C M R 9 N F m 0 i / W a M / C J e Z C x I / U G y G A X b z Z D 4 e m C S h m 4 G U z 3 u U 8 5 j P W + F 0 K g H 7 U N E o Y g C L g f 3 0 t O L t w 9 9 c q O T i t 2 6 r T D V w d a Z e w a u B v 6 c 0 Z E R P P j g / b D 5 T B J 4 j v 7 d + j L z 3 4 z Q 3 7 z 0 8 s t i N E 5 z S J / B e 1 z d R 9 z w e 8 I Y T s 3 W n t 3 F W s A K O 0 k + N k N 2 k Z 9 O 1 7 q i F E U i g O p T k J l o 7 H / y 1 P s 7 x b o F i l E y G n / 2 9 j W n o H j s x H 0 6 v U F H T j b F C d Z R K p b g U J 3 k N 9 2 e h u X i r a m Q k S M q y O b z N o h d T s P Z 1 n B U b w d W H t w b m 7 v a r o Z Y L I a T J 0 9 B g Q Q 7 a c G 1 w O 1 1 4 y c / / j G u X 7 9 B g v W K G L n a D N W t w D t g w t J 1 j K Y m a s 9 u A T g U + y X H F S m E 2 J V G Q j V 3 x 8 o v F F F I a A g M V H s 0 M o 5 2 b 2 z v q R k b E q h N h 8 M u K B t b J m 4 k + f s X / i C q X t e C c F 8 7 W T g L C 5 8 n E L / Y E C 5 f r w e J a 7 f 2 O z g Q 4 v B y c 8 u 1 B y 8 Y f Q F L F C 9 O c S t q W m + m b t F 3 5 R C / m k V 6 J o f 5 i 0 m y 5 C Z c V i + 6 H l x J 4 V q B i 1 0 4 g X f o Y B j R W J Q + t v V C 3 v t U N w l p A E / 2 N z b B l + N L z t L u C t y + p u R o u j 4 y O d 6 h 3 g j 0 d E N x c T T 6 T r H t A s X R Q q d S t W w 8 Z v T y 5 T E 8 9 9 y z 2 L t 3 V D x 3 K 7 D y L 5 K T G b u U R M e h E O w u D j B U L x A P l H a F V / f l x G Z e T i I N t T G f h L c O R B N P u j l G i u j n s A f h E a 8 o L 8 m X U n j 2 + D P w O j 1 Q b U E R l O D H r V C u 6 E i W p s S + W 3 / / A N 3 w 1 W 9 u 2 S i i O L + 6 N r 0 H j M q m 4 4 t Y G b n 5 Z i V k g 2 E U U M o 2 K B / 7 U H e K b R c o 5 r g c E S u T 3 8 B T B w O D D + O L Z N e a e v J l 5 r L I J h L w R q r B B 9 5 Q 1 T U N 8 b E 0 8 h X u N b H S B + M w d m G u g i K Z e 2 / P + i z T a i i j K C J 6 z M 9 z X e 0 Y O r Y P v 3 3 t t 6 i E s o j P z Y k 9 M 0 b R b J 1 V z s m z P F k x l 8 v i T 7 9 + F / c d O y w + a z X s e S o M J 1 l W y V p K C 3 e x O t K q n 6 h E Q 8 F W b H T N o 0 W 6 9 p q I 8 j K + N n L n p T T b L l A 8 W k b y y 2 L S h S T L o i M R Z 1 f U c a v Q u 6 0 s I 7 j H B 0 0 j T Z P W o C p e u I N O K A 4 H X G 0 N y 5 O e z Z I V y 2 D m I x 3 n X r q G U i Y n k m s 3 A 8 n r G b i 8 A b K W V V 9 p K G S R c s j j v v u P w u s l i y U r U H Q f 8 j O A S 2 r Q j m J S I 4 e 4 W o r C Q Q s u m + f a q q G 9 X W S B W v t d p m a K m 8 / z p j i B / a C 8 W / W 7 H l y I V Z C g + 8 V w d 8 k I t X e R U v X Q d a 0 G L Z g t 3 W m z l m 0 X K O 7 9 k L E 5 o K c M E T q O p r S b / S A Y 0 d z q h x j o i g h / g S N 1 n F X B 5 p v z / P R C U U T j 2 C c T e 0 x Q 0 X b A T / T O w N 7 7 h x H q j 6 C 4 a J K l s p C e L I i C Q s 5 U 5 w p f / p d 9 M n 5 w t j w H S 8 S / t J g N z c D i h T R i F 9 N Y O J + A F i N l o M q Q 3 G W E 9 9 V K 8 u l 4 N M M Q k T 7 O 7 J D S J T h c K t S K W x Q g p q 4 X 6 T O S o r G M f 7 A R E V X L I T F b W K f v S V 0 n X 2 y 8 S B q 0 U f v F H W j N v C y S c 2 2 k c N x d E h R O U d q 1 U m t G 1 u 2 D F f H T / c s Q Z a 7 g w t g 8 D L q m z b 1 A T w x U r R X z A 4 5 c r x e b 0 v X o T s D 5 f n 1 h C z 7 F j f a + I F L R R X R 0 t s F d s 8 7 z W U k U f r V K V s z M k l V z k m 6 X b T C L J t F F D / S s g d h 8 F j K Z d z 3 L Q m K K M a Q M h 5 e e y 5 h Q I 4 D i s Y s 8 P m 7 P l p 0 p o R g r 0 c W l 9 x s y L e Q 8 v c + A v a w i s 5 A S Q l m I F e k Y 3 H B 1 K P R 5 L n g 7 3 b B k Q + T 0 M W W r h 8 b z R Q 3 v v f 0 O D h z Y D 5 f b B R t Z H X e Q h M 5 l Q 9 5 K I 1 W K 4 9 V 3 X s X R E w d E 9 g c 3 + C y W S n j n 3 Z M 4 8 / E l L M z F 8 e 3 v P Q 1 P B x 2 z 5 q S / I 4 V D Q l 8 u W X B 3 c g 6 h C h d Z Y Q Y P O V g w n L A 2 u q 2 / V t x D U Y 5 5 E i A 1 o q K j o 4 L P 4 j 5 M l x S U H A b a n H a 6 h 9 X z Z E G 6 k Z Q x H C Z G Y N r E Z n 5 T s c Q t s e 0 C x Q e 6 j 2 h e f i G H Y L c f r 7 z 6 K o 4 d 3 H O z N 9 / 5 W Y d 4 v d U 9 X b i g I z S k i j w s L q / g D d 7 Z s U V 0 7 w u J x p f c u Z W j e H W w 1 l c j t i V R P Y 4 u c g q K f 9 B F 7 3 d A Q 4 G o N i 3 U z B z e f e s d j C 1 O o n M g T J b I T v 5 a B l 9 c + 5 x 8 n T w 9 M n j 5 p d f x w a k P x S Y 0 Z 0 l w s 8 5 3 3 n p b T O f g h p 3 s B 2 l J s m r J e V y + c h n J R F L 4 e s d P P I T f / P p 3 6 O 3 v w Y 3 x C f q c V / D A A / f h / v v v Q y 6 T x c H D B 4 R 1 S 8 + l U S J n W i c h j Y y S n 7 j 8 I p R k J O 0 y 3 f R d g V o P u M q B 9 3 K 5 R G M m L a N Q V D H i V 2 G T q o E e f o 2 3 g h Z J m X P a 3 F q F i b G h + V C b j W f 2 l a A n y I c g S z U x M Y k 5 c u Q f f O h B O B Q i N e R O r J Z K n x r P i 6 R Y d 8 S F S 2 / O I D L g R J p 8 l d G v r W y Q z / Q v N 6 X D N 7 B y r 4 z r n C q e E q 5 e v Y 6 r Y 1 d F h s Z A X x 9 0 o o V 2 8 u v i s S j i i w m 0 d b W T 0 H u R X c y L j A i T G J m q K j D 7 Y n j 7 5 c + Q z a X x i 7 / 6 B d w e N 1 E G m 7 B A s Q s Z / O s 7 v 8 F P / v J H 8 N D z 9 W A L F 0 6 + + + 5 7 Y s j A k a O H R V T v / / l v / x 3 / / l e / F G 0 A 1 g I O 0 R v p M j 6 T q o 1 v 7 h r u M Y F i s N C 0 e 0 3 M Z y R 0 u j R E K x O I y C M 4 0 m W I 1 z a S o M D Y E Q L F b c i k 2 T T 5 I T 6 R 1 3 b + / H k y v x J G R v c s a R K 5 H B y x 4 y I / t Y 3 o 3 1 U X 2 Z Y J d O 3 p Q D k j k 1 9 E t o Y W b X D Q L 9 K U 2 D / S Y j Y 4 O 2 p / X A P 7 J C X y c 8 b j 1 8 X Q a 1 f R B w 9 9 p 0 W + i V k p I z j g F T 4 W 9 3 F j v 8 u m k N + k 2 E X v D B b S 1 L U C X H 1 2 x I s T p M l M v P K 7 U 6 I 5 j K Y b 6 B h 5 A t 8 c H U R O T u P y 5 S v 4 2 t e f E k q i D v 5 7 t j o l 7 u R U y e H M m b P 0 n i e h y L f f 0 G a k J 3 K k U B R 8 n P C t e 3 D z u n A P C l Q d P D N 6 K F R G L m r h 3 G I c Z W c f n t y j i V N + Y 6 w h V P z 7 A L 2 v p N u x c A u / f v V X t h C x V A X 2 W g 2 R Q g v u 8 N F j Y v j z 6 d N n b m Z r t w L n w P E c X S 0 l Y X F u E u H u H i S v 5 Y X Q s C X y d f o R v 0 I + U J K E r 6 h A 8 q / c u + H 0 E + 5 R f v 7 s 5 1 A L 7 B u 5 4 O m V 4 e t z C r + M o T g V k e / F c 6 3 c b e r N R j Q s D H a V h N T p Q m / o A D q C g / j O z x 7 H j 3 / 1 N H 7 x n 5 7 D K P H 0 t z 4 6 g 8 I U U 1 Y S H v F X D a R n 8 o h f z B P d L Q l r d u X K F S w u R G u v 8 o Z x B W Z W Q S p u Y v b T K K w M U d J Y B f l Z A / G r K b F F U M w W N 6 2 N 8 F c R 3 K 6 b N + 4 k w 0 K g U s L j P e S X 0 1 I k n S i i f p w V w x 2 8 P J K J H q 2 E Q S O L B x G D r a l P S D O 2 3 Y d i H B 8 i D U G L y 9 N R a 3 J C Z y T T 4 n 3 j 9 T d w 4 G D V e V 8 N 4 2 e m M O M r I E m O Z I d K g k D O P F s T h u L m f 2 2 Q b P T 3 L h 3 Z 6 Z K w B q 5 w g / b F x t L 4 w 5 u / x w + + / 3 2 o k h O + r m o d U 5 F 8 H 9 k j Q X F V N / t 4 7 q 7 N a Q r h a k Y 1 c J G B n j Z h k G L w u A K o F M g i 2 i v o 6 e p H u N 2 F W C y L 0 Z E h B M J L q Z x Z 4 l n E X L O l w u l y i k z z Q q o I p e R C K U M 0 O E m f W S 4 i 2 E X H 1 e O B T T X F 6 F G F 6 8 D o j t s q E t p 6 e h E t 0 v V r U W u 2 q b h H r R T P N e P i 1 9 w c K b d A D 3 w S b 5 o X o G e J E h o 5 e P U S U g a t A 8 W G s C 0 j A l 9 c z N p l 6 J j S H a L e q n k 2 2 r Y L F K f b x c i E d r n M m 5 q f w c V 3 P D e W 9 3 L c 7 t b D A B i p S a J g Y b e Y P p h Y z C I M v 9 D c h Z i G i i 7 R u l P g b C e h o i 9 i Q V J V L w l R E o r d J a a 5 v / D a v + L 5 n 3 y P F r F b R O 6 I a Q r L w / 0 n X O 0 O c M 9 1 R m 6 u h E D v y o 1 i X d N F G b w 7 o p K l M 8 D t q N x e H 0 z y C V E i y w Y H n O 4 g u v q D K z L f y x p R S S i i / V o 5 R 9 q w o u L t U 2 + h p 6 c D 7 U N t c I a r p f T N 4 G P j B w s 6 R x g T 4 w n M J S 3 o 8 k r f c F N x D w k U W x y e / M I F s D y T l y N 6 l a K G P i c X h p J y c z v w R c q F y b I b W Y c b D 0 Z o X Z V K 8 B D 9 f / + G U 4 x C 0 v M a k p Z a j V K T M n c 7 y E c n p X a X 1 d r t w b V U B T q x r F Y R P c u b 4 V R V a C Q c q 2 H + 6 j w t X j + S a g H u q S K S 7 X b M O V i z c 1 p R G Y V M D q 6 O p a f I i 9 7 R B b z + 0 s v 4 x x f + E Q e G D y H o 6 h B C U C K r V I z S 3 y b Z M h F F r P X z K 8 a 1 J d H C Z r h C i m g F x n z O o T j R N h I S 0 c X g E P l i v Q o 8 T g + 8 5 H O N p x S U S Z P x R r V O 5 5 q b N m D k i U 5 0 S q L 3 h K d P h t S T w W P f P k T v q U Y D W X A Y D / 6 f 7 4 t H K 3 C 6 1 X 3 d q 1 v w X a w E R + 4 S y 7 o W R z 1 h X M u o U E i j c t S 4 b J f F y B s O m 3 + Q C K H U 4 S f m x P e k G r D I e z w Y q G T E l g 4 X o h 7 o M E R w T X z q M s W 5 B M 2 b r H c L n H 4 0 U f a I 5 i j N 6 O j s a N k 6 W c u Q s M w b S J e d m C D r V E g M Y M G / H 7 7 C C E p E m Y J 7 f f A S v Y q M r O w W q 5 f J t E 8 n o V X K + E / / 5 T / g 0 W c e g s N H N F o p w T Q 1 u D s U K K S B H G E S d P J V M i S o n J / n 7 b x 1 1 C c 1 k Y P d s / R a E T X H p w t l 0 Y e v p 6 w h M 5 l C e j I D I 2 b C F i K / j y j p x V g e m c o E S l Y W N t 7 X c j k w O 7 e 0 l 9 + t w B T V b G o I u o u 1 g e 9 N M z g 0 n l c 9 o s J c C M y y 8 b D n 5 x S 8 d V X F E 8 N V B X 9 x U Y H f a 8 N B W x 5 l L i Y t 2 c X f 2 a v F c q 2 F h l 2 R r M Y B 4 L u P o l 0 l e r V U e G Z n 5 5 e U M X D G A v f f m 7 m S w f s Z H 6 b s X W R m G 0 f H F 6 W r q w 3 x C 0 k U M 0 v b M t d h 5 i V 4 S A h t 9 F V e n + d m E i r / X h 8 X y l B d K r x 9 D v L D b C I T I z P T m O 7 e j L w V J W t D t C 8 k i y 5 L z W B t V l R c Y n w P C 2 h w w I 9 + s k b u H j o G j x 2 D I Q N 9 b T E s x N o w l 6 k K h U Y 0 M B K O k J J r a N D f / m 2 v e L Q C Z 3 a o 9 V 3 w X a w L n O I W 9 l j C s n y L H k + P l h B U D I R K S 6 s U v r l X E z S P F f + 7 1 1 U 8 P K C L u s A P U w E s 0 D r h H i J h 8 q 8 H Q 2 X Y j / U Y t B B b i 0 w 9 p a y 1 u G 0 u + D t y O i 1 4 o 7 q w e P O U J 2 e w D 1 W H T m / Q 9 T z G y X l s B d l e Q d x G l o I d M 6 m a e r Q c l q V B U W W k s x n E J 8 l S 8 Z c S H L Q o 7 R V F D H K r g 5 X J e 7 E A r j j a S C D o w s 2 a 5 L N k l n w u G x K T h N 7 l a 2 3 B n h i m Y 3 Y 7 k Y s W R U Y H b y T X q R y 3 H b O Z L n S S U L U F M x i b i u D j 9 8 5 h d O + I e L 2 O 4 e F B 8 W g F H q 2 T i + 3 m 9 G 0 E v N X A V e c 5 s k Z 8 R / i 2 H B 8 2 c a i T K L u r s Q 7 O z C i i b y N D B C D o v z q r u x 5 X U I w E i H 1 o 2 B P S Y e d e E N u N e k m 5 X i G n j h Y d I x p d x F N P P A F v U 9 W u 6 n c i u 0 C c N d z a r w q 6 d Q y 4 3 K J / H y v 4 9 H i + 9 k o D 3 N T f n l M R 9 A e Q S + R v l j 9 X w / M 2 6 D E S k F q i K 9 N d f p n N / 1 i m G k 5 3 h x 2 i 6 S Y n 4 z J c l T A J m L U i 4 F B H l q 6 v R o v e X l l q f R m y z Q m V w 3 Y 1 h J 0 L K O V l s l 7 r S 9 y 1 K g Y G 9 U a 4 f R f r w 6 k b q q B 0 d b D f P U I U X K m 1 3 u Y p M a e b 2 j p 8 N M H p Z r V f C F / M c / G n E + k b t J 4 + m 9 l + u l B 3 E J 3 0 T 2 3 E k x i I 9 v p b b 6 H c Z A 1 Y S D w B C T d S r Y / 5 h j U D R 4 0 q c Z N N T m x N T i w t m V A 8 M r S 8 B l + n G y 6 3 R / R i 4 6 T U C g m Z p 0 e G 5 O W A Q U N g I 7 U B A I t Z u + D d z o A T r i 4 S H k 0 V d K u Y 5 t Z U q / t X i 6 Q B u V d h 0 / U X 4 F 5 9 J S u D E h K 1 Z 8 h K O n T 4 P N U 9 r / U g P O r H w H C j 8 n Q X 6 w d 3 3 2 J L J U D / B P s d e M h x + 2 a j v A f I z O i t q 0 5 4 h v y k O J f f 6 W 1 E p l S G l q 5 m W H N q D 2 c c W E 3 9 J v h Y 3 S G f 4 K / L w Q a i y x G k f x u v h f b 6 4 P G G x F C B + N W 0 y J Z g q 8 W p S t w D L 5 V M I D t b Q v J a p r r p S 3 / q 8 E r g c Z 7 Z + a p 1 Y 0 p 8 r N f A U I Q T J i V x 4 X k Y V Y l 4 d n G R B I W U g c y a Y B X k y F n N z p D m c t Q 0 B S F f m U e p E o d u W z r n i q O K 8 U S S P n v 1 C S O t w P t r 8 d q M o 1 1 s H D x K t g 5 m H H Z l 5 T p b D s 4 L d B D 5 4 O G B 7 F + t T x X e B f A h 1 9 m S p l V u t h P j 2 q h j R 4 / i E / K j t N r 4 T 7 Y 2 5 x O N h d k M t i R 7 i S p 9 S O b 4 o 0 k V M 3 R x 0 p q M O T r F y 0 U O d 9 q h J 2 x w + 3 0 i + 7 x U 1 D C e v A a b r 4 z 2 g 0 u n F r K l Y p P C y b T Z h R w 6 v N y j z 8 S 1 q I z z s z I K x K M 5 w O D p l q G X i q I v 9 m p Q F a K N k h P e j g a N c 1 R W W h P Z 9 C O k 9 q G 7 u x O l w u p b B c t R J O q Z y 5 R x o b K 2 / L 9 d r I 7 Z t C w 6 e t W h B I i R G L d X V A W y b B y w Y G y / Q N F x D I a r V q j H X + s e S 5 B J W / N Q 6 a m p K Z T L 1 d c V S U W h 0 p r u c d 0 U b 7 r x 5 h o H + C 4 u y P h 0 i j s z S S I B 8 n S 5 D d l 8 F o a h i f 2 u + + 4 7 i o M H 9 2 N u Y X 5 l e h M d g q / b A 2 + v C p c a R H I s j 8 R Y T s x x O q R k M B 2 1 Y 7 L W + S i y r 7 p h G 7 / c O j A Q j M 2 i Q t S w e Y + t V E l A r l R 9 J z u f j y n B L Y f o / J z Q t b I Y r 7 J W F O Z 1 u F b m A u 9 i A 2 C / 6 M x 0 w 5 d S 3 D K O k F 9 e x 4 H O l a l r y 7 F t A t W 8 Z B a z M g a C Z T j I n 9 E L j R P g M H o + l x e l D I y y Y Y m N 4 I 2 A c 7 L O a W 0 w y j q s n E L U 0 k A o H M L 7 p z 4 W N U k c 7 U t N 5 Q Q F T J F z m Z 7 O o h S z Y P P o R B 0 9 C O / 1 I j D s R H u X j F 4 p D 6 N 5 D q q Q l c r N 5 5 p p d O c e H y p 2 E / k 5 H a W s h r y 1 S L 8 b K N u q m s 8 i b y q d y e D K 2 D X M z M w i n c 4 Q 3 V 2 7 X 2 s n D r 8 4 a d y 0 8 r u 4 M / D U l W b q 9 4 n R 2 M t k X 7 / u 3 j 7 Q p 4 v J 8 c 0 4 2 q 1 v n 0 B J t M B 5 E Y g N N T K Z P D Z G C y g o N 0 0 9 Z P g D f r H g G S x Y Z t P + z H p Q L x K L e d t g J y H x B S J Y u B j D / U N H Y S U V U c R n q E l U u h d g t s d Q 9 q S g d h B d U 5 Z + H + c H c q r R s E / F Z z V t 5 g j R c w E H C g v V 4 8 w U J X w + J + P C D H 1 n Q Y K 3 i x z W H g W 5 e a K H i S Z L R s e T z R T w 6 r 9 + C J f T g b P n z u K 7 3 / 2 O K P G 4 X V M X B v u E 4 f Y u L L r D S 6 J O d w U 7 y d n e B H T 7 V 6 / G 5 e E W 3 E b 8 / J x j i a L i S 1 C / D G e m H Z g l 5 t O M N n I N t k 2 g m q s g + Z h F S o 5 l R y G V F f t N D L I P K J C F 4 g n q 7 P M U a 9 T v T h D L 2 / H m u B s z Z A l L p g m Z r C L P l Q r v 9 U E p V X 0 p x U 2 P o I W C N C s s S s a a F N k M W W u a X q 2 I f a z U X F x o g 7 J m o b R Q h s G j + z U T p s H V x R U c 6 S 6 j t 5 K D 7 C M r Q m p N R O 7 I c b W n g 7 D y X k y e z + O P / / w O X v r 1 B / j Z j 3 + C / v 5 + P P v t b 6 O j o 1 1 k 0 f M A 7 N u B q W Y u x W N y d s 3 T e j G X k f G N 0 Z K 4 V 6 3 a N 3 I H J J 5 e 2 b x G Y z l p i e K a X a b 8 z 8 8 q O y P b n D f R k q T J e e x n K C y J c g a e 1 c M z p b i c Q 3 E o s M c d u G z 4 y d 1 Y u Z + z H o g i C r o o U R K s t F b B 9 U s n h S + V n S x y 7 y I 4 g k 1 X j F C x k S Y T 6 5 X + z 1 Y R b c E Y R t F E k a 6 u u 2 B B j d g R N 1 Q 4 P H a o l h M a U T i G W b S J c g 8 G h 9 g n x 2 b x 2 v t / x p X L 1 4 T l + 8 a T T 4 s q X V + A p I 7 A F r i + 6 b t W m D C g x n K I S p v T d O a W W O e x 7 X R M J G W y K D a E 3 U T J m 4 I R q 8 E h k S 8 s t i t b X w d u M L Q t F m o 5 3 0 + R d e J s X V b i n E U t y 4 1 9 n d 7 e X l y 7 N g 6 Z E 2 U d t 8 6 n W w t Y w 9 w U G V 8 Y S s W F X D 5 H T 9 o R H G y d 1 a 5 U A v D b B s S j D s t m w p N M i 1 4 R s 2 U v h v q 4 i 4 6 K T C Y B I 2 2 i U l R Q y h U Q n Y l j 8 t w U Z s 4 u i j w 9 n n L / y 3 / 3 c z z 9 j W 8 g E A m I j r F 3 A q c c x C V 5 a Z R y F 2 s D F 7 Z y Y s 7 a 5 0 D Z c M K Z g U d v 3 W S U + 6 J v i 4 X i B c 1 C 1 R 8 q o 4 O s E l s i n i P F e z y c v W s j O q Y G Z D H S J p G I w 5 a 2 Y 9 7 V B 8 O + N F f u T s B 5 X G T s o R Q L U O 0 G w o F 2 u P x u l C t E A y p B s k w 8 H I 2 E p t I j 5 j k t h 9 O v w k 8 C W S 4 Z C L h 0 k a H M i s s g 4 x Q a 8 c C Q N M Q W F / D H V / 6 E r J n F h W s X M J u c x v 0 P 3 i d K 3 F f L r F g P u H l M d i 6 L j O o R U y P u O u 4 x C 8 U N g L g 3 P 5 d w r A U 8 R C A K F Y c 9 G f R B x x y 3 S 1 p 2 T b b F Q j H Y U r A f l S 0 R X S L 6 x b U p D / Y Z K C Q s W s x V H + r c 2 b M 4 + + l 5 u C P 9 K M i N F J 3 N A F 8 G v h Z m p I + E m D Q 8 / R y 9 G o f b 1 g m n 5 B X R N x t d H m k V I e Z E 3 e j 4 H D L R j G h C z 0 h N Z g G 5 6 u f l s l l 8 f P E M f v z T 5 / H d 7 3 w P P y I / 6 T v P P Q e j u W f V H U K x e X A N 3 i U J w r t Y H 5 q L A 9 c C V l x Z X 1 C U 5 g x o 1 S y X 5 p 7 o 2 y Z Q n L / H U R L W E i x c b K H 0 V A F h W r + B P j / y + T w + / P A T P P P U X 2 D a d X s H / S b W G I 3 i C 8 l v d U Z 6 y P p 1 w + p a g C c Q Q A F z y J s J W q Z 9 8 N n 6 a + + u g m 1 a 7 H I R G f K 3 F s / H 4 Q l 7 4 e v 0 I X O j g I X P 4 6 K g 0 V / r V s t F k Q U 6 B 7 / X D 1 W V Y a k B X C 9 0 o a d r c z Z g 4 + M p L E 5 E k d p E A f 0 q g V O G N k o S X L I l G M n I Y T c O F 6 b h J J / Z p V j 4 x o i 2 f Q K 1 v M A r g i L K e V P 0 g + C m l Z 9 8 / A m e f + q H O B 3 n P Z m 7 q 4 G 5 l m U m O g h L I / N P x p F E m y 7 2 U l 6 d n E q j t A D 4 + 0 h o B l x w B t y i 8 S V P v g + N e u H y E V 3 k N k g 1 y H Z Z N G Q p 1 x p R u h 0 W H u i t W t 6 N g s P k D E 6 V 8 h L d n F V W V h D v 4 t b g q B 4 r c 0 4 Z q l 3 O d a P e z Z h n S 3 X f 3 0 Z U y y a q C n i v c 9 s E a j k 8 h g l f r 5 t O s o L 4 I m l 7 E j g 7 U Z k C N s 9 v W g 1 s q f Z 1 l M l a 2 e A u D c A W a y N L l I R l c A 9 0 H f l F X S x m F v b 6 0 G O 7 r M D u a N w R Q 7 X B H w 6 T T 1 M Q l b 8 8 G P v I s Y O 4 c m V M T B R x k l Z r l f N 6 L S 7 h t c v q i h B s M 7 j J Z m m R N W O Y h L p C v p 4 f J 2 M y E p U t i O z d Y + A 8 U A 5 G 3 A n q a U Z 1 2 C q N G 7 v t A s U a g 3 0 Z r V g U e z V M k y 5 d v Y L H H n s C i z 1 9 t X e t A / x h G 3 i w + e e a q D Q 5 q R + k v Z j y d o o R N d n y L P T g H M K D Q X o b v a k G L Z 8 R z T T r k M h i Z a J J + L r d U P w S b n w 0 j X 7 3 M D q c n f j 1 P / 8 e 2 X m D B L e C d L H 6 G a w d W R w j 7 g o e I + 3 m d x n I G v P i N Q 6 M J P X G D C j u Z s v C X D C T O J l 2 4 W T S i Q p 3 i 1 1 2 D n f 9 c Q + A g x B 8 r z n 4 t V E s V 3 7 V Z k D V 0 v g t F y i + L 2 K E D Z 0 Y g z f V + C B Y o y f i C Z z 5 7 C w e P f E I L E l H q r D W c O b m g B d 5 f T A 1 9 2 q z q x a U 4 M q F x P t k 7 t q U 9 1 Q y h d + / 8 C K s Y h x j U 5 f x 6 i u v 4 e z Z s / C P e m A L W 4 g M h x F q 9 y M q S 6 J 4 s T K f F Z k h 4 z E J p X k T 9 m i e r G A B c o E o Q 6 6 6 x 8 V 1 U i H H o N g o 5 u / i A h R O h 2 n u E 7 e L j Y H Z C K + 8 T Q 3 k S D z V U h Y M Z N s a X f p J Q 2 T o p I b D Z f g W Y 5 A 6 T V y 6 d B m P P / 6 Y m G i h 9 I V E 5 v h 2 g f 0 d R y q H c n u 1 c E 8 s c M N C Y i y N 4 L C X K B 8 J O 9 2 d W J K O X X Z j b N 5 C f 8 R E b 2 e I l I Y N k z E D F 7 4 4 B 6 W c Q T q V w f M / / B 4 y u g M h p y l K p g s 5 D S 4 6 x w v F e R w P t A t p 5 s 1 i G 7 2 H k 2 m L 6 R w J s 4 z P s k E R A d 3 F 5 u A Y 0 b 0 0 + U B M / Z a n D i 0 H X / V W w s F G g L M s 6 s h M F f C p F i b f f x s F q o 7 7 f E W o n i y K R P k 6 O z s F L W J / 5 e 3 r b p h b f G R M P / l C c 4 8 B R n b O g N W 2 U D 2 m m S B U P 7 c L c y E 3 n 4 c r 4 i Q a V 8 R 8 f g Z K 3 o 2 R h / p F 5 J A p R T O y G l E 4 X Y P P U 2 0 5 l c 2 k E V J 8 4 K 0 t n n i 6 m q i w F e M b P k G a b x e b C 7 6 / 0 Z y E s 7 P k B 9 M N Y G a y X v B n c O / z c 3 M K G Q c T e 0 i Z n p + W t p 7 y c X i 8 m Y 4 7 T W 5 7 a 7 v Z 3 W j x 8 y R O T b m 2 X J g Y b b X q 3 H i h u j d 2 q e x B / H I Q 1 l w Y u i G R o F t k X c o o S k V M X J / E u b H P 0 O 5 p F 8 K U v l F o O f T Y p 5 J 1 o / 9 j R / Z 8 c Q G y K w A X M b u M x k k v K 2 8 m 9 7 F g L v 7 B D X V X m O 4 C 2 N 1 g c F 9 z b q 3 8 9 N 7 S h v w p p o 4 s T A x u L z a b l T H Y T m t 7 u y 3 U I 9 4 k L s 1 f w b F D B 6 A 6 V Z S S G k 5 G V 7 b / 2 m p 4 H B V h J T y K h r x R 3 e t x R i e R m z 2 H x 5 4 9 I X 7 n o k W / v 5 q H x 0 h e z 0 P q 8 c L v b F z S E n d t I j X 4 T n w O z 7 b 3 4 V p c h p M 4 N 2 c m c 4 M P V i 7 c 0 4 3 L U k 5 e d 2 6 4 P G U X t 8 c g u R d 7 2 x p Z 5 q y 4 N h v b K l C 8 m O 6 3 L S C J G E Z H u a d e C W d S A b G Q d w I O 9 8 z C 6 c j i 0 x v 7 q 0 + Q W u r 3 p L G / r / W N M P S y m N n k b X P h 8 q I M V c 2 L z r a 9 v S o S B v M 7 G 1 E D v q E 2 v H 1 t d 0 N 2 q 1 G n 8 n d D k O r Y c s r H G B a L i k P G J s a u X 8 H A Q C 0 8 T r S I C 7 x 2 C r 6 Y 7 U F Q a W r f R Q I x V Q g K c 3 9 h f u X + m O K Q U c 6 Z g s b t 7 y i j o 2 j D g Y N u Z C 0 H B s K W e I 7 P b / m m 9 i 4 2 D 9 w w p R W e 3 n v 7 h i u b g W 2 5 s + 0 1 X 8 W 4 c B F D 9 w 3 D 4 a h p a 9 L i H C n Z S T j T o i s U d x f l g A F r O o 4 Y N c M z 4 I O R J B 9 s p g g L h t g e G C a a w V M e P p 5 0 i N Z k T P t 2 s f n g o N L y T V e G l + i 7 H b J Q d O + N 3 x 1 m M B I x x N D r L R c o r n 3 6 i B Y W Y y H S i 6 7 O N v E z g / R 3 7 a e d g 9 t Z k 0 + a + r W x c H E v N 5 W s k c c v Y b z W j I V v M T e n H y I O P 0 e C y E 0 9 d r H 5 a N U N i / H o k C a U I O / j 3 Y 0 t C O 6 w P B w x R c B j S w W K T 4 V r n x i 8 C X Z 0 u O H Q M 9 K l L 5 f m f n R Q w 7 f 2 l g S N 4 0 p g r a k h k 9 P n w J F u D j Y 0 b i D n k P E G 7 U a T M r 8 q 8 K q b R 1 P 4 H t 1 q 8 P l m o H l o / 5 Y K V D O 7 Z W r H v a C b 4 b M v / X 2 n o x 5 u l e j M N A O i 3 V g z W G 7 s N o s s U v V 3 V i L 8 2 M i + x 1 c J 6 y 2 p W A 3 7 2 g 1 x j 9 q X 3 Z e 7 g X q g Y 0 s F q h l 7 6 W S X Q / W 0 5 r e P D K y 9 T 9 1 W g Q W j D o U M a 2 + w 9 U 3 j x p v J o o T J J I k d C R K 3 9 d 3 F r b E a d V s v u M E / Y 6 v 2 8 z h t b d v u 7 m D t Z J u h 5 4 y W D T P O z W 1 f C t J q W C 2 a 1 A r s h 1 2 J K o L H 7 x q n r c H x / o Y S H o t t j U B N p 7 c h U 4 I R I V + C N T V 3 l m m G 5 e A O n N W f O Y W H x 4 Y w d m I u G 2 d 8 r A V s l U T 7 5 l 1 s C V g h c 7 Q v 6 K r e n 7 s V 1 V s N 2 y J Q v G M d I q F a J G e x 2 Z + Q L T v 2 2 N N 4 1 J f D c W 8 e P o e J / u B K S 7 Y T 0 D z u Z D l Y i D 6 f d Q h e z V Z p F 1 s H T l r 9 + o i G c 7 N V R r D V y n j L B Y p D j B y Q Y O t U 1 O 0 3 N 0 j 1 p A 1 Z 3 c C e U R X e b h m u j q r 1 s s V T 4 t + d h h 7 / S k F n 3 f B 6 T Y j m 7 3 J k a R c r U c + E Y H A n I 1 Z s W 4 0 t v + t O m w k / N I T i C T x g j 2 O P m k V 6 o g B H q F E j V Q d 3 B n K 7 n S J F a a e B 2 5 4 x m n P v W J i 2 4 R 7 u g s A T C O v Y z i j q l g v U I S W H / L y G y H 4 / w q M e 0 d A y U O u H 5 + j w w F q W Z q 6 W u d K 1 9 s s O A w c b 6 s L O W R C 7 2 B 7 w L a j r X N 7 n 3 M 5 C z C 0 X K F e b R I L U a C 7 S X F Y e z R P N W y Y 9 5 e b 4 9 A 4 C Z 3 v w f g l v 0 r J l 4 q Y f u 9 g e s H X i V c N Z K 5 9 M b a 9 i 2 / J V k F u 4 R X o R C R M L G G c T 1 N N z 2 m 4 x H X C 7 w G P 0 O Q I Z c l l 4 5 5 q 6 L p r H E a h d b B 6 4 H R j v W 2 V I o a V 2 w B 7 f l p d v f H O k I P q F p 0 v O m 7 N 1 6 + C x m / P x C o 4 N N Q 5 J y 2 g 4 k / A 3 x j X u Y h d N 4 J l N 9 T 4 g O w F b L t L p 6 Q z e v O r H 5 0 1 D g u v o 8 F n o K S Z v 9 p 9 j K B 5 F J D f y / K h d 7 G I 5 5 t I S f J u Y + 3 e n 2 H K B q g 2 m E E m j r W q f 2 g 4 G k Z v R x Y z b w q x R H Q N D G I r s z P 2 o X W w v q g 0 r d w Z 7 Y X 9 6 y w W q o 8 8 p v p i N 0 N W o 3 L I 8 w t e v w t f l Q S n X S B + R b L u + x 7 2 A z Y w x d R K j Y e y U C u 9 v 7 i 1 t r U A N I w s j 1 x i 0 x n 3 N T z f V E 9 V R L z K 0 N T n w 3 N d x F 1 9 + b G Y B K Y / g 3 G n Y 0 m V a N C r 4 q L i 0 A Q s 3 Q / m U h K o e d m Z h q 0 f S X b V h Z R y e 3 g 4 d t D P 0 3 i 5 W w / k W f v h 2 Y 0 s F a l 5 Z O X m C z T W H P N W a N W J h q h f g O Q M O F F M l v H t d x X R 6 a z K G m 7 F L M n c 2 d m L S 8 Y 4 g U m y V u A 8 d g 2 l g c z q P v T a u h Z t N 7 m I X O x 0 7 Q q B Y V u o Z R z z D t J l q F V M F s Z E a z 3 + 1 S 8 e / y u f + Z U C 9 g e a O E K g 6 e D o c 7 3 p z y + J 6 1 a b s s Y n m J k w N + 7 7 C e 1 H S O g o a v 0 p g R c P R t e 3 G k 3 u q E e k d J V D s K / F E b m 7 S U U / R 8 X a 5 k V s o 4 O E B D d J X W E t v V l n 4 v Q b u G 7 E T r H f 9 / m x 7 K + Z W 4 G r Y J 4 Y b e 1 B 6 3 q C H j o z T L / q P c / 7 c L n b B 4 A r d n d K + m h u Z 7 i g L V c c j g 0 v 3 F x w e R c x J C p X z M F O l X X 9 i F z j U W W 3 y w 7 7 L V n Q 1 W g u 4 / f a O F C j u c b c c n U c j c H g V u M I q j r v j e E h J 1 l 4 B / A U e S b a L r w q 4 N Z j P W R U i 3 v D f 1 7 k o f t 5 O c E s E r h j e k Q L F i b M 8 1 o W R S q W R T K Z Q 1 k x I D k m E A H k U Z 2 j Y h U c 8 C T z q j + P h + 1 R 8 L V J a Q h N 3 c W + D W 1 o z 9 p Y X 4 J K q H X o f 7 N u + z I l y L d V 0 R w h U M 4 V 7 f K g q F B 9 O 8 E w l Y G z s K u K J O K J X V / a W 4 C H X 3 i 6 P E D J H B D D n t d 3 s h q 8 A 7 u t N C x b z s D u H y E g Q h T l d 9 P j g P i X b 5 Q 7 k d D v O z z l 2 h k A 1 V W u I N K Q 6 P p 5 U E Y 1 G E Q o G 8 e a Z N 8 T P i U Q C x U K x 9 o 6 l k P 0 V P D b Q + r V d 3 B v w E 9 U r z 9 j g z u i w j I J 4 z t 3 t w K B V x I O 9 u g h f 1 4 d R b C Z a 9 Y t c j o W s f e d R P h 5 x w 1 b K I V e w m M j g + I n j i E Q i + N Z P v w d J k p A m C v j + B 6 d q 7 1 4 K Z 0 C F P p + F Q 7 u 3 h G o 3 C N P A X i M J 3 6 B K Q i Q j O N x I Z f P 0 y C h O l 0 S Q 4 s g m J 8 1 y O t x a J 2 r u O I G a z c g i 6 V E v 2 + D x B u A P t o v n j Y q J c D i M o T 2 D W C A K G I v F k M 1 m x W v N s E k 2 3 O c t o q 2 U g s V p F / c A m i 3 4 V x W s U w 7 Y E w j t I Y r f A o V 4 E c 6 2 a m 7 f W 1 d X b 5 v A y d j r B W f y N G e + e R z W C i V X t 2 A 7 T q A Y B a N x W C f H V f o 9 A Y 9 U 9 f o q l o n B g 8 e Q K E 3 i d 3 / 4 L Q n e 0 g s U 6 P f B 7 p D Q H y g g G 5 + r P b u L L z s O t Z f g V c p V y W o B 2 e Y W 1 d 0 C t 7 D o d 1 o 7 x R b w s S E d T 4 u G m o 0 M j e p e G P A / A d D 4 L F 4 0 K G K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 G u i d = " b 2 5 a 0 2 3 d - 2 5 a 7 - 4 c 9 3 - 9 a 0 8 - f e b 2 c e 2 a 7 0 5 1 "   R e v = " 2 "   R e v G u i d = " 1 0 5 0 c f 3 e - 2 a 5 5 - 4 7 2 8 - a b 1 4 - 4 d d b d 0 9 1 3 4 9 9 " 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 M o d e l Q u e r y N a m e = " ' T a b l e 1 ' [ C o u n t r y ] " & g t ; & l t ; T a b l e 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 M o d e l Q u e r y N a m e = " ' T a b l e 1 ' [ C o u n t r y ] " & g t ; & l t ; T a b l e   M o d e l N a m e = " T a b l e 1 "   N a m e I n S o u r c e = " T a b l e 1 " 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b625d3-b521-43e2-909e-fd440c9ca765">
      <Terms xmlns="http://schemas.microsoft.com/office/infopath/2007/PartnerControls"/>
    </lcf76f155ced4ddcb4097134ff3c332f>
    <TaxCatchAll xmlns="e5579b77-2fd0-4ad2-972a-8e4c541e66c7" xsi:nil="true"/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723AAC1FD26946A5D650AB3BF62441" ma:contentTypeVersion="13" ma:contentTypeDescription="Create a new document." ma:contentTypeScope="" ma:versionID="2dca2bb3f5e5f0f1402e635d036baecf">
  <xsd:schema xmlns:xsd="http://www.w3.org/2001/XMLSchema" xmlns:xs="http://www.w3.org/2001/XMLSchema" xmlns:p="http://schemas.microsoft.com/office/2006/metadata/properties" xmlns:ns2="96b625d3-b521-43e2-909e-fd440c9ca765" xmlns:ns3="e5579b77-2fd0-4ad2-972a-8e4c541e66c7" targetNamespace="http://schemas.microsoft.com/office/2006/metadata/properties" ma:root="true" ma:fieldsID="b7b89d5659d9c9146f1d83660454b3db" ns2:_="" ns3:_="">
    <xsd:import namespace="96b625d3-b521-43e2-909e-fd440c9ca765"/>
    <xsd:import namespace="e5579b77-2fd0-4ad2-972a-8e4c541e66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b625d3-b521-43e2-909e-fd440c9ca7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5002871-825a-4bf0-a0ff-42410ea80b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79b77-2fd0-4ad2-972a-8e4c541e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6d50ae1-01f9-4bdf-a060-8c959fb6bbf1}" ma:internalName="TaxCatchAll" ma:showField="CatchAllData" ma:web="e5579b77-2fd0-4ad2-972a-8e4c541e66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3C7C21-3248-46E8-8190-98C8DEFD0621}"/>
</file>

<file path=customXml/itemProps2.xml><?xml version="1.0" encoding="utf-8"?>
<ds:datastoreItem xmlns:ds="http://schemas.openxmlformats.org/officeDocument/2006/customXml" ds:itemID="{57D38E0D-EFF3-4B81-B125-6C75C43F7A33}"/>
</file>

<file path=customXml/itemProps3.xml><?xml version="1.0" encoding="utf-8"?>
<ds:datastoreItem xmlns:ds="http://schemas.openxmlformats.org/officeDocument/2006/customXml" ds:itemID="{5A35BA43-CE67-40E2-A254-EBD6966AFBBF}"/>
</file>

<file path=customXml/itemProps4.xml><?xml version="1.0" encoding="utf-8"?>
<ds:datastoreItem xmlns:ds="http://schemas.openxmlformats.org/officeDocument/2006/customXml" ds:itemID="{25FEAD69-9172-49EA-A549-82228EA3C265}"/>
</file>

<file path=customXml/itemProps5.xml><?xml version="1.0" encoding="utf-8"?>
<ds:datastoreItem xmlns:ds="http://schemas.openxmlformats.org/officeDocument/2006/customXml" ds:itemID="{7F42465A-A9A3-4BC4-BFB2-C5152D291756}"/>
</file>

<file path=customXml/itemProps6.xml><?xml version="1.0" encoding="utf-8"?>
<ds:datastoreItem xmlns:ds="http://schemas.openxmlformats.org/officeDocument/2006/customXml" ds:itemID="{95052B4D-737A-4E96-80CD-B12091C20F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Phan Vũ</dc:creator>
  <cp:keywords/>
  <dc:description/>
  <cp:lastModifiedBy>Nguyen, Vu Tam Long (IT | Support Group)</cp:lastModifiedBy>
  <cp:revision>1</cp:revision>
  <dcterms:created xsi:type="dcterms:W3CDTF">2018-03-06T04:27:00Z</dcterms:created>
  <dcterms:modified xsi:type="dcterms:W3CDTF">2022-07-12T04:40:37Z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1033-11.2.0.9453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ContentTypeId">
    <vt:lpwstr>0x01010030723AAC1FD26946A5D650AB3BF62441</vt:lpwstr>
  </property>
  <property fmtid="{D5CDD505-2E9C-101B-9397-08002B2CF9AE}" pid="10" name="MediaServiceImageTags">
    <vt:lpwstr/>
  </property>
</Properties>
</file>