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c74723c7055c796/Thu chi/"/>
    </mc:Choice>
  </mc:AlternateContent>
  <xr:revisionPtr revIDLastSave="448" documentId="13_ncr:1_{BCFB7C59-2121-4307-8841-9FA01D4671CE}" xr6:coauthVersionLast="47" xr6:coauthVersionMax="47" xr10:uidLastSave="{2CCF6EEF-1D74-4E93-A2A4-338DF4CCD850}"/>
  <bookViews>
    <workbookView xWindow="-120" yWindow="-120" windowWidth="29040" windowHeight="15840" activeTab="1" xr2:uid="{00000000-000D-0000-FFFF-FFFF00000000}"/>
  </bookViews>
  <sheets>
    <sheet name="Phiếu Thu" sheetId="1" r:id="rId1"/>
    <sheet name="Chi phí Hoạt động" sheetId="4" r:id="rId2"/>
    <sheet name="Cài Đặt Dịch Vụ" sheetId="2" r:id="rId3"/>
    <sheet name="In Hóa Tiền Phòng" sheetId="3" r:id="rId4"/>
  </sheets>
  <externalReferences>
    <externalReference r:id="rId5"/>
  </externalReferences>
  <definedNames>
    <definedName name="_xlnm._FilterDatabase" localSheetId="0" hidden="1">'Phiếu Thu'!$T$4:$AH$23</definedName>
    <definedName name="Phong">'Phiếu Thu'!$A$6:$A$22</definedName>
    <definedName name="SL">'Phiếu Thu'!$A$6:$AH$22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9" i="1" s="1"/>
  <c r="D7" i="1"/>
  <c r="D8" i="1"/>
  <c r="H8" i="1" s="1"/>
  <c r="D10" i="1"/>
  <c r="H10" i="1" s="1"/>
  <c r="D11" i="1"/>
  <c r="H11" i="1" s="1"/>
  <c r="D12" i="1"/>
  <c r="D13" i="1"/>
  <c r="H13" i="1" s="1"/>
  <c r="D14" i="1"/>
  <c r="H14" i="1" s="1"/>
  <c r="D15" i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B9" i="4"/>
  <c r="G7" i="1"/>
  <c r="I7" i="1" s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7" i="1"/>
  <c r="AF7" i="1"/>
  <c r="AE8" i="1"/>
  <c r="AF8" i="1"/>
  <c r="AE9" i="1"/>
  <c r="AF9" i="1"/>
  <c r="AE10" i="1"/>
  <c r="AF10" i="1"/>
  <c r="AE11" i="1"/>
  <c r="AF11" i="1"/>
  <c r="AE6" i="1"/>
  <c r="AF6" i="1"/>
  <c r="J10" i="3"/>
  <c r="A2" i="3"/>
  <c r="F19" i="3"/>
  <c r="F18" i="3"/>
  <c r="G15" i="1"/>
  <c r="I15" i="1" s="1"/>
  <c r="G6" i="1"/>
  <c r="I6" i="1" s="1"/>
  <c r="G8" i="1"/>
  <c r="I8" i="1" s="1"/>
  <c r="G10" i="1"/>
  <c r="I10" i="1" s="1"/>
  <c r="G11" i="1"/>
  <c r="I11" i="1" s="1"/>
  <c r="G12" i="1"/>
  <c r="G13" i="1"/>
  <c r="I13" i="1" s="1"/>
  <c r="G14" i="1"/>
  <c r="I14" i="1" s="1"/>
  <c r="G16" i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9" i="1"/>
  <c r="I9" i="1" s="1"/>
  <c r="S12" i="1"/>
  <c r="I4" i="3"/>
  <c r="D4" i="3"/>
  <c r="D6" i="1"/>
  <c r="H6" i="1" s="1"/>
  <c r="S6" i="1" s="1"/>
  <c r="H7" i="1"/>
  <c r="AE12" i="1"/>
  <c r="O9" i="1"/>
  <c r="O8" i="1"/>
  <c r="O10" i="1"/>
  <c r="O11" i="1"/>
  <c r="O13" i="1"/>
  <c r="O14" i="1"/>
  <c r="O15" i="1"/>
  <c r="O16" i="1"/>
  <c r="O17" i="1"/>
  <c r="O18" i="1"/>
  <c r="O19" i="1"/>
  <c r="O20" i="1"/>
  <c r="O21" i="1"/>
  <c r="O22" i="1"/>
  <c r="E13" i="3" l="1"/>
  <c r="H15" i="1"/>
  <c r="E11" i="3"/>
  <c r="I16" i="1"/>
  <c r="S16" i="1" s="1"/>
  <c r="E12" i="3"/>
  <c r="S7" i="1"/>
  <c r="S9" i="1"/>
  <c r="J12" i="3"/>
  <c r="S19" i="1"/>
  <c r="S14" i="1"/>
  <c r="S22" i="1"/>
  <c r="S15" i="1"/>
  <c r="S20" i="1"/>
  <c r="S11" i="1"/>
  <c r="AG8" i="1"/>
  <c r="S10" i="1"/>
  <c r="J13" i="3"/>
  <c r="S17" i="1"/>
  <c r="S13" i="1"/>
  <c r="AG9" i="1"/>
  <c r="AG19" i="1"/>
  <c r="AG16" i="1"/>
  <c r="S21" i="1"/>
  <c r="AG18" i="1"/>
  <c r="S18" i="1"/>
  <c r="J11" i="3"/>
  <c r="S8" i="1"/>
  <c r="AG6" i="1"/>
  <c r="AG22" i="1"/>
  <c r="AG13" i="1"/>
  <c r="AG11" i="1"/>
  <c r="AG21" i="1"/>
  <c r="AG15" i="1"/>
  <c r="AG10" i="1"/>
  <c r="AG7" i="1"/>
  <c r="AG20" i="1"/>
  <c r="AG17" i="1"/>
  <c r="AG14" i="1"/>
  <c r="S23" i="1" l="1"/>
  <c r="J14" i="3"/>
  <c r="F20" i="3" s="1"/>
  <c r="F21" i="3" s="1"/>
</calcChain>
</file>

<file path=xl/sharedStrings.xml><?xml version="1.0" encoding="utf-8"?>
<sst xmlns="http://schemas.openxmlformats.org/spreadsheetml/2006/main" count="222" uniqueCount="191">
  <si>
    <t>Phòng</t>
  </si>
  <si>
    <t>Số điện</t>
  </si>
  <si>
    <t>Điện tiêu thụ</t>
  </si>
  <si>
    <t>Số nước</t>
  </si>
  <si>
    <t>Nước tiêu thụ</t>
  </si>
  <si>
    <t>Tiền điện (KWh)</t>
  </si>
  <si>
    <t>Tiền 
nước (Khối)</t>
  </si>
  <si>
    <t>Tiền phòng</t>
  </si>
  <si>
    <t>Nợ cũ</t>
  </si>
  <si>
    <t>Tổng cộng</t>
  </si>
  <si>
    <t>_x0008_Họ &amp; Tên</t>
  </si>
  <si>
    <t>Số điện thoại</t>
  </si>
  <si>
    <t>Số cũ</t>
  </si>
  <si>
    <t>Số mới</t>
  </si>
  <si>
    <t>P101</t>
  </si>
  <si>
    <t>P102</t>
  </si>
  <si>
    <t>THIẾT LẬP GIÁ</t>
  </si>
  <si>
    <t>Tiền _x0008_điện</t>
  </si>
  <si>
    <t>Tiền nước</t>
  </si>
  <si>
    <t>THÔNG BÁO TIỀN PHÒNG TRỌ</t>
  </si>
  <si>
    <t>Kính gửi :</t>
  </si>
  <si>
    <t>Điện thoại:</t>
  </si>
  <si>
    <t>Ở phòng số:</t>
  </si>
  <si>
    <t>STT</t>
  </si>
  <si>
    <t xml:space="preserve">Khoản </t>
  </si>
  <si>
    <t>Chi tiết</t>
  </si>
  <si>
    <t>Thành Tiền</t>
  </si>
  <si>
    <t>Điện</t>
  </si>
  <si>
    <t>Nước</t>
  </si>
  <si>
    <t>Cộng:</t>
  </si>
  <si>
    <t>Phần Thanh toán:</t>
  </si>
  <si>
    <t>- Số tiền còn nợ tháng trước :</t>
  </si>
  <si>
    <t>Tổng Cộng:</t>
  </si>
  <si>
    <t>Nội dung thêm:</t>
  </si>
  <si>
    <t>Quản lý Nhà trọ</t>
  </si>
  <si>
    <t>Người Trọ</t>
  </si>
  <si>
    <t xml:space="preserve">Phiếu Thu Phòng </t>
  </si>
  <si>
    <t>P201</t>
  </si>
  <si>
    <t>P202</t>
  </si>
  <si>
    <t>P203</t>
  </si>
  <si>
    <t>P301</t>
  </si>
  <si>
    <t>P302</t>
  </si>
  <si>
    <t>P303</t>
  </si>
  <si>
    <t>P401</t>
  </si>
  <si>
    <t>P402</t>
  </si>
  <si>
    <t>P403</t>
  </si>
  <si>
    <t>P501</t>
  </si>
  <si>
    <t>P502</t>
  </si>
  <si>
    <t>P503</t>
  </si>
  <si>
    <t>P601</t>
  </si>
  <si>
    <t>P602</t>
  </si>
  <si>
    <t>P603</t>
  </si>
  <si>
    <t>Thang máy</t>
  </si>
  <si>
    <t xml:space="preserve">
Mạng Internet</t>
  </si>
  <si>
    <t>Số người</t>
  </si>
  <si>
    <t>Vệ sinh, rác,điện nước chung</t>
  </si>
  <si>
    <t>Phí dịch vụ</t>
  </si>
  <si>
    <t>_x0008_Họ &amp; Tên người ở cùng 1</t>
  </si>
  <si>
    <t xml:space="preserve"> Họ &amp; Tên người ở cùng 2</t>
  </si>
  <si>
    <t>CCCD/CMND</t>
  </si>
  <si>
    <t>Thời hạn HĐ(tháng)</t>
  </si>
  <si>
    <t>Ngày ký HĐ</t>
  </si>
  <si>
    <t>Ngày hết hạn HĐ</t>
  </si>
  <si>
    <t>0</t>
  </si>
  <si>
    <t>Trạng thái thanh toán</t>
  </si>
  <si>
    <t>Đã thanh toán</t>
  </si>
  <si>
    <t>Chưa thanh toán</t>
  </si>
  <si>
    <t>Phan Thị Minh Hạnh</t>
  </si>
  <si>
    <t>001178034648</t>
  </si>
  <si>
    <t>0903473239</t>
  </si>
  <si>
    <t>0944206377</t>
  </si>
  <si>
    <t>0395241235</t>
  </si>
  <si>
    <t>Trần Quang Đông</t>
  </si>
  <si>
    <t>Trần Thanh Bình</t>
  </si>
  <si>
    <t>036089008013</t>
  </si>
  <si>
    <t>Nguyễn Thị Phương Anh</t>
  </si>
  <si>
    <t>031193011834</t>
  </si>
  <si>
    <t>0904044887</t>
  </si>
  <si>
    <t>Nguyễn Thị Hân</t>
  </si>
  <si>
    <t>0395816105</t>
  </si>
  <si>
    <t>Nguyễn Thảo Ly</t>
  </si>
  <si>
    <t>027195010161</t>
  </si>
  <si>
    <t>0859277812</t>
  </si>
  <si>
    <t>Khoản Chi</t>
  </si>
  <si>
    <t>Số tiền</t>
  </si>
  <si>
    <t>Tiền điện</t>
  </si>
  <si>
    <t>Tiền mạng</t>
  </si>
  <si>
    <t>Tiền vệ sinh</t>
  </si>
  <si>
    <t>Tiền sửa chữa</t>
  </si>
  <si>
    <t>Tổng</t>
  </si>
  <si>
    <t>Nợ</t>
  </si>
  <si>
    <t>Thừa</t>
  </si>
  <si>
    <t>- Số tiền còn thừa tháng trước :</t>
  </si>
  <si>
    <t>Vũ Hoàng Anh</t>
  </si>
  <si>
    <t>022097001311</t>
  </si>
  <si>
    <t>Củ thị thu hiền</t>
  </si>
  <si>
    <t>0328057593</t>
  </si>
  <si>
    <t>034196003601</t>
  </si>
  <si>
    <t>Đặng Thị Diệu Linh</t>
  </si>
  <si>
    <t>0889345162</t>
  </si>
  <si>
    <t>Lưu Xuân Vũ</t>
  </si>
  <si>
    <t>0901651196</t>
  </si>
  <si>
    <t>001096039941</t>
  </si>
  <si>
    <t>Đào Bá Lượng</t>
  </si>
  <si>
    <t>- Chi phí tháng này:</t>
  </si>
  <si>
    <t>Biển số xe 1</t>
  </si>
  <si>
    <t>Biển số xe 2</t>
  </si>
  <si>
    <t>29K1-08497 (Lead bạc)</t>
  </si>
  <si>
    <t>29K1 - 71734(SH đen)</t>
  </si>
  <si>
    <t>29N1 - 82296 (AB đen)</t>
  </si>
  <si>
    <t>29U1 - 17295(Lead xanh)</t>
  </si>
  <si>
    <t>34B1 - 28828(Liberty trắng)</t>
  </si>
  <si>
    <t>99G - 61005(Vision đen đỏ)</t>
  </si>
  <si>
    <t>18G1 - 04278(wave RSX)</t>
  </si>
  <si>
    <t>29Y3 - 54163 (SH trắng)</t>
  </si>
  <si>
    <t xml:space="preserve"> 29X7-57131(NVX đen)</t>
  </si>
  <si>
    <t>29X7-51753 (AB đỏ)</t>
  </si>
  <si>
    <t>17B5 - 11608(AB cam)</t>
  </si>
  <si>
    <t>17B9-25940 (vision đen)</t>
  </si>
  <si>
    <t>17B9-52448 (vision đen)</t>
  </si>
  <si>
    <t>Tiền rác</t>
  </si>
  <si>
    <t>Ngày HĐ còn lại</t>
  </si>
  <si>
    <t>Ngày hiện tại</t>
  </si>
  <si>
    <t xml:space="preserve"> </t>
  </si>
  <si>
    <t>Trạng thái</t>
  </si>
  <si>
    <t>0888827982</t>
  </si>
  <si>
    <t>038198010487</t>
  </si>
  <si>
    <t>Nguyễn Thị Huế</t>
  </si>
  <si>
    <t>Ngô Thị Minh Thúy</t>
  </si>
  <si>
    <t>18D1-45099</t>
  </si>
  <si>
    <t>36B6-06431</t>
  </si>
  <si>
    <t>Tiền khác</t>
  </si>
  <si>
    <t>Nguyễn Thị Phương Thảo</t>
  </si>
  <si>
    <t>075184020955</t>
  </si>
  <si>
    <t>0936168626</t>
  </si>
  <si>
    <t>Đỗ Lê Minh Hòa</t>
  </si>
  <si>
    <t>29T1-864.22(Sh đen)</t>
  </si>
  <si>
    <t>086836803</t>
  </si>
  <si>
    <t>129</t>
  </si>
  <si>
    <t>DOANH THU THÁNG</t>
    <phoneticPr fontId="14" type="noConversion"/>
  </si>
  <si>
    <t>Vũ Tuyết Minh</t>
  </si>
  <si>
    <t>0862711847</t>
  </si>
  <si>
    <t>022199000508</t>
  </si>
  <si>
    <t>Ngô Thị Lâm Huệ</t>
  </si>
  <si>
    <t xml:space="preserve">01916005282 </t>
  </si>
  <si>
    <t>28</t>
  </si>
  <si>
    <t>Nguyễn Thị Khánh Huyền</t>
    <phoneticPr fontId="14" type="noConversion"/>
  </si>
  <si>
    <t>0967367658</t>
    <phoneticPr fontId="14" type="noConversion"/>
  </si>
  <si>
    <t>001303036081</t>
    <phoneticPr fontId="14" type="noConversion"/>
  </si>
  <si>
    <t>Khuất Thị Hải Yến</t>
    <phoneticPr fontId="14" type="noConversion"/>
  </si>
  <si>
    <t>038303021948</t>
    <phoneticPr fontId="14" type="noConversion"/>
  </si>
  <si>
    <t>0971948222</t>
    <phoneticPr fontId="14" type="noConversion"/>
  </si>
  <si>
    <t>0906273236</t>
    <phoneticPr fontId="14" type="noConversion"/>
  </si>
  <si>
    <t>Đỗ Lê Minh Hằng</t>
    <phoneticPr fontId="14" type="noConversion"/>
  </si>
  <si>
    <t>0977489666</t>
    <phoneticPr fontId="14" type="noConversion"/>
  </si>
  <si>
    <t/>
  </si>
  <si>
    <t>150</t>
  </si>
  <si>
    <t>195</t>
  </si>
  <si>
    <t>104</t>
  </si>
  <si>
    <t>79</t>
  </si>
  <si>
    <t>70</t>
  </si>
  <si>
    <t>30</t>
  </si>
  <si>
    <t>94</t>
  </si>
  <si>
    <t>172</t>
  </si>
  <si>
    <t>141</t>
  </si>
  <si>
    <t>268</t>
    <phoneticPr fontId="14" type="noConversion"/>
  </si>
  <si>
    <t>Đoàn Dại Dương</t>
    <phoneticPr fontId="14" type="noConversion"/>
  </si>
  <si>
    <t>81</t>
    <phoneticPr fontId="14" type="noConversion"/>
  </si>
  <si>
    <t>74</t>
    <phoneticPr fontId="14" type="noConversion"/>
  </si>
  <si>
    <t>114</t>
    <phoneticPr fontId="14" type="noConversion"/>
  </si>
  <si>
    <t>98</t>
    <phoneticPr fontId="14" type="noConversion"/>
  </si>
  <si>
    <t>204</t>
    <phoneticPr fontId="14" type="noConversion"/>
  </si>
  <si>
    <t>215</t>
    <phoneticPr fontId="14" type="noConversion"/>
  </si>
  <si>
    <t>47</t>
    <phoneticPr fontId="14" type="noConversion"/>
  </si>
  <si>
    <t>50</t>
    <phoneticPr fontId="14" type="noConversion"/>
  </si>
  <si>
    <t>131</t>
    <phoneticPr fontId="14" type="noConversion"/>
  </si>
  <si>
    <t>148</t>
    <phoneticPr fontId="14" type="noConversion"/>
  </si>
  <si>
    <t>207</t>
    <phoneticPr fontId="14" type="noConversion"/>
  </si>
  <si>
    <t>Luyện Linh Chi</t>
    <phoneticPr fontId="14" type="noConversion"/>
  </si>
  <si>
    <t>36</t>
    <phoneticPr fontId="14" type="noConversion"/>
  </si>
  <si>
    <t>82</t>
    <phoneticPr fontId="14" type="noConversion"/>
  </si>
  <si>
    <t>38</t>
    <phoneticPr fontId="14" type="noConversion"/>
  </si>
  <si>
    <t xml:space="preserve"> </t>
    <phoneticPr fontId="20"/>
  </si>
  <si>
    <t>18</t>
    <phoneticPr fontId="14" type="noConversion"/>
  </si>
  <si>
    <t>19</t>
    <phoneticPr fontId="14" type="noConversion"/>
  </si>
  <si>
    <t>179</t>
    <phoneticPr fontId="14" type="noConversion"/>
  </si>
  <si>
    <t>157</t>
    <phoneticPr fontId="14" type="noConversion"/>
  </si>
  <si>
    <t>289</t>
  </si>
  <si>
    <t>Hoàng Hoài Thu</t>
    <phoneticPr fontId="14" type="noConversion"/>
  </si>
  <si>
    <t>025194002616</t>
    <phoneticPr fontId="14" type="noConversion"/>
  </si>
  <si>
    <t>Nguyễn Trung Kiên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</si>
</sst>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Tháng &quot;m/yyyy"/>
    <numFmt numFmtId="177" formatCode="#,##0\ [$đ-42A]"/>
    <numFmt numFmtId="178" formatCode="_(* #,##0_);_(* \(#,##0\);_(* &quot;-&quot;??_);_(@_)"/>
  </numFmts>
  <fonts count="21" x14ac:knownFonts="1">
    <font>
      <sz val="10"/>
      <color rgb="FF000000"/>
      <name val="Arial"/>
      <scheme val="minor"/>
    </font>
    <font>
      <b/>
      <sz val="16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0"/>
      <color rgb="FF0000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i/>
      <u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6"/>
      <name val="Arial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177" fontId="6" fillId="7" borderId="4" xfId="0" applyNumberFormat="1" applyFont="1" applyFill="1" applyBorder="1" applyAlignment="1">
      <alignment horizontal="right" vertical="center"/>
    </xf>
    <xf numFmtId="177" fontId="5" fillId="7" borderId="4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5" fillId="4" borderId="4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9" borderId="4" xfId="0" applyFont="1" applyFill="1" applyBorder="1" applyAlignment="1">
      <alignment vertical="center"/>
    </xf>
    <xf numFmtId="177" fontId="10" fillId="9" borderId="4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7" borderId="0" xfId="0" applyFont="1" applyFill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1" fontId="6" fillId="7" borderId="4" xfId="0" applyNumberFormat="1" applyFont="1" applyFill="1" applyBorder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0" fontId="15" fillId="9" borderId="4" xfId="0" applyFont="1" applyFill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/>
    <xf numFmtId="0" fontId="6" fillId="0" borderId="4" xfId="0" quotePrefix="1" applyFont="1" applyBorder="1" applyAlignment="1">
      <alignment horizontal="center" vertical="center"/>
    </xf>
    <xf numFmtId="0" fontId="17" fillId="0" borderId="0" xfId="0" applyFont="1"/>
    <xf numFmtId="0" fontId="16" fillId="10" borderId="12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177" fontId="16" fillId="11" borderId="12" xfId="0" applyNumberFormat="1" applyFont="1" applyFill="1" applyBorder="1" applyAlignment="1">
      <alignment horizontal="center" vertical="center"/>
    </xf>
    <xf numFmtId="177" fontId="0" fillId="0" borderId="12" xfId="0" applyNumberFormat="1" applyBorder="1"/>
    <xf numFmtId="177" fontId="0" fillId="0" borderId="0" xfId="0" applyNumberFormat="1"/>
    <xf numFmtId="177" fontId="5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0" fontId="16" fillId="0" borderId="0" xfId="0" applyFont="1"/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" fontId="5" fillId="4" borderId="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177" fontId="5" fillId="7" borderId="5" xfId="0" applyNumberFormat="1" applyFont="1" applyFill="1" applyBorder="1" applyAlignment="1">
      <alignment horizontal="center" vertical="center" wrapText="1"/>
    </xf>
    <xf numFmtId="177" fontId="5" fillId="7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" fontId="5" fillId="7" borderId="5" xfId="0" applyNumberFormat="1" applyFont="1" applyFill="1" applyBorder="1" applyAlignment="1">
      <alignment horizontal="center" vertical="center" wrapText="1"/>
    </xf>
    <xf numFmtId="1" fontId="5" fillId="7" borderId="6" xfId="0" applyNumberFormat="1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1" xfId="0" applyFont="1" applyBorder="1" applyAlignment="1">
      <alignment vertical="center"/>
    </xf>
    <xf numFmtId="0" fontId="2" fillId="0" borderId="11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177" fontId="3" fillId="0" borderId="0" xfId="0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2" fontId="1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177" fontId="3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2" fillId="0" borderId="2" xfId="0" applyFont="1" applyBorder="1"/>
    <xf numFmtId="177" fontId="1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&#237;nh%20ti&#7873;n%20nh&#224;%20tr&#7885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ếu Thu"/>
      <sheetName val="Cài Đặt Dịch Vụ"/>
      <sheetName val="In Hóa Tiền Phòng"/>
    </sheetNames>
    <sheetDataSet>
      <sheetData sheetId="0" refreshError="1"/>
      <sheetData sheetId="1" refreshError="1">
        <row r="3">
          <cell r="B3">
            <v>4000</v>
          </cell>
        </row>
        <row r="4">
          <cell r="B4">
            <v>30000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AA84F"/>
  </sheetPr>
  <dimension ref="A1:AQ1004"/>
  <sheetViews>
    <sheetView showGridLines="0" zoomScaleNormal="100"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S23" sqref="S23"/>
    </sheetView>
  </sheetViews>
  <sheetFormatPr defaultColWidth="12.7109375" defaultRowHeight="15" customHeight="1" x14ac:dyDescent="0.2"/>
  <cols>
    <col min="1" max="1" width="10" customWidth="1"/>
    <col min="2" max="3" width="8.42578125" customWidth="1"/>
    <col min="4" max="4" width="17" customWidth="1"/>
    <col min="5" max="6" width="8.42578125" customWidth="1"/>
    <col min="7" max="7" width="15.42578125" customWidth="1"/>
    <col min="8" max="8" width="13.85546875" customWidth="1"/>
    <col min="9" max="9" width="15.140625" customWidth="1"/>
    <col min="10" max="10" width="25.140625" customWidth="1"/>
    <col min="11" max="13" width="13.140625" customWidth="1"/>
    <col min="14" max="14" width="13.140625" style="29" customWidth="1"/>
    <col min="15" max="15" width="13.140625" style="45" customWidth="1"/>
    <col min="16" max="16" width="15.7109375" customWidth="1"/>
    <col min="17" max="17" width="17.5703125" customWidth="1"/>
    <col min="18" max="18" width="18" customWidth="1"/>
    <col min="19" max="19" width="19.140625" customWidth="1"/>
    <col min="20" max="20" width="35.42578125" customWidth="1"/>
    <col min="21" max="22" width="22.42578125" customWidth="1"/>
    <col min="23" max="23" width="32" customWidth="1"/>
    <col min="24" max="24" width="22.5703125" customWidth="1"/>
    <col min="25" max="26" width="22.42578125" customWidth="1"/>
    <col min="27" max="27" width="31.7109375" style="59" customWidth="1"/>
    <col min="28" max="28" width="35.28515625" style="59" customWidth="1"/>
    <col min="29" max="31" width="22.42578125" customWidth="1"/>
    <col min="32" max="32" width="29.140625" customWidth="1"/>
    <col min="33" max="33" width="22.42578125" style="29" customWidth="1"/>
    <col min="34" max="34" width="25.140625" customWidth="1"/>
    <col min="35" max="35" width="22.42578125" customWidth="1"/>
    <col min="36" max="36" width="17.42578125" customWidth="1"/>
    <col min="37" max="37" width="22.42578125" customWidth="1"/>
    <col min="38" max="38" width="17.42578125" customWidth="1"/>
    <col min="39" max="43" width="8" customWidth="1"/>
  </cols>
  <sheetData>
    <row r="1" spans="1:39" ht="24" customHeight="1" x14ac:dyDescent="0.2">
      <c r="A1" s="70" t="s">
        <v>36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2"/>
      <c r="AH1" s="73"/>
      <c r="AI1" s="1"/>
      <c r="AJ1" s="1"/>
      <c r="AK1" s="1"/>
      <c r="AL1" s="1"/>
      <c r="AM1" s="1"/>
    </row>
    <row r="2" spans="1:39" ht="22.5" customHeight="1" x14ac:dyDescent="0.2">
      <c r="A2" s="74">
        <v>45748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6"/>
      <c r="AH2" s="77"/>
      <c r="AI2" s="1"/>
      <c r="AJ2" s="1"/>
      <c r="AK2" s="1"/>
      <c r="AL2" s="1"/>
      <c r="AM2" s="1"/>
    </row>
    <row r="3" spans="1:39" ht="15.75" customHeigh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46">
        <v>15</v>
      </c>
      <c r="P3" s="2">
        <v>16</v>
      </c>
      <c r="Q3" s="2">
        <v>303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/>
      <c r="AB3" s="2"/>
      <c r="AC3" s="2">
        <v>27</v>
      </c>
      <c r="AD3" s="2">
        <v>28</v>
      </c>
      <c r="AE3" s="2">
        <v>29</v>
      </c>
      <c r="AF3" s="2"/>
      <c r="AG3" s="60"/>
      <c r="AH3" s="2">
        <v>30</v>
      </c>
      <c r="AI3" s="1"/>
      <c r="AJ3" s="1"/>
      <c r="AK3" s="1"/>
      <c r="AL3" s="1"/>
      <c r="AM3" s="1"/>
    </row>
    <row r="4" spans="1:39" ht="32.25" customHeight="1" x14ac:dyDescent="0.2">
      <c r="A4" s="64" t="s">
        <v>0</v>
      </c>
      <c r="B4" s="78" t="s">
        <v>1</v>
      </c>
      <c r="C4" s="79"/>
      <c r="D4" s="80" t="s">
        <v>2</v>
      </c>
      <c r="E4" s="82" t="s">
        <v>3</v>
      </c>
      <c r="F4" s="83"/>
      <c r="G4" s="84" t="s">
        <v>4</v>
      </c>
      <c r="H4" s="88" t="s">
        <v>5</v>
      </c>
      <c r="I4" s="88" t="s">
        <v>6</v>
      </c>
      <c r="J4" s="88" t="s">
        <v>7</v>
      </c>
      <c r="K4" s="88" t="s">
        <v>52</v>
      </c>
      <c r="L4" s="88" t="s">
        <v>53</v>
      </c>
      <c r="M4" s="88" t="s">
        <v>55</v>
      </c>
      <c r="N4" s="86" t="s">
        <v>54</v>
      </c>
      <c r="O4" s="68" t="s">
        <v>56</v>
      </c>
      <c r="P4" s="88" t="s">
        <v>8</v>
      </c>
      <c r="Q4" s="88" t="s">
        <v>90</v>
      </c>
      <c r="R4" s="88" t="s">
        <v>91</v>
      </c>
      <c r="S4" s="88" t="s">
        <v>9</v>
      </c>
      <c r="T4" s="64" t="s">
        <v>10</v>
      </c>
      <c r="U4" s="64" t="s">
        <v>11</v>
      </c>
      <c r="V4" s="64" t="s">
        <v>59</v>
      </c>
      <c r="W4" s="64" t="s">
        <v>57</v>
      </c>
      <c r="X4" s="64" t="s">
        <v>11</v>
      </c>
      <c r="Y4" s="64" t="s">
        <v>58</v>
      </c>
      <c r="Z4" s="64" t="s">
        <v>11</v>
      </c>
      <c r="AA4" s="64" t="s">
        <v>105</v>
      </c>
      <c r="AB4" s="64" t="s">
        <v>106</v>
      </c>
      <c r="AC4" s="64" t="s">
        <v>60</v>
      </c>
      <c r="AD4" s="64" t="s">
        <v>61</v>
      </c>
      <c r="AE4" s="64" t="s">
        <v>62</v>
      </c>
      <c r="AF4" s="64" t="s">
        <v>122</v>
      </c>
      <c r="AG4" s="66" t="s">
        <v>121</v>
      </c>
      <c r="AH4" s="64" t="s">
        <v>124</v>
      </c>
      <c r="AI4" s="1"/>
      <c r="AJ4" s="1"/>
      <c r="AK4" s="1"/>
      <c r="AL4" s="1"/>
      <c r="AM4" s="1"/>
    </row>
    <row r="5" spans="1:39" ht="42" customHeight="1" x14ac:dyDescent="0.2">
      <c r="A5" s="65"/>
      <c r="B5" s="3" t="s">
        <v>12</v>
      </c>
      <c r="C5" s="3" t="s">
        <v>13</v>
      </c>
      <c r="D5" s="81"/>
      <c r="E5" s="4" t="s">
        <v>12</v>
      </c>
      <c r="F5" s="4" t="s">
        <v>13</v>
      </c>
      <c r="G5" s="85"/>
      <c r="H5" s="89"/>
      <c r="I5" s="89"/>
      <c r="J5" s="89"/>
      <c r="K5" s="89"/>
      <c r="L5" s="89"/>
      <c r="M5" s="89"/>
      <c r="N5" s="87"/>
      <c r="O5" s="69"/>
      <c r="P5" s="89"/>
      <c r="Q5" s="89"/>
      <c r="R5" s="89"/>
      <c r="S5" s="89"/>
      <c r="T5" s="65"/>
      <c r="U5" s="65"/>
      <c r="V5" s="65"/>
      <c r="W5" s="65"/>
      <c r="X5" s="65"/>
      <c r="Y5" s="65"/>
      <c r="Z5" s="65"/>
      <c r="AA5" s="93"/>
      <c r="AB5" s="65"/>
      <c r="AC5" s="65"/>
      <c r="AD5" s="65"/>
      <c r="AE5" s="65"/>
      <c r="AF5" s="65"/>
      <c r="AG5" s="67"/>
      <c r="AH5" s="65"/>
      <c r="AI5" s="1"/>
      <c r="AJ5" s="1"/>
      <c r="AK5" s="1"/>
      <c r="AL5" s="1"/>
      <c r="AM5" s="1"/>
    </row>
    <row r="6" spans="1:39" ht="27.75" customHeight="1" x14ac:dyDescent="0.2">
      <c r="A6" s="2" t="s">
        <v>14</v>
      </c>
      <c r="B6" s="48">
        <v>3174</v>
      </c>
      <c r="C6" s="48">
        <v>3388</v>
      </c>
      <c r="D6" s="5">
        <f t="shared" ref="D6:D22" si="0">C6-B6</f>
        <v>214</v>
      </c>
      <c r="E6" s="5" t="s">
        <v>145</v>
      </c>
      <c r="F6" s="5" t="s">
        <v>181</v>
      </c>
      <c r="G6" s="5">
        <f t="shared" ref="G6:G8" si="1">F6-E6</f>
        <v>10</v>
      </c>
      <c r="H6" s="6">
        <f>IF((D6=" ")," ",D6*'Cài Đặt Dịch Vụ'!$B$3)</f>
        <v>856000</v>
      </c>
      <c r="I6" s="6">
        <f>IF((G6=" ")," ",G6*'Cài Đặt Dịch Vụ'!$B$4)</f>
        <v>300000</v>
      </c>
      <c r="J6" s="6">
        <v>0</v>
      </c>
      <c r="K6" s="6">
        <v>0</v>
      </c>
      <c r="L6" s="6"/>
      <c r="M6" s="6"/>
      <c r="N6" s="27"/>
      <c r="O6" s="6"/>
      <c r="P6" s="6"/>
      <c r="Q6" s="6"/>
      <c r="R6" s="6"/>
      <c r="S6" s="7">
        <f>SUM(H6:J6)+P6+(O6)*N6-Q6-R6</f>
        <v>1156000</v>
      </c>
      <c r="T6" s="8" t="s">
        <v>166</v>
      </c>
      <c r="U6" s="8"/>
      <c r="V6" s="39" t="s">
        <v>68</v>
      </c>
      <c r="W6" s="8"/>
      <c r="X6" s="8"/>
      <c r="Y6" s="8"/>
      <c r="Z6" s="8"/>
      <c r="AA6" s="8"/>
      <c r="AB6" s="8"/>
      <c r="AC6" s="8">
        <v>12</v>
      </c>
      <c r="AD6" s="31">
        <v>45748</v>
      </c>
      <c r="AE6" s="31">
        <f>EDATE(AD6,AC6)</f>
        <v>46113</v>
      </c>
      <c r="AF6" s="31">
        <f t="shared" ref="AF6:AF11" ca="1" si="2">TODAY()</f>
        <v>45751</v>
      </c>
      <c r="AG6" s="61">
        <f t="shared" ref="AG6:AG11" ca="1" si="3">AE6-AF6</f>
        <v>362</v>
      </c>
      <c r="AH6" s="8" t="s">
        <v>65</v>
      </c>
      <c r="AI6" s="1"/>
      <c r="AJ6" s="1"/>
      <c r="AK6" s="1"/>
      <c r="AL6" s="1"/>
      <c r="AM6" s="1"/>
    </row>
    <row r="7" spans="1:39" ht="28.5" customHeight="1" x14ac:dyDescent="0.2">
      <c r="A7" s="2" t="s">
        <v>15</v>
      </c>
      <c r="B7" s="48">
        <v>17</v>
      </c>
      <c r="C7" s="48">
        <v>22</v>
      </c>
      <c r="D7" s="5">
        <f t="shared" si="0"/>
        <v>5</v>
      </c>
      <c r="E7" s="5" t="s">
        <v>183</v>
      </c>
      <c r="F7" s="5" t="s">
        <v>184</v>
      </c>
      <c r="G7" s="5">
        <f t="shared" si="1"/>
        <v>1</v>
      </c>
      <c r="H7" s="6">
        <f>IF((D7=" ")," ",D7*'Cài Đặt Dịch Vụ'!$B$3)</f>
        <v>20000</v>
      </c>
      <c r="I7" s="6">
        <f>IF((G7=" ")," ",G7*'Cài Đặt Dịch Vụ'!$B$4)</f>
        <v>30000</v>
      </c>
      <c r="J7" s="6">
        <v>4000000</v>
      </c>
      <c r="K7" s="6">
        <v>0</v>
      </c>
      <c r="L7" s="6">
        <v>50000</v>
      </c>
      <c r="M7" s="6">
        <v>50000</v>
      </c>
      <c r="N7" s="27">
        <v>1</v>
      </c>
      <c r="O7" s="6">
        <v>150000</v>
      </c>
      <c r="P7" s="7"/>
      <c r="Q7" s="6">
        <v>0</v>
      </c>
      <c r="R7" s="7"/>
      <c r="S7" s="7">
        <f>SUM(H7:J7)+P7+(O7)*N7-Q7-R7</f>
        <v>4200000</v>
      </c>
      <c r="T7" s="8" t="s">
        <v>67</v>
      </c>
      <c r="U7" s="8"/>
      <c r="V7" s="39" t="s">
        <v>68</v>
      </c>
      <c r="W7" s="8"/>
      <c r="X7" s="8"/>
      <c r="Y7" s="8"/>
      <c r="Z7" s="8"/>
      <c r="AA7" s="8"/>
      <c r="AB7" s="8"/>
      <c r="AC7" s="8">
        <v>24</v>
      </c>
      <c r="AD7" s="31">
        <v>45017</v>
      </c>
      <c r="AE7" s="31">
        <f t="shared" ref="AE7:AE22" si="4">EDATE(AD7,AC7)</f>
        <v>45748</v>
      </c>
      <c r="AF7" s="31">
        <f t="shared" ca="1" si="2"/>
        <v>45751</v>
      </c>
      <c r="AG7" s="61">
        <f t="shared" ca="1" si="3"/>
        <v>-3</v>
      </c>
      <c r="AH7" s="8" t="s">
        <v>65</v>
      </c>
      <c r="AI7" s="1"/>
      <c r="AJ7" s="1"/>
      <c r="AK7" s="1"/>
      <c r="AL7" s="1"/>
      <c r="AM7" s="1"/>
    </row>
    <row r="8" spans="1:39" ht="22.15" customHeight="1" x14ac:dyDescent="0.2">
      <c r="A8" s="2" t="s">
        <v>37</v>
      </c>
      <c r="B8" s="48">
        <v>2578</v>
      </c>
      <c r="C8" s="48">
        <v>2611</v>
      </c>
      <c r="D8" s="5">
        <f t="shared" si="0"/>
        <v>33</v>
      </c>
      <c r="E8" s="5" t="s">
        <v>138</v>
      </c>
      <c r="F8" s="5" t="s">
        <v>175</v>
      </c>
      <c r="G8" s="5">
        <f t="shared" si="1"/>
        <v>2</v>
      </c>
      <c r="H8" s="6">
        <f>IF((D8=" ")," ",D8*'Cài Đặt Dịch Vụ'!$B$3)</f>
        <v>132000</v>
      </c>
      <c r="I8" s="6">
        <f>IF((G8=" ")," ",G8*'Cài Đặt Dịch Vụ'!$B$4)</f>
        <v>60000</v>
      </c>
      <c r="J8" s="6">
        <v>6000000</v>
      </c>
      <c r="K8" s="6">
        <v>100000</v>
      </c>
      <c r="L8" s="6">
        <v>50000</v>
      </c>
      <c r="M8" s="6">
        <v>50000</v>
      </c>
      <c r="N8" s="27">
        <v>1</v>
      </c>
      <c r="O8" s="6">
        <f t="shared" ref="O8:O22" si="5">SUM(K8:M8)*N8</f>
        <v>200000</v>
      </c>
      <c r="P8" s="6">
        <v>0</v>
      </c>
      <c r="Q8" s="6">
        <v>0</v>
      </c>
      <c r="R8" s="6"/>
      <c r="S8" s="7">
        <f t="shared" ref="S8:S9" si="6">SUM(H8:J8)+P8+(K8+L8+M8)*N8-Q8-R8</f>
        <v>6392000</v>
      </c>
      <c r="T8" s="8" t="s">
        <v>178</v>
      </c>
      <c r="U8" s="39" t="s">
        <v>155</v>
      </c>
      <c r="V8" s="39" t="s">
        <v>155</v>
      </c>
      <c r="W8" s="8"/>
      <c r="X8" s="8"/>
      <c r="Y8" s="8"/>
      <c r="Z8" s="8"/>
      <c r="AA8" s="8"/>
      <c r="AB8" s="8"/>
      <c r="AC8" s="8">
        <v>6</v>
      </c>
      <c r="AD8" s="31">
        <v>45717</v>
      </c>
      <c r="AE8" s="31">
        <f t="shared" si="4"/>
        <v>45901</v>
      </c>
      <c r="AF8" s="31">
        <f t="shared" ca="1" si="2"/>
        <v>45751</v>
      </c>
      <c r="AG8" s="61">
        <f t="shared" ca="1" si="3"/>
        <v>150</v>
      </c>
      <c r="AH8" s="8" t="s">
        <v>65</v>
      </c>
      <c r="AI8" s="9"/>
      <c r="AJ8" s="9"/>
      <c r="AK8" s="9"/>
      <c r="AL8" s="9"/>
      <c r="AM8" s="9"/>
    </row>
    <row r="9" spans="1:39" ht="21.6" customHeight="1" x14ac:dyDescent="0.2">
      <c r="A9" s="2" t="s">
        <v>38</v>
      </c>
      <c r="B9" s="48">
        <v>4053</v>
      </c>
      <c r="C9" s="48">
        <v>4182</v>
      </c>
      <c r="D9" s="5">
        <f t="shared" si="0"/>
        <v>129</v>
      </c>
      <c r="E9" s="5" t="s">
        <v>156</v>
      </c>
      <c r="F9" s="5" t="s">
        <v>186</v>
      </c>
      <c r="G9" s="5">
        <f t="shared" ref="G9:G22" si="7">F9-E9</f>
        <v>7</v>
      </c>
      <c r="H9" s="6">
        <f>IF((D9=" ")," ",D9*'Cài Đặt Dịch Vụ'!$B$3)</f>
        <v>516000</v>
      </c>
      <c r="I9" s="6">
        <f>IF((G9=" ")," ",G9*'Cài Đặt Dịch Vụ'!$B$4)</f>
        <v>210000</v>
      </c>
      <c r="J9" s="6">
        <v>5000000</v>
      </c>
      <c r="K9" s="6">
        <v>100000</v>
      </c>
      <c r="L9" s="6">
        <v>50000</v>
      </c>
      <c r="M9" s="6">
        <v>50000</v>
      </c>
      <c r="N9" s="27">
        <v>2</v>
      </c>
      <c r="O9" s="6">
        <f t="shared" ref="O9" si="8">SUM(K9:M9)*N9</f>
        <v>400000</v>
      </c>
      <c r="P9" s="6">
        <v>0</v>
      </c>
      <c r="Q9" s="6">
        <v>0</v>
      </c>
      <c r="R9" s="6"/>
      <c r="S9" s="7">
        <f t="shared" si="6"/>
        <v>6126000</v>
      </c>
      <c r="T9" s="8" t="s">
        <v>127</v>
      </c>
      <c r="U9" s="39" t="s">
        <v>125</v>
      </c>
      <c r="V9" s="39" t="s">
        <v>126</v>
      </c>
      <c r="W9" s="8" t="s">
        <v>128</v>
      </c>
      <c r="X9" s="39"/>
      <c r="Y9" s="8"/>
      <c r="Z9" s="39"/>
      <c r="AA9" s="56" t="s">
        <v>129</v>
      </c>
      <c r="AB9" s="39" t="s">
        <v>130</v>
      </c>
      <c r="AC9" s="8">
        <v>12</v>
      </c>
      <c r="AD9" s="31">
        <v>45383</v>
      </c>
      <c r="AE9" s="31">
        <f t="shared" si="4"/>
        <v>45748</v>
      </c>
      <c r="AF9" s="31">
        <f t="shared" ca="1" si="2"/>
        <v>45751</v>
      </c>
      <c r="AG9" s="61">
        <f t="shared" ca="1" si="3"/>
        <v>-3</v>
      </c>
      <c r="AH9" s="8" t="s">
        <v>66</v>
      </c>
      <c r="AI9" s="9"/>
      <c r="AJ9" s="9"/>
      <c r="AK9" s="9"/>
      <c r="AL9" s="9"/>
      <c r="AM9" s="9"/>
    </row>
    <row r="10" spans="1:39" ht="21" customHeight="1" x14ac:dyDescent="0.2">
      <c r="A10" s="2" t="s">
        <v>39</v>
      </c>
      <c r="B10" s="48">
        <v>2702</v>
      </c>
      <c r="C10" s="48">
        <v>2798</v>
      </c>
      <c r="D10" s="5">
        <f t="shared" si="0"/>
        <v>96</v>
      </c>
      <c r="E10" s="5" t="s">
        <v>164</v>
      </c>
      <c r="F10" s="5" t="s">
        <v>176</v>
      </c>
      <c r="G10" s="5">
        <f t="shared" si="7"/>
        <v>7</v>
      </c>
      <c r="H10" s="6">
        <f>IF((D10=" ")," ",D10*'Cài Đặt Dịch Vụ'!$B$3)</f>
        <v>384000</v>
      </c>
      <c r="I10" s="6">
        <f>IF((G10=" ")," ",G10*'Cài Đặt Dịch Vụ'!$B$4)</f>
        <v>210000</v>
      </c>
      <c r="J10" s="6">
        <v>5500000</v>
      </c>
      <c r="K10" s="6">
        <v>100000</v>
      </c>
      <c r="L10" s="6">
        <v>50000</v>
      </c>
      <c r="M10" s="6">
        <v>50000</v>
      </c>
      <c r="N10" s="27">
        <v>2</v>
      </c>
      <c r="O10" s="6">
        <f t="shared" si="5"/>
        <v>400000</v>
      </c>
      <c r="P10" s="6">
        <v>0</v>
      </c>
      <c r="Q10" s="6">
        <v>0</v>
      </c>
      <c r="R10" s="6"/>
      <c r="S10" s="7">
        <f>SUM(H10:J10)+P10+(K10+L10+M10)*N10-Q10-R10</f>
        <v>6494000</v>
      </c>
      <c r="T10" s="8" t="s">
        <v>100</v>
      </c>
      <c r="U10" s="39" t="s">
        <v>101</v>
      </c>
      <c r="V10" s="39" t="s">
        <v>102</v>
      </c>
      <c r="W10" s="8" t="s">
        <v>103</v>
      </c>
      <c r="X10" s="8"/>
      <c r="Y10" s="8"/>
      <c r="Z10" s="8"/>
      <c r="AA10" s="8" t="s">
        <v>115</v>
      </c>
      <c r="AB10" s="8" t="s">
        <v>116</v>
      </c>
      <c r="AC10" s="8">
        <v>18</v>
      </c>
      <c r="AD10" s="31">
        <v>45139</v>
      </c>
      <c r="AE10" s="31">
        <f t="shared" si="4"/>
        <v>45689</v>
      </c>
      <c r="AF10" s="31">
        <f t="shared" ca="1" si="2"/>
        <v>45751</v>
      </c>
      <c r="AG10" s="61">
        <f t="shared" ca="1" si="3"/>
        <v>-62</v>
      </c>
      <c r="AH10" s="8" t="s">
        <v>65</v>
      </c>
      <c r="AI10" s="9"/>
      <c r="AJ10" s="9"/>
      <c r="AK10" s="9"/>
      <c r="AL10" s="9"/>
      <c r="AM10" s="9"/>
    </row>
    <row r="11" spans="1:39" ht="24" customHeight="1" x14ac:dyDescent="0.2">
      <c r="A11" s="2" t="s">
        <v>40</v>
      </c>
      <c r="B11" s="48">
        <v>6805</v>
      </c>
      <c r="C11" s="48">
        <v>7171</v>
      </c>
      <c r="D11" s="5">
        <f t="shared" si="0"/>
        <v>366</v>
      </c>
      <c r="E11" s="5" t="s">
        <v>165</v>
      </c>
      <c r="F11" s="5" t="s">
        <v>187</v>
      </c>
      <c r="G11" s="5">
        <f t="shared" si="7"/>
        <v>21</v>
      </c>
      <c r="H11" s="6">
        <f>IF((D11=" ")," ",D11*'Cài Đặt Dịch Vụ'!$B$3)</f>
        <v>1464000</v>
      </c>
      <c r="I11" s="6">
        <f>IF((G11=" ")," ",G11*'Cài Đặt Dịch Vụ'!$B$4)</f>
        <v>630000</v>
      </c>
      <c r="J11" s="6">
        <v>6500000</v>
      </c>
      <c r="K11" s="6">
        <v>100000</v>
      </c>
      <c r="L11" s="6">
        <v>50000</v>
      </c>
      <c r="M11" s="6">
        <v>50000</v>
      </c>
      <c r="N11" s="27">
        <v>2</v>
      </c>
      <c r="O11" s="6">
        <f t="shared" si="5"/>
        <v>400000</v>
      </c>
      <c r="P11" s="6">
        <v>520000</v>
      </c>
      <c r="Q11" s="6">
        <v>0</v>
      </c>
      <c r="R11" s="6"/>
      <c r="S11" s="7">
        <f t="shared" ref="S11:S22" si="9">SUM(H11:J11)+P11+(K11+L11+M11)*N11-Q11-R11</f>
        <v>9514000</v>
      </c>
      <c r="T11" s="8" t="s">
        <v>188</v>
      </c>
      <c r="U11" s="39" t="s">
        <v>137</v>
      </c>
      <c r="V11" s="39" t="s">
        <v>189</v>
      </c>
      <c r="W11" s="8" t="s">
        <v>190</v>
      </c>
      <c r="X11" s="8"/>
      <c r="Y11" s="8"/>
      <c r="Z11" s="8"/>
      <c r="AA11" s="8" t="s">
        <v>117</v>
      </c>
      <c r="AB11" s="8"/>
      <c r="AC11" s="8">
        <v>6</v>
      </c>
      <c r="AD11" s="31">
        <v>45748</v>
      </c>
      <c r="AE11" s="31">
        <f t="shared" si="4"/>
        <v>45931</v>
      </c>
      <c r="AF11" s="31">
        <f t="shared" ca="1" si="2"/>
        <v>45751</v>
      </c>
      <c r="AG11" s="61">
        <f t="shared" ca="1" si="3"/>
        <v>180</v>
      </c>
      <c r="AH11" s="8" t="s">
        <v>65</v>
      </c>
      <c r="AI11" s="9"/>
      <c r="AJ11" s="9"/>
      <c r="AK11" s="9"/>
      <c r="AL11" s="9"/>
      <c r="AM11" s="9"/>
    </row>
    <row r="12" spans="1:39" ht="0.75" customHeight="1" x14ac:dyDescent="0.2">
      <c r="A12" s="2" t="s">
        <v>41</v>
      </c>
      <c r="B12" s="48">
        <v>209</v>
      </c>
      <c r="C12" s="48">
        <v>209</v>
      </c>
      <c r="D12" s="5">
        <f t="shared" si="0"/>
        <v>0</v>
      </c>
      <c r="E12" s="5" t="s">
        <v>63</v>
      </c>
      <c r="F12" s="5" t="s">
        <v>63</v>
      </c>
      <c r="G12" s="5">
        <f t="shared" si="7"/>
        <v>0</v>
      </c>
      <c r="H12" s="6"/>
      <c r="I12" s="6"/>
      <c r="J12" s="6"/>
      <c r="K12" s="6"/>
      <c r="L12" s="6"/>
      <c r="M12" s="6"/>
      <c r="N12" s="27">
        <v>0</v>
      </c>
      <c r="O12" s="6"/>
      <c r="P12" s="6"/>
      <c r="Q12" s="6">
        <v>0</v>
      </c>
      <c r="R12" s="6"/>
      <c r="S12" s="7">
        <f t="shared" si="9"/>
        <v>0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31">
        <v>45017</v>
      </c>
      <c r="AE12" s="31">
        <f t="shared" si="4"/>
        <v>45017</v>
      </c>
      <c r="AF12" s="31"/>
      <c r="AG12" s="31"/>
      <c r="AH12" s="8" t="s">
        <v>66</v>
      </c>
      <c r="AI12" s="9"/>
      <c r="AJ12" s="9"/>
      <c r="AK12" s="9"/>
      <c r="AL12" s="9"/>
      <c r="AM12" s="9"/>
    </row>
    <row r="13" spans="1:39" ht="24.75" customHeight="1" x14ac:dyDescent="0.2">
      <c r="A13" s="2" t="s">
        <v>42</v>
      </c>
      <c r="B13" s="48">
        <v>3649</v>
      </c>
      <c r="C13" s="48">
        <v>3728</v>
      </c>
      <c r="D13" s="5">
        <f t="shared" si="0"/>
        <v>79</v>
      </c>
      <c r="E13" s="5" t="s">
        <v>173</v>
      </c>
      <c r="F13" s="5" t="s">
        <v>174</v>
      </c>
      <c r="G13" s="5">
        <f t="shared" si="7"/>
        <v>3</v>
      </c>
      <c r="H13" s="6">
        <f>IF((D13=" ")," ",D13*'Cài Đặt Dịch Vụ'!$B$3)</f>
        <v>316000</v>
      </c>
      <c r="I13" s="6">
        <f>IF((G13=" ")," ",G13*'Cài Đặt Dịch Vụ'!$B$4)</f>
        <v>90000</v>
      </c>
      <c r="J13" s="6">
        <v>5000000</v>
      </c>
      <c r="K13" s="6">
        <v>100000</v>
      </c>
      <c r="L13" s="6">
        <v>50000</v>
      </c>
      <c r="M13" s="6">
        <v>50000</v>
      </c>
      <c r="N13" s="27">
        <v>1</v>
      </c>
      <c r="O13" s="6">
        <f t="shared" si="5"/>
        <v>200000</v>
      </c>
      <c r="P13" s="6">
        <v>0</v>
      </c>
      <c r="Q13" s="6">
        <v>0</v>
      </c>
      <c r="R13" s="6"/>
      <c r="S13" s="7">
        <f t="shared" si="9"/>
        <v>5606000</v>
      </c>
      <c r="T13" s="8" t="s">
        <v>143</v>
      </c>
      <c r="U13" s="39"/>
      <c r="V13" s="39" t="s">
        <v>144</v>
      </c>
      <c r="W13" s="8"/>
      <c r="X13" s="8"/>
      <c r="Y13" s="8"/>
      <c r="Z13" s="8"/>
      <c r="AA13" s="8"/>
      <c r="AB13" s="8"/>
      <c r="AC13" s="8">
        <v>6</v>
      </c>
      <c r="AD13" s="31">
        <v>45689</v>
      </c>
      <c r="AE13" s="31">
        <f t="shared" si="4"/>
        <v>45870</v>
      </c>
      <c r="AF13" s="31">
        <f t="shared" ref="AF13:AF22" ca="1" si="10">TODAY()</f>
        <v>45751</v>
      </c>
      <c r="AG13" s="61">
        <f t="shared" ref="AG13:AG22" ca="1" si="11">AE13-AF13</f>
        <v>119</v>
      </c>
      <c r="AH13" s="8" t="s">
        <v>65</v>
      </c>
      <c r="AI13" s="9"/>
      <c r="AJ13" s="9"/>
      <c r="AK13" s="9"/>
      <c r="AL13" s="9"/>
      <c r="AM13" s="9"/>
    </row>
    <row r="14" spans="1:39" ht="22.15" customHeight="1" x14ac:dyDescent="0.2">
      <c r="A14" s="2" t="s">
        <v>43</v>
      </c>
      <c r="B14" s="48">
        <v>6431</v>
      </c>
      <c r="C14" s="48">
        <v>6675</v>
      </c>
      <c r="D14" s="5">
        <f t="shared" si="0"/>
        <v>244</v>
      </c>
      <c r="E14" s="5" t="s">
        <v>157</v>
      </c>
      <c r="F14" s="5" t="s">
        <v>171</v>
      </c>
      <c r="G14" s="5">
        <f t="shared" si="7"/>
        <v>9</v>
      </c>
      <c r="H14" s="6">
        <f>IF((D14=" ")," ",D14*'Cài Đặt Dịch Vụ'!$B$3)</f>
        <v>976000</v>
      </c>
      <c r="I14" s="6">
        <f>IF((G14=" ")," ",G14*'Cài Đặt Dịch Vụ'!$B$4)</f>
        <v>270000</v>
      </c>
      <c r="J14" s="6">
        <v>6000000</v>
      </c>
      <c r="K14" s="6">
        <v>100000</v>
      </c>
      <c r="L14" s="6">
        <v>50000</v>
      </c>
      <c r="M14" s="6">
        <v>50000</v>
      </c>
      <c r="N14" s="27">
        <v>2</v>
      </c>
      <c r="O14" s="6">
        <f t="shared" si="5"/>
        <v>400000</v>
      </c>
      <c r="P14" s="6">
        <v>0</v>
      </c>
      <c r="Q14" s="6">
        <v>0</v>
      </c>
      <c r="R14" s="6"/>
      <c r="S14" s="7">
        <f t="shared" si="9"/>
        <v>7646000</v>
      </c>
      <c r="T14" s="8" t="s">
        <v>72</v>
      </c>
      <c r="U14" s="39" t="s">
        <v>71</v>
      </c>
      <c r="V14" s="39" t="s">
        <v>74</v>
      </c>
      <c r="W14" s="8" t="s">
        <v>73</v>
      </c>
      <c r="X14" s="39" t="s">
        <v>79</v>
      </c>
      <c r="Y14" s="8"/>
      <c r="Z14" s="8"/>
      <c r="AA14" s="54" t="s">
        <v>113</v>
      </c>
      <c r="AB14" s="54" t="s">
        <v>114</v>
      </c>
      <c r="AC14" s="8">
        <v>24</v>
      </c>
      <c r="AD14" s="31">
        <v>45017</v>
      </c>
      <c r="AE14" s="31">
        <f t="shared" si="4"/>
        <v>45748</v>
      </c>
      <c r="AF14" s="31">
        <f t="shared" ca="1" si="10"/>
        <v>45751</v>
      </c>
      <c r="AG14" s="61">
        <f t="shared" ca="1" si="11"/>
        <v>-3</v>
      </c>
      <c r="AH14" s="8" t="s">
        <v>65</v>
      </c>
      <c r="AI14" s="9"/>
      <c r="AJ14" s="9"/>
      <c r="AK14" s="9"/>
      <c r="AL14" s="9"/>
      <c r="AM14" s="9"/>
    </row>
    <row r="15" spans="1:39" ht="22.5" customHeight="1" x14ac:dyDescent="0.2">
      <c r="A15" s="2" t="s">
        <v>44</v>
      </c>
      <c r="B15" s="48">
        <v>2458</v>
      </c>
      <c r="C15" s="48">
        <v>2547</v>
      </c>
      <c r="D15" s="5">
        <f t="shared" si="0"/>
        <v>89</v>
      </c>
      <c r="E15" s="5" t="s">
        <v>159</v>
      </c>
      <c r="F15" s="5" t="s">
        <v>180</v>
      </c>
      <c r="G15" s="5">
        <f t="shared" si="7"/>
        <v>3</v>
      </c>
      <c r="H15" s="6">
        <f>IF((D15=" ")," ",D15*'Cài Đặt Dịch Vụ'!$B$3)</f>
        <v>356000</v>
      </c>
      <c r="I15" s="6">
        <f>IF((G15=" ")," ",G15*'Cài Đặt Dịch Vụ'!$B$4)</f>
        <v>90000</v>
      </c>
      <c r="J15" s="6">
        <v>5000000</v>
      </c>
      <c r="K15" s="6">
        <v>100000</v>
      </c>
      <c r="L15" s="6">
        <v>50000</v>
      </c>
      <c r="M15" s="6">
        <v>50000</v>
      </c>
      <c r="N15" s="27">
        <v>2</v>
      </c>
      <c r="O15" s="6">
        <f t="shared" si="5"/>
        <v>400000</v>
      </c>
      <c r="P15" s="6">
        <v>0</v>
      </c>
      <c r="Q15" s="6">
        <v>0</v>
      </c>
      <c r="R15" s="6"/>
      <c r="S15" s="7">
        <f t="shared" si="9"/>
        <v>5846000</v>
      </c>
      <c r="T15" s="8" t="s">
        <v>98</v>
      </c>
      <c r="U15" s="39" t="s">
        <v>96</v>
      </c>
      <c r="V15" s="39" t="s">
        <v>97</v>
      </c>
      <c r="W15" s="8" t="s">
        <v>98</v>
      </c>
      <c r="X15" s="39" t="s">
        <v>99</v>
      </c>
      <c r="Y15" s="8"/>
      <c r="Z15" s="52"/>
      <c r="AA15" s="57" t="s">
        <v>118</v>
      </c>
      <c r="AB15" s="57" t="s">
        <v>119</v>
      </c>
      <c r="AC15" s="53">
        <v>18</v>
      </c>
      <c r="AD15" s="31">
        <v>45139</v>
      </c>
      <c r="AE15" s="31">
        <f t="shared" si="4"/>
        <v>45689</v>
      </c>
      <c r="AF15" s="31">
        <f t="shared" ca="1" si="10"/>
        <v>45751</v>
      </c>
      <c r="AG15" s="61">
        <f t="shared" ca="1" si="11"/>
        <v>-62</v>
      </c>
      <c r="AH15" s="8" t="s">
        <v>65</v>
      </c>
      <c r="AI15" s="9"/>
      <c r="AJ15" s="9"/>
      <c r="AK15" s="9"/>
      <c r="AL15" s="9"/>
      <c r="AM15" s="9"/>
    </row>
    <row r="16" spans="1:39" ht="22.5" customHeight="1" x14ac:dyDescent="0.2">
      <c r="A16" s="2" t="s">
        <v>45</v>
      </c>
      <c r="B16" s="48">
        <v>4343</v>
      </c>
      <c r="C16" s="48">
        <v>4531</v>
      </c>
      <c r="D16" s="5">
        <f t="shared" si="0"/>
        <v>188</v>
      </c>
      <c r="E16" s="5" t="s">
        <v>177</v>
      </c>
      <c r="F16" s="5" t="s">
        <v>172</v>
      </c>
      <c r="G16" s="5">
        <f t="shared" si="7"/>
        <v>8</v>
      </c>
      <c r="H16" s="6">
        <f>IF((D16=" ")," ",D16*'Cài Đặt Dịch Vụ'!$B$3)</f>
        <v>752000</v>
      </c>
      <c r="I16" s="6">
        <f>IF((G16=" ")," ",G16*'Cài Đặt Dịch Vụ'!$B$4)</f>
        <v>240000</v>
      </c>
      <c r="J16" s="6">
        <v>5500000</v>
      </c>
      <c r="K16" s="6">
        <v>100000</v>
      </c>
      <c r="L16" s="6">
        <v>50000</v>
      </c>
      <c r="M16" s="6">
        <v>50000</v>
      </c>
      <c r="N16" s="27">
        <v>2</v>
      </c>
      <c r="O16" s="6">
        <f t="shared" si="5"/>
        <v>400000</v>
      </c>
      <c r="P16" s="6"/>
      <c r="Q16" s="6">
        <v>0</v>
      </c>
      <c r="R16" s="6"/>
      <c r="S16" s="7">
        <f t="shared" si="9"/>
        <v>6892000</v>
      </c>
      <c r="T16" s="8" t="s">
        <v>146</v>
      </c>
      <c r="U16" s="39" t="s">
        <v>147</v>
      </c>
      <c r="V16" s="39" t="s">
        <v>148</v>
      </c>
      <c r="W16" s="8" t="s">
        <v>149</v>
      </c>
      <c r="X16" s="39"/>
      <c r="Y16" s="8"/>
      <c r="Z16" s="8"/>
      <c r="AA16" s="55" t="s">
        <v>110</v>
      </c>
      <c r="AB16" s="55" t="s">
        <v>111</v>
      </c>
      <c r="AC16" s="8">
        <v>6</v>
      </c>
      <c r="AD16" s="31">
        <v>45717</v>
      </c>
      <c r="AE16" s="31">
        <f t="shared" si="4"/>
        <v>45901</v>
      </c>
      <c r="AF16" s="31">
        <f t="shared" ca="1" si="10"/>
        <v>45751</v>
      </c>
      <c r="AG16" s="61">
        <f t="shared" ca="1" si="11"/>
        <v>150</v>
      </c>
      <c r="AH16" s="8" t="s">
        <v>65</v>
      </c>
      <c r="AI16" s="9"/>
      <c r="AJ16" s="9"/>
      <c r="AK16" s="9"/>
      <c r="AL16" s="9"/>
      <c r="AM16" s="9"/>
    </row>
    <row r="17" spans="1:43" ht="22.15" customHeight="1" x14ac:dyDescent="0.2">
      <c r="A17" s="2" t="s">
        <v>46</v>
      </c>
      <c r="B17" s="48">
        <v>3082</v>
      </c>
      <c r="C17" s="48">
        <v>3209</v>
      </c>
      <c r="D17" s="5">
        <f t="shared" si="0"/>
        <v>127</v>
      </c>
      <c r="E17" s="5" t="s">
        <v>161</v>
      </c>
      <c r="F17" s="5" t="s">
        <v>179</v>
      </c>
      <c r="G17" s="5">
        <f t="shared" si="7"/>
        <v>6</v>
      </c>
      <c r="H17" s="6">
        <f>IF((D17=" ")," ",D17*'Cài Đặt Dịch Vụ'!$B$3)</f>
        <v>508000</v>
      </c>
      <c r="I17" s="6">
        <f>IF((G17=" ")," ",G17*'Cài Đặt Dịch Vụ'!$B$4)</f>
        <v>180000</v>
      </c>
      <c r="J17" s="6">
        <v>6000000</v>
      </c>
      <c r="K17" s="6">
        <v>100000</v>
      </c>
      <c r="L17" s="6">
        <v>50000</v>
      </c>
      <c r="M17" s="6">
        <v>50000</v>
      </c>
      <c r="N17" s="27">
        <v>2</v>
      </c>
      <c r="O17" s="6">
        <f t="shared" si="5"/>
        <v>400000</v>
      </c>
      <c r="P17" s="6">
        <v>0</v>
      </c>
      <c r="Q17" s="6">
        <v>0</v>
      </c>
      <c r="R17" s="6"/>
      <c r="S17" s="7">
        <f t="shared" si="9"/>
        <v>7088000</v>
      </c>
      <c r="T17" s="8" t="s">
        <v>93</v>
      </c>
      <c r="U17" s="39" t="s">
        <v>69</v>
      </c>
      <c r="V17" s="39" t="s">
        <v>94</v>
      </c>
      <c r="W17" s="8" t="s">
        <v>95</v>
      </c>
      <c r="X17" s="39" t="s">
        <v>70</v>
      </c>
      <c r="Y17" s="8"/>
      <c r="Z17" s="39"/>
      <c r="AA17" s="39" t="s">
        <v>108</v>
      </c>
      <c r="AB17" s="39" t="s">
        <v>109</v>
      </c>
      <c r="AC17" s="8">
        <v>18</v>
      </c>
      <c r="AD17" s="31">
        <v>45139</v>
      </c>
      <c r="AE17" s="31">
        <f t="shared" si="4"/>
        <v>45689</v>
      </c>
      <c r="AF17" s="31">
        <f t="shared" ca="1" si="10"/>
        <v>45751</v>
      </c>
      <c r="AG17" s="61">
        <f t="shared" ca="1" si="11"/>
        <v>-62</v>
      </c>
      <c r="AH17" s="8" t="s">
        <v>65</v>
      </c>
      <c r="AI17" s="9"/>
      <c r="AJ17" s="9"/>
      <c r="AK17" s="9"/>
      <c r="AL17" s="9"/>
      <c r="AM17" s="9"/>
    </row>
    <row r="18" spans="1:43" ht="22.5" customHeight="1" x14ac:dyDescent="0.2">
      <c r="A18" s="2" t="s">
        <v>47</v>
      </c>
      <c r="B18" s="48">
        <v>2967</v>
      </c>
      <c r="C18" s="48">
        <v>3083</v>
      </c>
      <c r="D18" s="5">
        <f t="shared" si="0"/>
        <v>116</v>
      </c>
      <c r="E18" s="5" t="s">
        <v>162</v>
      </c>
      <c r="F18" s="5" t="s">
        <v>170</v>
      </c>
      <c r="G18" s="5">
        <f t="shared" si="7"/>
        <v>4</v>
      </c>
      <c r="H18" s="6">
        <f>IF((D18=" ")," ",D18*'Cài Đặt Dịch Vụ'!$B$3)</f>
        <v>464000</v>
      </c>
      <c r="I18" s="6">
        <f>IF((G18=" ")," ",G18*'Cài Đặt Dịch Vụ'!$B$4)</f>
        <v>120000</v>
      </c>
      <c r="J18" s="6">
        <v>5100000</v>
      </c>
      <c r="K18" s="6">
        <v>100000</v>
      </c>
      <c r="L18" s="6">
        <v>50000</v>
      </c>
      <c r="M18" s="6">
        <v>50000</v>
      </c>
      <c r="N18" s="27">
        <v>1</v>
      </c>
      <c r="O18" s="6">
        <f t="shared" si="5"/>
        <v>200000</v>
      </c>
      <c r="P18" s="6">
        <v>0</v>
      </c>
      <c r="Q18" s="6">
        <v>0</v>
      </c>
      <c r="R18" s="6"/>
      <c r="S18" s="7">
        <f t="shared" si="9"/>
        <v>5884000</v>
      </c>
      <c r="T18" s="8" t="s">
        <v>132</v>
      </c>
      <c r="U18" s="39" t="s">
        <v>134</v>
      </c>
      <c r="V18" s="39" t="s">
        <v>133</v>
      </c>
      <c r="W18" s="8"/>
      <c r="X18" s="8"/>
      <c r="Y18" s="8"/>
      <c r="Z18" s="8"/>
      <c r="AA18" s="8"/>
      <c r="AB18" s="8"/>
      <c r="AC18" s="8">
        <v>12</v>
      </c>
      <c r="AD18" s="31">
        <v>45383</v>
      </c>
      <c r="AE18" s="31">
        <f t="shared" si="4"/>
        <v>45748</v>
      </c>
      <c r="AF18" s="31">
        <f t="shared" ca="1" si="10"/>
        <v>45751</v>
      </c>
      <c r="AG18" s="61">
        <f t="shared" ca="1" si="11"/>
        <v>-3</v>
      </c>
      <c r="AH18" s="8" t="s">
        <v>65</v>
      </c>
      <c r="AI18" s="9"/>
      <c r="AJ18" s="9"/>
      <c r="AK18" s="9"/>
      <c r="AL18" s="9"/>
      <c r="AM18" s="9"/>
    </row>
    <row r="19" spans="1:43" ht="21.75" customHeight="1" x14ac:dyDescent="0.2">
      <c r="A19" s="2" t="s">
        <v>48</v>
      </c>
      <c r="B19" s="48">
        <v>4923</v>
      </c>
      <c r="C19" s="48">
        <v>5066</v>
      </c>
      <c r="D19" s="5">
        <f t="shared" si="0"/>
        <v>143</v>
      </c>
      <c r="E19" s="5" t="s">
        <v>163</v>
      </c>
      <c r="F19" s="5" t="s">
        <v>185</v>
      </c>
      <c r="G19" s="5">
        <f t="shared" si="7"/>
        <v>7</v>
      </c>
      <c r="H19" s="6">
        <f>IF((D19=" ")," ",D19*'Cài Đặt Dịch Vụ'!$B$3)</f>
        <v>572000</v>
      </c>
      <c r="I19" s="6">
        <f>IF((G19=" ")," ",G19*'Cài Đặt Dịch Vụ'!$B$4)</f>
        <v>210000</v>
      </c>
      <c r="J19" s="6">
        <v>6000000</v>
      </c>
      <c r="K19" s="6">
        <v>100000</v>
      </c>
      <c r="L19" s="6">
        <v>50000</v>
      </c>
      <c r="M19" s="6">
        <v>50000</v>
      </c>
      <c r="N19" s="27">
        <v>2</v>
      </c>
      <c r="O19" s="6">
        <f t="shared" si="5"/>
        <v>400000</v>
      </c>
      <c r="P19" s="6">
        <v>0</v>
      </c>
      <c r="Q19" s="6">
        <v>0</v>
      </c>
      <c r="R19" s="6"/>
      <c r="S19" s="7">
        <f t="shared" si="9"/>
        <v>7182000</v>
      </c>
      <c r="T19" s="8" t="s">
        <v>140</v>
      </c>
      <c r="U19" s="39" t="s">
        <v>141</v>
      </c>
      <c r="V19" s="39" t="s">
        <v>142</v>
      </c>
      <c r="W19" s="8"/>
      <c r="X19" s="8"/>
      <c r="Y19" s="8"/>
      <c r="Z19" s="8"/>
      <c r="AA19" s="8"/>
      <c r="AB19" s="8" t="s">
        <v>136</v>
      </c>
      <c r="AC19" s="8">
        <v>6</v>
      </c>
      <c r="AD19" s="31">
        <v>45689</v>
      </c>
      <c r="AE19" s="31">
        <f t="shared" si="4"/>
        <v>45870</v>
      </c>
      <c r="AF19" s="31">
        <f t="shared" ca="1" si="10"/>
        <v>45751</v>
      </c>
      <c r="AG19" s="61">
        <f t="shared" ca="1" si="11"/>
        <v>119</v>
      </c>
      <c r="AH19" s="8" t="s">
        <v>65</v>
      </c>
      <c r="AI19" s="9"/>
      <c r="AJ19" s="9"/>
      <c r="AK19" s="9"/>
      <c r="AL19" s="9"/>
      <c r="AM19" s="9"/>
    </row>
    <row r="20" spans="1:43" ht="22.5" customHeight="1" x14ac:dyDescent="0.2">
      <c r="A20" s="2" t="s">
        <v>49</v>
      </c>
      <c r="B20" s="48">
        <v>4157</v>
      </c>
      <c r="C20" s="48">
        <v>4314</v>
      </c>
      <c r="D20" s="5">
        <f t="shared" si="0"/>
        <v>157</v>
      </c>
      <c r="E20" s="5" t="s">
        <v>158</v>
      </c>
      <c r="F20" s="5" t="s">
        <v>169</v>
      </c>
      <c r="G20" s="5">
        <f t="shared" si="7"/>
        <v>10</v>
      </c>
      <c r="H20" s="6">
        <f>IF((D20=" ")," ",D20*'Cài Đặt Dịch Vụ'!$B$3)</f>
        <v>628000</v>
      </c>
      <c r="I20" s="6">
        <f>IF((G20=" ")," ",G20*'Cài Đặt Dịch Vụ'!$B$4)</f>
        <v>300000</v>
      </c>
      <c r="J20" s="6">
        <v>6200000</v>
      </c>
      <c r="K20" s="6">
        <v>100000</v>
      </c>
      <c r="L20" s="6">
        <v>50000</v>
      </c>
      <c r="M20" s="6">
        <v>50000</v>
      </c>
      <c r="N20" s="27">
        <v>2</v>
      </c>
      <c r="O20" s="6">
        <f t="shared" si="5"/>
        <v>400000</v>
      </c>
      <c r="P20" s="6"/>
      <c r="Q20" s="6">
        <v>0</v>
      </c>
      <c r="R20" s="6"/>
      <c r="S20" s="7">
        <f t="shared" si="9"/>
        <v>7528000</v>
      </c>
      <c r="T20" s="8" t="s">
        <v>135</v>
      </c>
      <c r="U20" s="39" t="s">
        <v>151</v>
      </c>
      <c r="V20" s="39" t="s">
        <v>150</v>
      </c>
      <c r="W20" s="8" t="s">
        <v>153</v>
      </c>
      <c r="X20" s="39" t="s">
        <v>154</v>
      </c>
      <c r="Y20" s="8"/>
      <c r="Z20" s="8"/>
      <c r="AA20" s="8"/>
      <c r="AB20" s="8"/>
      <c r="AC20" s="8">
        <v>6</v>
      </c>
      <c r="AD20" s="31">
        <v>45658</v>
      </c>
      <c r="AE20" s="31">
        <f t="shared" si="4"/>
        <v>45839</v>
      </c>
      <c r="AF20" s="31">
        <f t="shared" ca="1" si="10"/>
        <v>45751</v>
      </c>
      <c r="AG20" s="61">
        <f t="shared" ca="1" si="11"/>
        <v>88</v>
      </c>
      <c r="AH20" s="8" t="s">
        <v>65</v>
      </c>
      <c r="AI20" s="9"/>
      <c r="AJ20" s="9"/>
      <c r="AK20" s="9"/>
      <c r="AL20" s="9"/>
      <c r="AM20" s="9"/>
    </row>
    <row r="21" spans="1:43" ht="22.5" customHeight="1" x14ac:dyDescent="0.2">
      <c r="A21" s="2" t="s">
        <v>50</v>
      </c>
      <c r="B21" s="48">
        <v>2278</v>
      </c>
      <c r="C21" s="48">
        <v>2341</v>
      </c>
      <c r="D21" s="5">
        <f t="shared" si="0"/>
        <v>63</v>
      </c>
      <c r="E21" s="5" t="s">
        <v>160</v>
      </c>
      <c r="F21" s="5" t="s">
        <v>168</v>
      </c>
      <c r="G21" s="5">
        <f t="shared" si="7"/>
        <v>4</v>
      </c>
      <c r="H21" s="6">
        <f>IF((D21=" ")," ",D21*'Cài Đặt Dịch Vụ'!$B$3)</f>
        <v>252000</v>
      </c>
      <c r="I21" s="6">
        <f>IF((G21=" ")," ",G21*'Cài Đặt Dịch Vụ'!$B$4)</f>
        <v>120000</v>
      </c>
      <c r="J21" s="6">
        <v>5000000</v>
      </c>
      <c r="K21" s="6">
        <v>100000</v>
      </c>
      <c r="L21" s="6">
        <v>50000</v>
      </c>
      <c r="M21" s="6">
        <v>50000</v>
      </c>
      <c r="N21" s="27">
        <v>2</v>
      </c>
      <c r="O21" s="6">
        <f t="shared" si="5"/>
        <v>400000</v>
      </c>
      <c r="P21" s="6">
        <v>0</v>
      </c>
      <c r="Q21" s="6">
        <v>0</v>
      </c>
      <c r="R21" s="6"/>
      <c r="S21" s="7">
        <f t="shared" si="9"/>
        <v>5772000</v>
      </c>
      <c r="T21" s="8" t="s">
        <v>75</v>
      </c>
      <c r="U21" s="39" t="s">
        <v>152</v>
      </c>
      <c r="V21" s="39" t="s">
        <v>76</v>
      </c>
      <c r="W21" s="8" t="s">
        <v>78</v>
      </c>
      <c r="X21" s="39" t="s">
        <v>77</v>
      </c>
      <c r="Y21" s="8"/>
      <c r="Z21" s="8"/>
      <c r="AA21" s="8" t="s">
        <v>107</v>
      </c>
      <c r="AB21" s="8"/>
      <c r="AC21" s="8">
        <v>24</v>
      </c>
      <c r="AD21" s="31">
        <v>45017</v>
      </c>
      <c r="AE21" s="31">
        <f t="shared" si="4"/>
        <v>45748</v>
      </c>
      <c r="AF21" s="31">
        <f t="shared" ca="1" si="10"/>
        <v>45751</v>
      </c>
      <c r="AG21" s="61">
        <f t="shared" ca="1" si="11"/>
        <v>-3</v>
      </c>
      <c r="AH21" s="8" t="s">
        <v>65</v>
      </c>
      <c r="AI21" s="9"/>
      <c r="AJ21" s="9"/>
      <c r="AK21" s="9"/>
      <c r="AL21" s="9"/>
      <c r="AM21" s="9"/>
    </row>
    <row r="22" spans="1:43" ht="22.5" customHeight="1" x14ac:dyDescent="0.2">
      <c r="A22" s="2" t="s">
        <v>51</v>
      </c>
      <c r="B22" s="48">
        <v>2618</v>
      </c>
      <c r="C22" s="48">
        <v>2685</v>
      </c>
      <c r="D22" s="5">
        <f t="shared" si="0"/>
        <v>67</v>
      </c>
      <c r="E22" s="5" t="s">
        <v>159</v>
      </c>
      <c r="F22" s="5" t="s">
        <v>167</v>
      </c>
      <c r="G22" s="5">
        <f t="shared" si="7"/>
        <v>2</v>
      </c>
      <c r="H22" s="6">
        <f>IF((D22=" ")," ",D22*'Cài Đặt Dịch Vụ'!$B$3)</f>
        <v>268000</v>
      </c>
      <c r="I22" s="6">
        <f>IF((G22=" ")," ",G22*'Cài Đặt Dịch Vụ'!$B$4)</f>
        <v>60000</v>
      </c>
      <c r="J22" s="6">
        <v>5500000</v>
      </c>
      <c r="K22" s="6">
        <v>100000</v>
      </c>
      <c r="L22" s="6">
        <v>50000</v>
      </c>
      <c r="M22" s="6">
        <v>50000</v>
      </c>
      <c r="N22" s="27">
        <v>1</v>
      </c>
      <c r="O22" s="6">
        <f t="shared" si="5"/>
        <v>200000</v>
      </c>
      <c r="P22" s="6">
        <v>0</v>
      </c>
      <c r="Q22" s="6">
        <v>0</v>
      </c>
      <c r="R22" s="6"/>
      <c r="S22" s="7">
        <f t="shared" si="9"/>
        <v>6028000</v>
      </c>
      <c r="T22" s="8" t="s">
        <v>80</v>
      </c>
      <c r="U22" s="39" t="s">
        <v>82</v>
      </c>
      <c r="V22" s="39" t="s">
        <v>81</v>
      </c>
      <c r="W22" s="8"/>
      <c r="X22" s="8"/>
      <c r="Y22" s="8"/>
      <c r="Z22" s="8"/>
      <c r="AA22" s="8" t="s">
        <v>112</v>
      </c>
      <c r="AB22" s="8"/>
      <c r="AC22" s="8">
        <v>24</v>
      </c>
      <c r="AD22" s="31">
        <v>45017</v>
      </c>
      <c r="AE22" s="31">
        <f t="shared" si="4"/>
        <v>45748</v>
      </c>
      <c r="AF22" s="31">
        <f t="shared" ca="1" si="10"/>
        <v>45751</v>
      </c>
      <c r="AG22" s="61">
        <f t="shared" ca="1" si="11"/>
        <v>-3</v>
      </c>
      <c r="AH22" s="8" t="s">
        <v>65</v>
      </c>
      <c r="AI22" s="9"/>
      <c r="AJ22" s="9"/>
      <c r="AK22" s="9"/>
      <c r="AL22" s="9"/>
      <c r="AM22" s="9"/>
    </row>
    <row r="23" spans="1:43" ht="33" customHeight="1" x14ac:dyDescent="0.2">
      <c r="A23" s="90" t="s">
        <v>139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49"/>
      <c r="S23" s="10">
        <f>SUMIF(AH6:AH22,"Đã thanh toán",S6:S22)</f>
        <v>93228000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62"/>
      <c r="AH23" s="11" t="s">
        <v>89</v>
      </c>
      <c r="AI23" s="12"/>
      <c r="AJ23" s="12"/>
      <c r="AK23" s="12"/>
      <c r="AL23" s="12"/>
      <c r="AM23" s="12"/>
    </row>
    <row r="24" spans="1:43" ht="18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8"/>
      <c r="O24" s="4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8"/>
      <c r="AB24" s="58"/>
      <c r="AC24" s="1"/>
      <c r="AD24" s="1"/>
      <c r="AE24" s="1"/>
      <c r="AF24" s="1"/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8"/>
      <c r="O25" s="4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8"/>
      <c r="AB25" s="58"/>
      <c r="AC25" s="1"/>
      <c r="AD25" s="1"/>
      <c r="AE25" s="1"/>
      <c r="AF25" s="1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8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8"/>
      <c r="O26" s="4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8"/>
      <c r="AB26" s="58"/>
      <c r="AC26" s="1"/>
      <c r="AD26" s="1"/>
      <c r="AE26" s="1"/>
      <c r="AF26" s="1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8"/>
      <c r="O27" s="4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8"/>
      <c r="AB27" s="58"/>
      <c r="AC27" s="1"/>
      <c r="AD27" s="1"/>
      <c r="AE27" s="1"/>
      <c r="AF27" s="1"/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8"/>
      <c r="O28" s="4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8"/>
      <c r="AB28" s="58"/>
      <c r="AC28" s="1"/>
      <c r="AD28" s="1"/>
      <c r="AE28" s="1"/>
      <c r="AF28" s="1"/>
      <c r="AG28" s="28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8"/>
      <c r="O29" s="47"/>
      <c r="P29" s="1"/>
      <c r="Q29" s="1">
        <v>3</v>
      </c>
      <c r="R29" s="1"/>
      <c r="S29" s="1"/>
      <c r="T29" s="1"/>
      <c r="U29" s="1"/>
      <c r="V29" s="1"/>
      <c r="W29" s="1"/>
      <c r="X29" s="1"/>
      <c r="Y29" s="1"/>
      <c r="Z29" s="1"/>
      <c r="AA29" s="58"/>
      <c r="AB29" s="58"/>
      <c r="AC29" s="1"/>
      <c r="AD29" s="1"/>
      <c r="AE29" s="1"/>
      <c r="AF29" s="1"/>
      <c r="AG29" s="28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8"/>
      <c r="O30" s="4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8"/>
      <c r="AB30" s="58"/>
      <c r="AC30" s="1"/>
      <c r="AD30" s="1"/>
      <c r="AE30" s="1"/>
      <c r="AF30" s="1"/>
      <c r="AG30" s="28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8"/>
      <c r="O31" s="4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8"/>
      <c r="AB31" s="58"/>
      <c r="AC31" s="1"/>
      <c r="AD31" s="1"/>
      <c r="AE31" s="1"/>
      <c r="AF31" s="1"/>
      <c r="AG31" s="28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8"/>
      <c r="O32" s="4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8"/>
      <c r="AB32" s="58"/>
      <c r="AC32" s="1"/>
      <c r="AD32" s="1"/>
      <c r="AE32" s="1"/>
      <c r="AF32" s="1"/>
      <c r="AG32" s="28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8"/>
      <c r="O33" s="4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8"/>
      <c r="AB33" s="58"/>
      <c r="AC33" s="1"/>
      <c r="AD33" s="1"/>
      <c r="AE33" s="1"/>
      <c r="AF33" s="1"/>
      <c r="AG33" s="28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8"/>
      <c r="O34" s="4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8"/>
      <c r="AB34" s="58"/>
      <c r="AC34" s="1"/>
      <c r="AD34" s="1"/>
      <c r="AE34" s="1"/>
      <c r="AF34" s="1"/>
      <c r="AG34" s="28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8"/>
      <c r="O35" s="4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8"/>
      <c r="AB35" s="58"/>
      <c r="AC35" s="1"/>
      <c r="AD35" s="1"/>
      <c r="AE35" s="1"/>
      <c r="AF35" s="1"/>
      <c r="AG35" s="28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8"/>
      <c r="O36" s="4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8"/>
      <c r="AB36" s="58"/>
      <c r="AC36" s="1"/>
      <c r="AD36" s="1"/>
      <c r="AE36" s="1"/>
      <c r="AF36" s="1"/>
      <c r="AG36" s="28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8"/>
      <c r="O37" s="4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8"/>
      <c r="AB37" s="58"/>
      <c r="AC37" s="1"/>
      <c r="AD37" s="1"/>
      <c r="AE37" s="1"/>
      <c r="AF37" s="1"/>
      <c r="AG37" s="28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8"/>
      <c r="O38" s="4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58"/>
      <c r="AB38" s="58"/>
      <c r="AC38" s="1"/>
      <c r="AD38" s="1"/>
      <c r="AE38" s="1"/>
      <c r="AF38" s="1"/>
      <c r="AG38" s="28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8"/>
      <c r="O39" s="4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8"/>
      <c r="AB39" s="58"/>
      <c r="AC39" s="1"/>
      <c r="AD39" s="1"/>
      <c r="AE39" s="1"/>
      <c r="AF39" s="1"/>
      <c r="AG39" s="28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8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8"/>
      <c r="AB40" s="58"/>
      <c r="AC40" s="1"/>
      <c r="AD40" s="1"/>
      <c r="AE40" s="1"/>
      <c r="AF40" s="1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8"/>
      <c r="O41" s="4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8"/>
      <c r="AB41" s="58"/>
      <c r="AC41" s="1"/>
      <c r="AD41" s="1"/>
      <c r="AE41" s="1"/>
      <c r="AF41" s="1"/>
      <c r="AG41" s="28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8"/>
      <c r="O42" s="4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8"/>
      <c r="AB42" s="58"/>
      <c r="AC42" s="1"/>
      <c r="AD42" s="1"/>
      <c r="AE42" s="1"/>
      <c r="AF42" s="1" t="s">
        <v>123</v>
      </c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2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8"/>
      <c r="AB43" s="58"/>
      <c r="AC43" s="1"/>
      <c r="AD43" s="1"/>
      <c r="AE43" s="1"/>
      <c r="AF43" s="1"/>
      <c r="AG43" s="28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8"/>
      <c r="O44" s="4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58"/>
      <c r="AB44" s="58"/>
      <c r="AC44" s="1"/>
      <c r="AD44" s="1"/>
      <c r="AE44" s="1"/>
      <c r="AF44" s="1"/>
      <c r="AG44" s="28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8"/>
      <c r="O45" s="4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8"/>
      <c r="AB45" s="58"/>
      <c r="AC45" s="1"/>
      <c r="AD45" s="1"/>
      <c r="AE45" s="1"/>
      <c r="AF45" s="1"/>
      <c r="AG45" s="28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8"/>
      <c r="O46" s="4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8"/>
      <c r="AB46" s="58"/>
      <c r="AC46" s="1"/>
      <c r="AD46" s="1"/>
      <c r="AE46" s="1"/>
      <c r="AF46" s="1"/>
      <c r="AG46" s="28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8"/>
      <c r="O47" s="4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8"/>
      <c r="AB47" s="58"/>
      <c r="AC47" s="1"/>
      <c r="AD47" s="1"/>
      <c r="AE47" s="1"/>
      <c r="AF47" s="1"/>
      <c r="AG47" s="28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8"/>
      <c r="O48" s="4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8"/>
      <c r="AB48" s="58"/>
      <c r="AC48" s="1"/>
      <c r="AD48" s="1"/>
      <c r="AE48" s="1"/>
      <c r="AF48" s="1"/>
      <c r="AG48" s="28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8"/>
      <c r="O49" s="4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8"/>
      <c r="AB49" s="58"/>
      <c r="AC49" s="1"/>
      <c r="AD49" s="1"/>
      <c r="AE49" s="1"/>
      <c r="AF49" s="1"/>
      <c r="AG49" s="28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8"/>
      <c r="O50" s="4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8"/>
      <c r="AB50" s="58"/>
      <c r="AC50" s="1"/>
      <c r="AD50" s="1"/>
      <c r="AE50" s="1"/>
      <c r="AF50" s="1"/>
      <c r="AG50" s="28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8"/>
      <c r="O51" s="4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8"/>
      <c r="AB51" s="58"/>
      <c r="AC51" s="1"/>
      <c r="AD51" s="1"/>
      <c r="AE51" s="1"/>
      <c r="AF51" s="1"/>
      <c r="AG51" s="28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8"/>
      <c r="O52" s="4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8"/>
      <c r="AB52" s="58"/>
      <c r="AC52" s="1"/>
      <c r="AD52" s="1"/>
      <c r="AE52" s="1"/>
      <c r="AF52" s="1"/>
      <c r="AG52" s="28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8"/>
      <c r="O53" s="4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8"/>
      <c r="AB53" s="58"/>
      <c r="AC53" s="1"/>
      <c r="AD53" s="1"/>
      <c r="AE53" s="1"/>
      <c r="AF53" s="1"/>
      <c r="AG53" s="28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8"/>
      <c r="O54" s="4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8"/>
      <c r="AB54" s="58"/>
      <c r="AC54" s="1"/>
      <c r="AD54" s="1"/>
      <c r="AE54" s="1"/>
      <c r="AF54" s="1"/>
      <c r="AG54" s="28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8"/>
      <c r="O55" s="4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8"/>
      <c r="AB55" s="58"/>
      <c r="AC55" s="1"/>
      <c r="AD55" s="1"/>
      <c r="AE55" s="1"/>
      <c r="AF55" s="1"/>
      <c r="AG55" s="28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8"/>
      <c r="O56" s="4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8"/>
      <c r="AB56" s="58"/>
      <c r="AC56" s="1"/>
      <c r="AD56" s="1"/>
      <c r="AE56" s="1"/>
      <c r="AF56" s="1"/>
      <c r="AG56" s="28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8"/>
      <c r="O57" s="4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8"/>
      <c r="AB57" s="58"/>
      <c r="AC57" s="1"/>
      <c r="AD57" s="1"/>
      <c r="AE57" s="1"/>
      <c r="AF57" s="1"/>
      <c r="AG57" s="28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8"/>
      <c r="O58" s="4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8"/>
      <c r="AB58" s="58"/>
      <c r="AC58" s="1"/>
      <c r="AD58" s="1"/>
      <c r="AE58" s="1"/>
      <c r="AF58" s="1"/>
      <c r="AG58" s="28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8"/>
      <c r="O59" s="4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8"/>
      <c r="AB59" s="58"/>
      <c r="AC59" s="1"/>
      <c r="AD59" s="1"/>
      <c r="AE59" s="1"/>
      <c r="AF59" s="1"/>
      <c r="AG59" s="28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8"/>
      <c r="O60" s="4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8"/>
      <c r="AB60" s="58"/>
      <c r="AC60" s="1"/>
      <c r="AD60" s="1"/>
      <c r="AE60" s="1"/>
      <c r="AF60" s="1"/>
      <c r="AG60" s="28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8"/>
      <c r="O61" s="4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8"/>
      <c r="AB61" s="58"/>
      <c r="AC61" s="1"/>
      <c r="AD61" s="1"/>
      <c r="AE61" s="1"/>
      <c r="AF61" s="1"/>
      <c r="AG61" s="28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8"/>
      <c r="O62" s="4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8"/>
      <c r="AB62" s="58"/>
      <c r="AC62" s="1"/>
      <c r="AD62" s="1"/>
      <c r="AE62" s="1"/>
      <c r="AF62" s="1"/>
      <c r="AG62" s="28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8"/>
      <c r="O63" s="4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8"/>
      <c r="AB63" s="58"/>
      <c r="AC63" s="1"/>
      <c r="AD63" s="1"/>
      <c r="AE63" s="1"/>
      <c r="AF63" s="1"/>
      <c r="AG63" s="28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8"/>
      <c r="O64" s="4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8"/>
      <c r="AB64" s="58"/>
      <c r="AC64" s="1"/>
      <c r="AD64" s="1"/>
      <c r="AE64" s="1"/>
      <c r="AF64" s="1"/>
      <c r="AG64" s="28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8"/>
      <c r="O65" s="4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8"/>
      <c r="AB65" s="58"/>
      <c r="AC65" s="1"/>
      <c r="AD65" s="1"/>
      <c r="AE65" s="1"/>
      <c r="AF65" s="1"/>
      <c r="AG65" s="28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8"/>
      <c r="O66" s="47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58"/>
      <c r="AB66" s="58"/>
      <c r="AC66" s="1"/>
      <c r="AD66" s="1"/>
      <c r="AE66" s="1"/>
      <c r="AF66" s="1"/>
      <c r="AG66" s="28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8"/>
      <c r="O67" s="4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58"/>
      <c r="AB67" s="58"/>
      <c r="AC67" s="1"/>
      <c r="AD67" s="1"/>
      <c r="AE67" s="1"/>
      <c r="AF67" s="1"/>
      <c r="AG67" s="28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8"/>
      <c r="O68" s="4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58"/>
      <c r="AB68" s="58"/>
      <c r="AC68" s="1"/>
      <c r="AD68" s="1"/>
      <c r="AE68" s="1"/>
      <c r="AF68" s="1"/>
      <c r="AG68" s="28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8"/>
      <c r="O69" s="4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58"/>
      <c r="AB69" s="58"/>
      <c r="AC69" s="1"/>
      <c r="AD69" s="1"/>
      <c r="AE69" s="1"/>
      <c r="AF69" s="1"/>
      <c r="AG69" s="28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8"/>
      <c r="O70" s="4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58"/>
      <c r="AB70" s="58"/>
      <c r="AC70" s="1"/>
      <c r="AD70" s="1"/>
      <c r="AE70" s="1"/>
      <c r="AF70" s="1"/>
      <c r="AG70" s="28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8"/>
      <c r="O71" s="4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58"/>
      <c r="AB71" s="58"/>
      <c r="AC71" s="1"/>
      <c r="AD71" s="1"/>
      <c r="AE71" s="1"/>
      <c r="AF71" s="1"/>
      <c r="AG71" s="28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8"/>
      <c r="O72" s="4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58"/>
      <c r="AB72" s="58"/>
      <c r="AC72" s="1"/>
      <c r="AD72" s="1"/>
      <c r="AE72" s="1"/>
      <c r="AF72" s="1"/>
      <c r="AG72" s="28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8"/>
      <c r="O73" s="4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8"/>
      <c r="AB73" s="58"/>
      <c r="AC73" s="1"/>
      <c r="AD73" s="1"/>
      <c r="AE73" s="1"/>
      <c r="AF73" s="1"/>
      <c r="AG73" s="28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8"/>
      <c r="O74" s="4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8"/>
      <c r="AB74" s="58"/>
      <c r="AC74" s="1"/>
      <c r="AD74" s="1"/>
      <c r="AE74" s="1"/>
      <c r="AF74" s="1"/>
      <c r="AG74" s="28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8"/>
      <c r="O75" s="4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8"/>
      <c r="AB75" s="58"/>
      <c r="AC75" s="1"/>
      <c r="AD75" s="1"/>
      <c r="AE75" s="1"/>
      <c r="AF75" s="1"/>
      <c r="AG75" s="28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8"/>
      <c r="O76" s="4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8"/>
      <c r="AB76" s="58"/>
      <c r="AC76" s="1"/>
      <c r="AD76" s="1"/>
      <c r="AE76" s="1"/>
      <c r="AF76" s="1"/>
      <c r="AG76" s="28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8"/>
      <c r="O77" s="4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8"/>
      <c r="AB77" s="58"/>
      <c r="AC77" s="1"/>
      <c r="AD77" s="1"/>
      <c r="AE77" s="1"/>
      <c r="AF77" s="1"/>
      <c r="AG77" s="28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8"/>
      <c r="O78" s="4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8"/>
      <c r="AB78" s="58"/>
      <c r="AC78" s="1"/>
      <c r="AD78" s="1"/>
      <c r="AE78" s="1"/>
      <c r="AF78" s="1"/>
      <c r="AG78" s="28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8"/>
      <c r="O79" s="4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8"/>
      <c r="AB79" s="58"/>
      <c r="AC79" s="1"/>
      <c r="AD79" s="1"/>
      <c r="AE79" s="1"/>
      <c r="AF79" s="1"/>
      <c r="AG79" s="28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8"/>
      <c r="O80" s="4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8"/>
      <c r="AB80" s="58"/>
      <c r="AC80" s="1"/>
      <c r="AD80" s="1"/>
      <c r="AE80" s="1"/>
      <c r="AF80" s="1"/>
      <c r="AG80" s="28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8"/>
      <c r="O81" s="4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8"/>
      <c r="AB81" s="58"/>
      <c r="AC81" s="1"/>
      <c r="AD81" s="1"/>
      <c r="AE81" s="1"/>
      <c r="AF81" s="1"/>
      <c r="AG81" s="28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8"/>
      <c r="O82" s="4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8"/>
      <c r="AB82" s="58"/>
      <c r="AC82" s="1"/>
      <c r="AD82" s="1"/>
      <c r="AE82" s="1"/>
      <c r="AF82" s="1"/>
      <c r="AG82" s="28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8"/>
      <c r="O83" s="4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8"/>
      <c r="AB83" s="58"/>
      <c r="AC83" s="1"/>
      <c r="AD83" s="1"/>
      <c r="AE83" s="1"/>
      <c r="AF83" s="1"/>
      <c r="AG83" s="28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8"/>
      <c r="O84" s="4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58"/>
      <c r="AB84" s="58"/>
      <c r="AC84" s="1"/>
      <c r="AD84" s="1"/>
      <c r="AE84" s="1"/>
      <c r="AF84" s="1"/>
      <c r="AG84" s="28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8"/>
      <c r="O85" s="4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58"/>
      <c r="AB85" s="58"/>
      <c r="AC85" s="1"/>
      <c r="AD85" s="1"/>
      <c r="AE85" s="1"/>
      <c r="AF85" s="1"/>
      <c r="AG85" s="28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8"/>
      <c r="O86" s="4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58"/>
      <c r="AB86" s="58"/>
      <c r="AC86" s="1"/>
      <c r="AD86" s="1"/>
      <c r="AE86" s="1"/>
      <c r="AF86" s="1"/>
      <c r="AG86" s="28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8"/>
      <c r="O87" s="4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58"/>
      <c r="AB87" s="58"/>
      <c r="AC87" s="1"/>
      <c r="AD87" s="1"/>
      <c r="AE87" s="1"/>
      <c r="AF87" s="1"/>
      <c r="AG87" s="28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8"/>
      <c r="O88" s="4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58"/>
      <c r="AB88" s="58"/>
      <c r="AC88" s="1"/>
      <c r="AD88" s="1"/>
      <c r="AE88" s="1"/>
      <c r="AF88" s="1"/>
      <c r="AG88" s="28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8"/>
      <c r="O89" s="4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58"/>
      <c r="AB89" s="58"/>
      <c r="AC89" s="1"/>
      <c r="AD89" s="1"/>
      <c r="AE89" s="1"/>
      <c r="AF89" s="1"/>
      <c r="AG89" s="28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8"/>
      <c r="O90" s="4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58"/>
      <c r="AB90" s="58"/>
      <c r="AC90" s="1"/>
      <c r="AD90" s="1"/>
      <c r="AE90" s="1"/>
      <c r="AF90" s="1"/>
      <c r="AG90" s="28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8"/>
      <c r="O91" s="4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58"/>
      <c r="AB91" s="58"/>
      <c r="AC91" s="1"/>
      <c r="AD91" s="1"/>
      <c r="AE91" s="1"/>
      <c r="AF91" s="1"/>
      <c r="AG91" s="28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8"/>
      <c r="O92" s="4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58"/>
      <c r="AB92" s="58"/>
      <c r="AC92" s="1"/>
      <c r="AD92" s="1"/>
      <c r="AE92" s="1"/>
      <c r="AF92" s="1"/>
      <c r="AG92" s="28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8"/>
      <c r="O93" s="4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58"/>
      <c r="AB93" s="58"/>
      <c r="AC93" s="1"/>
      <c r="AD93" s="1"/>
      <c r="AE93" s="1"/>
      <c r="AF93" s="1"/>
      <c r="AG93" s="28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8"/>
      <c r="O94" s="4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58"/>
      <c r="AB94" s="58"/>
      <c r="AC94" s="1"/>
      <c r="AD94" s="1"/>
      <c r="AE94" s="1"/>
      <c r="AF94" s="1"/>
      <c r="AG94" s="28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8"/>
      <c r="O95" s="4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58"/>
      <c r="AB95" s="58"/>
      <c r="AC95" s="1"/>
      <c r="AD95" s="1"/>
      <c r="AE95" s="1"/>
      <c r="AF95" s="1"/>
      <c r="AG95" s="28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8"/>
      <c r="O96" s="4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58"/>
      <c r="AB96" s="58"/>
      <c r="AC96" s="1"/>
      <c r="AD96" s="1"/>
      <c r="AE96" s="1"/>
      <c r="AF96" s="1"/>
      <c r="AG96" s="28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8"/>
      <c r="O97" s="4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58"/>
      <c r="AB97" s="58"/>
      <c r="AC97" s="1"/>
      <c r="AD97" s="1"/>
      <c r="AE97" s="1"/>
      <c r="AF97" s="1"/>
      <c r="AG97" s="28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8"/>
      <c r="O98" s="4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58"/>
      <c r="AB98" s="58"/>
      <c r="AC98" s="1"/>
      <c r="AD98" s="1"/>
      <c r="AE98" s="1"/>
      <c r="AF98" s="1"/>
      <c r="AG98" s="28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8"/>
      <c r="O99" s="4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58"/>
      <c r="AB99" s="58"/>
      <c r="AC99" s="1"/>
      <c r="AD99" s="1"/>
      <c r="AE99" s="1"/>
      <c r="AF99" s="1"/>
      <c r="AG99" s="28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8"/>
      <c r="O100" s="4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58"/>
      <c r="AB100" s="58"/>
      <c r="AC100" s="1"/>
      <c r="AD100" s="1"/>
      <c r="AE100" s="1"/>
      <c r="AF100" s="1"/>
      <c r="AG100" s="28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8"/>
      <c r="O101" s="4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58"/>
      <c r="AB101" s="58"/>
      <c r="AC101" s="1"/>
      <c r="AD101" s="1"/>
      <c r="AE101" s="1"/>
      <c r="AF101" s="1"/>
      <c r="AG101" s="28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8"/>
      <c r="O102" s="4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58"/>
      <c r="AB102" s="58"/>
      <c r="AC102" s="1"/>
      <c r="AD102" s="1"/>
      <c r="AE102" s="1"/>
      <c r="AF102" s="1"/>
      <c r="AG102" s="28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8"/>
      <c r="O103" s="4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58"/>
      <c r="AB103" s="58"/>
      <c r="AC103" s="1"/>
      <c r="AD103" s="1"/>
      <c r="AE103" s="1"/>
      <c r="AF103" s="1"/>
      <c r="AG103" s="28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8"/>
      <c r="O104" s="4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58"/>
      <c r="AB104" s="58"/>
      <c r="AC104" s="1"/>
      <c r="AD104" s="1"/>
      <c r="AE104" s="1"/>
      <c r="AF104" s="1"/>
      <c r="AG104" s="28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8"/>
      <c r="O105" s="4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58"/>
      <c r="AB105" s="58"/>
      <c r="AC105" s="1"/>
      <c r="AD105" s="1"/>
      <c r="AE105" s="1"/>
      <c r="AF105" s="1"/>
      <c r="AG105" s="28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8"/>
      <c r="O106" s="4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8"/>
      <c r="AB106" s="58"/>
      <c r="AC106" s="1"/>
      <c r="AD106" s="1"/>
      <c r="AE106" s="1"/>
      <c r="AF106" s="1"/>
      <c r="AG106" s="28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8"/>
      <c r="O107" s="4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8"/>
      <c r="AB107" s="58"/>
      <c r="AC107" s="1"/>
      <c r="AD107" s="1"/>
      <c r="AE107" s="1"/>
      <c r="AF107" s="1"/>
      <c r="AG107" s="28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8"/>
      <c r="O108" s="4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8"/>
      <c r="AB108" s="58"/>
      <c r="AC108" s="1"/>
      <c r="AD108" s="1"/>
      <c r="AE108" s="1"/>
      <c r="AF108" s="1"/>
      <c r="AG108" s="28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8"/>
      <c r="O109" s="4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8"/>
      <c r="AB109" s="58"/>
      <c r="AC109" s="1"/>
      <c r="AD109" s="1"/>
      <c r="AE109" s="1"/>
      <c r="AF109" s="1"/>
      <c r="AG109" s="28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8"/>
      <c r="O110" s="4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8"/>
      <c r="AB110" s="58"/>
      <c r="AC110" s="1"/>
      <c r="AD110" s="1"/>
      <c r="AE110" s="1"/>
      <c r="AF110" s="1"/>
      <c r="AG110" s="28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8"/>
      <c r="O111" s="4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8"/>
      <c r="AB111" s="58"/>
      <c r="AC111" s="1"/>
      <c r="AD111" s="1"/>
      <c r="AE111" s="1"/>
      <c r="AF111" s="1"/>
      <c r="AG111" s="28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8"/>
      <c r="O112" s="4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8"/>
      <c r="AB112" s="58"/>
      <c r="AC112" s="1"/>
      <c r="AD112" s="1"/>
      <c r="AE112" s="1"/>
      <c r="AF112" s="1"/>
      <c r="AG112" s="28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8"/>
      <c r="O113" s="4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8"/>
      <c r="AB113" s="58"/>
      <c r="AC113" s="1"/>
      <c r="AD113" s="1"/>
      <c r="AE113" s="1"/>
      <c r="AF113" s="1"/>
      <c r="AG113" s="28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8"/>
      <c r="O114" s="4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8"/>
      <c r="AB114" s="58"/>
      <c r="AC114" s="1"/>
      <c r="AD114" s="1"/>
      <c r="AE114" s="1"/>
      <c r="AF114" s="1"/>
      <c r="AG114" s="28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8"/>
      <c r="O115" s="4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8"/>
      <c r="AB115" s="58"/>
      <c r="AC115" s="1"/>
      <c r="AD115" s="1"/>
      <c r="AE115" s="1"/>
      <c r="AF115" s="1"/>
      <c r="AG115" s="28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8"/>
      <c r="O116" s="4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8"/>
      <c r="AB116" s="58"/>
      <c r="AC116" s="1"/>
      <c r="AD116" s="1"/>
      <c r="AE116" s="1"/>
      <c r="AF116" s="1"/>
      <c r="AG116" s="28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8"/>
      <c r="O117" s="4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8"/>
      <c r="AB117" s="58"/>
      <c r="AC117" s="1"/>
      <c r="AD117" s="1"/>
      <c r="AE117" s="1"/>
      <c r="AF117" s="1"/>
      <c r="AG117" s="28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8"/>
      <c r="O118" s="4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8"/>
      <c r="AB118" s="58"/>
      <c r="AC118" s="1"/>
      <c r="AD118" s="1"/>
      <c r="AE118" s="1"/>
      <c r="AF118" s="1"/>
      <c r="AG118" s="28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8"/>
      <c r="O119" s="4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8"/>
      <c r="AB119" s="58"/>
      <c r="AC119" s="1"/>
      <c r="AD119" s="1"/>
      <c r="AE119" s="1"/>
      <c r="AF119" s="1"/>
      <c r="AG119" s="28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8"/>
      <c r="O120" s="4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8"/>
      <c r="AB120" s="58"/>
      <c r="AC120" s="1"/>
      <c r="AD120" s="1"/>
      <c r="AE120" s="1"/>
      <c r="AF120" s="1"/>
      <c r="AG120" s="28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8"/>
      <c r="O121" s="4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8"/>
      <c r="AB121" s="58"/>
      <c r="AC121" s="1"/>
      <c r="AD121" s="1"/>
      <c r="AE121" s="1"/>
      <c r="AF121" s="1"/>
      <c r="AG121" s="28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8"/>
      <c r="O122" s="4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8"/>
      <c r="AB122" s="58"/>
      <c r="AC122" s="1"/>
      <c r="AD122" s="1"/>
      <c r="AE122" s="1"/>
      <c r="AF122" s="1"/>
      <c r="AG122" s="28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8"/>
      <c r="O123" s="4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8"/>
      <c r="AB123" s="58"/>
      <c r="AC123" s="1"/>
      <c r="AD123" s="1"/>
      <c r="AE123" s="1"/>
      <c r="AF123" s="1"/>
      <c r="AG123" s="28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8"/>
      <c r="O124" s="4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8"/>
      <c r="AB124" s="58"/>
      <c r="AC124" s="1"/>
      <c r="AD124" s="1"/>
      <c r="AE124" s="1"/>
      <c r="AF124" s="1"/>
      <c r="AG124" s="28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8"/>
      <c r="O125" s="4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8"/>
      <c r="AB125" s="58"/>
      <c r="AC125" s="1"/>
      <c r="AD125" s="1"/>
      <c r="AE125" s="1"/>
      <c r="AF125" s="1"/>
      <c r="AG125" s="28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8"/>
      <c r="O126" s="4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8"/>
      <c r="AB126" s="58"/>
      <c r="AC126" s="1"/>
      <c r="AD126" s="1"/>
      <c r="AE126" s="1"/>
      <c r="AF126" s="1"/>
      <c r="AG126" s="28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8"/>
      <c r="O127" s="4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8"/>
      <c r="AB127" s="58"/>
      <c r="AC127" s="1"/>
      <c r="AD127" s="1"/>
      <c r="AE127" s="1"/>
      <c r="AF127" s="1"/>
      <c r="AG127" s="28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8"/>
      <c r="O128" s="4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8"/>
      <c r="AB128" s="58"/>
      <c r="AC128" s="1"/>
      <c r="AD128" s="1"/>
      <c r="AE128" s="1"/>
      <c r="AF128" s="1"/>
      <c r="AG128" s="28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8"/>
      <c r="O129" s="4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8"/>
      <c r="AB129" s="58"/>
      <c r="AC129" s="1"/>
      <c r="AD129" s="1"/>
      <c r="AE129" s="1"/>
      <c r="AF129" s="1"/>
      <c r="AG129" s="28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8"/>
      <c r="O130" s="4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8"/>
      <c r="AB130" s="58"/>
      <c r="AC130" s="1"/>
      <c r="AD130" s="1"/>
      <c r="AE130" s="1"/>
      <c r="AF130" s="1"/>
      <c r="AG130" s="28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8"/>
      <c r="O131" s="4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8"/>
      <c r="AB131" s="58"/>
      <c r="AC131" s="1"/>
      <c r="AD131" s="1"/>
      <c r="AE131" s="1"/>
      <c r="AF131" s="1"/>
      <c r="AG131" s="28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8"/>
      <c r="O132" s="4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8"/>
      <c r="AB132" s="58"/>
      <c r="AC132" s="1"/>
      <c r="AD132" s="1"/>
      <c r="AE132" s="1"/>
      <c r="AF132" s="1"/>
      <c r="AG132" s="28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8"/>
      <c r="O133" s="4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8"/>
      <c r="AB133" s="58"/>
      <c r="AC133" s="1"/>
      <c r="AD133" s="1"/>
      <c r="AE133" s="1"/>
      <c r="AF133" s="1"/>
      <c r="AG133" s="28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8"/>
      <c r="O134" s="4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8"/>
      <c r="AB134" s="58"/>
      <c r="AC134" s="1"/>
      <c r="AD134" s="1"/>
      <c r="AE134" s="1"/>
      <c r="AF134" s="1"/>
      <c r="AG134" s="28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8"/>
      <c r="O135" s="4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8"/>
      <c r="AB135" s="58"/>
      <c r="AC135" s="1"/>
      <c r="AD135" s="1"/>
      <c r="AE135" s="1"/>
      <c r="AF135" s="1"/>
      <c r="AG135" s="28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8"/>
      <c r="O136" s="4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8"/>
      <c r="AB136" s="58"/>
      <c r="AC136" s="1"/>
      <c r="AD136" s="1"/>
      <c r="AE136" s="1"/>
      <c r="AF136" s="1"/>
      <c r="AG136" s="28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8"/>
      <c r="O137" s="4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8"/>
      <c r="AB137" s="58"/>
      <c r="AC137" s="1"/>
      <c r="AD137" s="1"/>
      <c r="AE137" s="1"/>
      <c r="AF137" s="1"/>
      <c r="AG137" s="28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8"/>
      <c r="O138" s="4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8"/>
      <c r="AB138" s="58"/>
      <c r="AC138" s="1"/>
      <c r="AD138" s="1"/>
      <c r="AE138" s="1"/>
      <c r="AF138" s="1"/>
      <c r="AG138" s="28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8"/>
      <c r="O139" s="4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8"/>
      <c r="AB139" s="58"/>
      <c r="AC139" s="1"/>
      <c r="AD139" s="1"/>
      <c r="AE139" s="1"/>
      <c r="AF139" s="1"/>
      <c r="AG139" s="28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8"/>
      <c r="O140" s="4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8"/>
      <c r="AB140" s="58"/>
      <c r="AC140" s="1"/>
      <c r="AD140" s="1"/>
      <c r="AE140" s="1"/>
      <c r="AF140" s="1"/>
      <c r="AG140" s="28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8"/>
      <c r="O141" s="4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8"/>
      <c r="AB141" s="58"/>
      <c r="AC141" s="1"/>
      <c r="AD141" s="1"/>
      <c r="AE141" s="1"/>
      <c r="AF141" s="1"/>
      <c r="AG141" s="28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8"/>
      <c r="O142" s="4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8"/>
      <c r="AB142" s="58"/>
      <c r="AC142" s="1"/>
      <c r="AD142" s="1"/>
      <c r="AE142" s="1"/>
      <c r="AF142" s="1"/>
      <c r="AG142" s="28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8"/>
      <c r="O143" s="4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8"/>
      <c r="AB143" s="58"/>
      <c r="AC143" s="1"/>
      <c r="AD143" s="1"/>
      <c r="AE143" s="1"/>
      <c r="AF143" s="1"/>
      <c r="AG143" s="28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8"/>
      <c r="O144" s="4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8"/>
      <c r="AB144" s="58"/>
      <c r="AC144" s="1"/>
      <c r="AD144" s="1"/>
      <c r="AE144" s="1"/>
      <c r="AF144" s="1"/>
      <c r="AG144" s="28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8"/>
      <c r="O145" s="4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8"/>
      <c r="AB145" s="58"/>
      <c r="AC145" s="1"/>
      <c r="AD145" s="1"/>
      <c r="AE145" s="1"/>
      <c r="AF145" s="1"/>
      <c r="AG145" s="28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8"/>
      <c r="O146" s="4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8"/>
      <c r="AB146" s="58"/>
      <c r="AC146" s="1"/>
      <c r="AD146" s="1"/>
      <c r="AE146" s="1"/>
      <c r="AF146" s="1"/>
      <c r="AG146" s="28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8"/>
      <c r="O147" s="4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8"/>
      <c r="AB147" s="58"/>
      <c r="AC147" s="1"/>
      <c r="AD147" s="1"/>
      <c r="AE147" s="1"/>
      <c r="AF147" s="1"/>
      <c r="AG147" s="28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8"/>
      <c r="O148" s="4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8"/>
      <c r="AB148" s="58"/>
      <c r="AC148" s="1"/>
      <c r="AD148" s="1"/>
      <c r="AE148" s="1"/>
      <c r="AF148" s="1"/>
      <c r="AG148" s="28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8"/>
      <c r="O149" s="4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8"/>
      <c r="AB149" s="58"/>
      <c r="AC149" s="1"/>
      <c r="AD149" s="1"/>
      <c r="AE149" s="1"/>
      <c r="AF149" s="1"/>
      <c r="AG149" s="28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8"/>
      <c r="O150" s="4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8"/>
      <c r="AB150" s="58"/>
      <c r="AC150" s="1"/>
      <c r="AD150" s="1"/>
      <c r="AE150" s="1"/>
      <c r="AF150" s="1"/>
      <c r="AG150" s="28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8"/>
      <c r="O151" s="4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8"/>
      <c r="AB151" s="58"/>
      <c r="AC151" s="1"/>
      <c r="AD151" s="1"/>
      <c r="AE151" s="1"/>
      <c r="AF151" s="1"/>
      <c r="AG151" s="28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8"/>
      <c r="O152" s="4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8"/>
      <c r="AB152" s="58"/>
      <c r="AC152" s="1"/>
      <c r="AD152" s="1"/>
      <c r="AE152" s="1"/>
      <c r="AF152" s="1"/>
      <c r="AG152" s="28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8"/>
      <c r="O153" s="4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8"/>
      <c r="AB153" s="58"/>
      <c r="AC153" s="1"/>
      <c r="AD153" s="1"/>
      <c r="AE153" s="1"/>
      <c r="AF153" s="1"/>
      <c r="AG153" s="28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8"/>
      <c r="O154" s="4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8"/>
      <c r="AB154" s="58"/>
      <c r="AC154" s="1"/>
      <c r="AD154" s="1"/>
      <c r="AE154" s="1"/>
      <c r="AF154" s="1"/>
      <c r="AG154" s="28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8"/>
      <c r="O155" s="4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8"/>
      <c r="AB155" s="58"/>
      <c r="AC155" s="1"/>
      <c r="AD155" s="1"/>
      <c r="AE155" s="1"/>
      <c r="AF155" s="1"/>
      <c r="AG155" s="28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8"/>
      <c r="O156" s="47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8"/>
      <c r="AB156" s="58"/>
      <c r="AC156" s="1"/>
      <c r="AD156" s="1"/>
      <c r="AE156" s="1"/>
      <c r="AF156" s="1"/>
      <c r="AG156" s="28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8"/>
      <c r="O157" s="47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8"/>
      <c r="AB157" s="58"/>
      <c r="AC157" s="1"/>
      <c r="AD157" s="1"/>
      <c r="AE157" s="1"/>
      <c r="AF157" s="1"/>
      <c r="AG157" s="28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8"/>
      <c r="O158" s="47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8"/>
      <c r="AB158" s="58"/>
      <c r="AC158" s="1"/>
      <c r="AD158" s="1"/>
      <c r="AE158" s="1"/>
      <c r="AF158" s="1"/>
      <c r="AG158" s="28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8"/>
      <c r="O159" s="47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8"/>
      <c r="AB159" s="58"/>
      <c r="AC159" s="1"/>
      <c r="AD159" s="1"/>
      <c r="AE159" s="1"/>
      <c r="AF159" s="1"/>
      <c r="AG159" s="28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8"/>
      <c r="O160" s="47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8"/>
      <c r="AB160" s="58"/>
      <c r="AC160" s="1"/>
      <c r="AD160" s="1"/>
      <c r="AE160" s="1"/>
      <c r="AF160" s="1"/>
      <c r="AG160" s="28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8"/>
      <c r="O161" s="47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8"/>
      <c r="AB161" s="58"/>
      <c r="AC161" s="1"/>
      <c r="AD161" s="1"/>
      <c r="AE161" s="1"/>
      <c r="AF161" s="1"/>
      <c r="AG161" s="28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8"/>
      <c r="O162" s="47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8"/>
      <c r="AB162" s="58"/>
      <c r="AC162" s="1"/>
      <c r="AD162" s="1"/>
      <c r="AE162" s="1"/>
      <c r="AF162" s="1"/>
      <c r="AG162" s="28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8"/>
      <c r="O163" s="47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8"/>
      <c r="AB163" s="58"/>
      <c r="AC163" s="1"/>
      <c r="AD163" s="1"/>
      <c r="AE163" s="1"/>
      <c r="AF163" s="1"/>
      <c r="AG163" s="28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8"/>
      <c r="O164" s="47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8"/>
      <c r="AB164" s="58"/>
      <c r="AC164" s="1"/>
      <c r="AD164" s="1"/>
      <c r="AE164" s="1"/>
      <c r="AF164" s="1"/>
      <c r="AG164" s="28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8"/>
      <c r="O165" s="47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8"/>
      <c r="AB165" s="58"/>
      <c r="AC165" s="1"/>
      <c r="AD165" s="1"/>
      <c r="AE165" s="1"/>
      <c r="AF165" s="1"/>
      <c r="AG165" s="28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8"/>
      <c r="O166" s="47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58"/>
      <c r="AB166" s="58"/>
      <c r="AC166" s="1"/>
      <c r="AD166" s="1"/>
      <c r="AE166" s="1"/>
      <c r="AF166" s="1"/>
      <c r="AG166" s="28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8"/>
      <c r="O167" s="47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58"/>
      <c r="AB167" s="58"/>
      <c r="AC167" s="1"/>
      <c r="AD167" s="1"/>
      <c r="AE167" s="1"/>
      <c r="AF167" s="1"/>
      <c r="AG167" s="28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8"/>
      <c r="O168" s="47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58"/>
      <c r="AB168" s="58"/>
      <c r="AC168" s="1"/>
      <c r="AD168" s="1"/>
      <c r="AE168" s="1"/>
      <c r="AF168" s="1"/>
      <c r="AG168" s="28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8"/>
      <c r="O169" s="47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58"/>
      <c r="AB169" s="58"/>
      <c r="AC169" s="1"/>
      <c r="AD169" s="1"/>
      <c r="AE169" s="1"/>
      <c r="AF169" s="1"/>
      <c r="AG169" s="28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8"/>
      <c r="O170" s="47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58"/>
      <c r="AB170" s="58"/>
      <c r="AC170" s="1"/>
      <c r="AD170" s="1"/>
      <c r="AE170" s="1"/>
      <c r="AF170" s="1"/>
      <c r="AG170" s="28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8"/>
      <c r="O171" s="47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58"/>
      <c r="AB171" s="58"/>
      <c r="AC171" s="1"/>
      <c r="AD171" s="1"/>
      <c r="AE171" s="1"/>
      <c r="AF171" s="1"/>
      <c r="AG171" s="28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8"/>
      <c r="O172" s="47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58"/>
      <c r="AB172" s="58"/>
      <c r="AC172" s="1"/>
      <c r="AD172" s="1"/>
      <c r="AE172" s="1"/>
      <c r="AF172" s="1"/>
      <c r="AG172" s="28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8"/>
      <c r="O173" s="47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58"/>
      <c r="AB173" s="58"/>
      <c r="AC173" s="1"/>
      <c r="AD173" s="1"/>
      <c r="AE173" s="1"/>
      <c r="AF173" s="1"/>
      <c r="AG173" s="28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8"/>
      <c r="O174" s="47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58"/>
      <c r="AB174" s="58"/>
      <c r="AC174" s="1"/>
      <c r="AD174" s="1"/>
      <c r="AE174" s="1"/>
      <c r="AF174" s="1"/>
      <c r="AG174" s="28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8"/>
      <c r="O175" s="47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58"/>
      <c r="AB175" s="58"/>
      <c r="AC175" s="1"/>
      <c r="AD175" s="1"/>
      <c r="AE175" s="1"/>
      <c r="AF175" s="1"/>
      <c r="AG175" s="28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8"/>
      <c r="O176" s="47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58"/>
      <c r="AB176" s="58"/>
      <c r="AC176" s="1"/>
      <c r="AD176" s="1"/>
      <c r="AE176" s="1"/>
      <c r="AF176" s="1"/>
      <c r="AG176" s="28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8"/>
      <c r="O177" s="47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58"/>
      <c r="AB177" s="58"/>
      <c r="AC177" s="1"/>
      <c r="AD177" s="1"/>
      <c r="AE177" s="1"/>
      <c r="AF177" s="1"/>
      <c r="AG177" s="28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8"/>
      <c r="O178" s="47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58"/>
      <c r="AB178" s="58"/>
      <c r="AC178" s="1"/>
      <c r="AD178" s="1"/>
      <c r="AE178" s="1"/>
      <c r="AF178" s="1"/>
      <c r="AG178" s="28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8"/>
      <c r="O179" s="47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58"/>
      <c r="AB179" s="58"/>
      <c r="AC179" s="1"/>
      <c r="AD179" s="1"/>
      <c r="AE179" s="1"/>
      <c r="AF179" s="1"/>
      <c r="AG179" s="28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8"/>
      <c r="O180" s="47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58"/>
      <c r="AB180" s="58"/>
      <c r="AC180" s="1"/>
      <c r="AD180" s="1"/>
      <c r="AE180" s="1"/>
      <c r="AF180" s="1"/>
      <c r="AG180" s="28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8"/>
      <c r="O181" s="47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58"/>
      <c r="AB181" s="58"/>
      <c r="AC181" s="1"/>
      <c r="AD181" s="1"/>
      <c r="AE181" s="1"/>
      <c r="AF181" s="1"/>
      <c r="AG181" s="28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8"/>
      <c r="O182" s="47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58"/>
      <c r="AB182" s="58"/>
      <c r="AC182" s="1"/>
      <c r="AD182" s="1"/>
      <c r="AE182" s="1"/>
      <c r="AF182" s="1"/>
      <c r="AG182" s="28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8"/>
      <c r="O183" s="47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58"/>
      <c r="AB183" s="58"/>
      <c r="AC183" s="1"/>
      <c r="AD183" s="1"/>
      <c r="AE183" s="1"/>
      <c r="AF183" s="1"/>
      <c r="AG183" s="28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8"/>
      <c r="O184" s="47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58"/>
      <c r="AB184" s="58"/>
      <c r="AC184" s="1"/>
      <c r="AD184" s="1"/>
      <c r="AE184" s="1"/>
      <c r="AF184" s="1"/>
      <c r="AG184" s="28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8"/>
      <c r="O185" s="47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58"/>
      <c r="AB185" s="58"/>
      <c r="AC185" s="1"/>
      <c r="AD185" s="1"/>
      <c r="AE185" s="1"/>
      <c r="AF185" s="1"/>
      <c r="AG185" s="28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8"/>
      <c r="O186" s="47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58"/>
      <c r="AB186" s="58"/>
      <c r="AC186" s="1"/>
      <c r="AD186" s="1"/>
      <c r="AE186" s="1"/>
      <c r="AF186" s="1"/>
      <c r="AG186" s="28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8"/>
      <c r="O187" s="47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58"/>
      <c r="AB187" s="58"/>
      <c r="AC187" s="1"/>
      <c r="AD187" s="1"/>
      <c r="AE187" s="1"/>
      <c r="AF187" s="1"/>
      <c r="AG187" s="28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8"/>
      <c r="O188" s="47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58"/>
      <c r="AB188" s="58"/>
      <c r="AC188" s="1"/>
      <c r="AD188" s="1"/>
      <c r="AE188" s="1"/>
      <c r="AF188" s="1"/>
      <c r="AG188" s="28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8"/>
      <c r="O189" s="47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58"/>
      <c r="AB189" s="58"/>
      <c r="AC189" s="1"/>
      <c r="AD189" s="1"/>
      <c r="AE189" s="1"/>
      <c r="AF189" s="1"/>
      <c r="AG189" s="28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8"/>
      <c r="O190" s="47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58"/>
      <c r="AB190" s="58"/>
      <c r="AC190" s="1"/>
      <c r="AD190" s="1"/>
      <c r="AE190" s="1"/>
      <c r="AF190" s="1"/>
      <c r="AG190" s="28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8"/>
      <c r="O191" s="47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58"/>
      <c r="AB191" s="58"/>
      <c r="AC191" s="1"/>
      <c r="AD191" s="1"/>
      <c r="AE191" s="1"/>
      <c r="AF191" s="1"/>
      <c r="AG191" s="28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8"/>
      <c r="O192" s="47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58"/>
      <c r="AB192" s="58"/>
      <c r="AC192" s="1"/>
      <c r="AD192" s="1"/>
      <c r="AE192" s="1"/>
      <c r="AF192" s="1"/>
      <c r="AG192" s="28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8"/>
      <c r="O193" s="47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58"/>
      <c r="AB193" s="58"/>
      <c r="AC193" s="1"/>
      <c r="AD193" s="1"/>
      <c r="AE193" s="1"/>
      <c r="AF193" s="1"/>
      <c r="AG193" s="28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8"/>
      <c r="O194" s="47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58"/>
      <c r="AB194" s="58"/>
      <c r="AC194" s="1"/>
      <c r="AD194" s="1"/>
      <c r="AE194" s="1"/>
      <c r="AF194" s="1"/>
      <c r="AG194" s="28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8"/>
      <c r="O195" s="47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58"/>
      <c r="AB195" s="58"/>
      <c r="AC195" s="1"/>
      <c r="AD195" s="1"/>
      <c r="AE195" s="1"/>
      <c r="AF195" s="1"/>
      <c r="AG195" s="28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8"/>
      <c r="O196" s="47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58"/>
      <c r="AB196" s="58"/>
      <c r="AC196" s="1"/>
      <c r="AD196" s="1"/>
      <c r="AE196" s="1"/>
      <c r="AF196" s="1"/>
      <c r="AG196" s="28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8"/>
      <c r="O197" s="47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58"/>
      <c r="AB197" s="58"/>
      <c r="AC197" s="1"/>
      <c r="AD197" s="1"/>
      <c r="AE197" s="1"/>
      <c r="AF197" s="1"/>
      <c r="AG197" s="28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8"/>
      <c r="O198" s="47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58"/>
      <c r="AB198" s="58"/>
      <c r="AC198" s="1"/>
      <c r="AD198" s="1"/>
      <c r="AE198" s="1"/>
      <c r="AF198" s="1"/>
      <c r="AG198" s="28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8"/>
      <c r="O199" s="47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58"/>
      <c r="AB199" s="58"/>
      <c r="AC199" s="1"/>
      <c r="AD199" s="1"/>
      <c r="AE199" s="1"/>
      <c r="AF199" s="1"/>
      <c r="AG199" s="28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8"/>
      <c r="O200" s="47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58"/>
      <c r="AB200" s="58"/>
      <c r="AC200" s="1"/>
      <c r="AD200" s="1"/>
      <c r="AE200" s="1"/>
      <c r="AF200" s="1"/>
      <c r="AG200" s="28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8"/>
      <c r="O201" s="47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58"/>
      <c r="AB201" s="58"/>
      <c r="AC201" s="1"/>
      <c r="AD201" s="1"/>
      <c r="AE201" s="1"/>
      <c r="AF201" s="1"/>
      <c r="AG201" s="28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8"/>
      <c r="O202" s="47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58"/>
      <c r="AB202" s="58"/>
      <c r="AC202" s="1"/>
      <c r="AD202" s="1"/>
      <c r="AE202" s="1"/>
      <c r="AF202" s="1"/>
      <c r="AG202" s="28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8"/>
      <c r="O203" s="47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58"/>
      <c r="AB203" s="58"/>
      <c r="AC203" s="1"/>
      <c r="AD203" s="1"/>
      <c r="AE203" s="1"/>
      <c r="AF203" s="1"/>
      <c r="AG203" s="28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8"/>
      <c r="O204" s="47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58"/>
      <c r="AB204" s="58"/>
      <c r="AC204" s="1"/>
      <c r="AD204" s="1"/>
      <c r="AE204" s="1"/>
      <c r="AF204" s="1"/>
      <c r="AG204" s="28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8"/>
      <c r="O205" s="47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58"/>
      <c r="AB205" s="58"/>
      <c r="AC205" s="1"/>
      <c r="AD205" s="1"/>
      <c r="AE205" s="1"/>
      <c r="AF205" s="1"/>
      <c r="AG205" s="28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8"/>
      <c r="O206" s="47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58"/>
      <c r="AB206" s="58"/>
      <c r="AC206" s="1"/>
      <c r="AD206" s="1"/>
      <c r="AE206" s="1"/>
      <c r="AF206" s="1"/>
      <c r="AG206" s="28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8"/>
      <c r="O207" s="47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58"/>
      <c r="AB207" s="58"/>
      <c r="AC207" s="1"/>
      <c r="AD207" s="1"/>
      <c r="AE207" s="1"/>
      <c r="AF207" s="1"/>
      <c r="AG207" s="28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8"/>
      <c r="O208" s="47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58"/>
      <c r="AB208" s="58"/>
      <c r="AC208" s="1"/>
      <c r="AD208" s="1"/>
      <c r="AE208" s="1"/>
      <c r="AF208" s="1"/>
      <c r="AG208" s="28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8"/>
      <c r="O209" s="47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58"/>
      <c r="AB209" s="58"/>
      <c r="AC209" s="1"/>
      <c r="AD209" s="1"/>
      <c r="AE209" s="1"/>
      <c r="AF209" s="1"/>
      <c r="AG209" s="28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8"/>
      <c r="O210" s="47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58"/>
      <c r="AB210" s="58"/>
      <c r="AC210" s="1"/>
      <c r="AD210" s="1"/>
      <c r="AE210" s="1"/>
      <c r="AF210" s="1"/>
      <c r="AG210" s="28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8"/>
      <c r="O211" s="47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58"/>
      <c r="AB211" s="58"/>
      <c r="AC211" s="1"/>
      <c r="AD211" s="1"/>
      <c r="AE211" s="1"/>
      <c r="AF211" s="1"/>
      <c r="AG211" s="28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8"/>
      <c r="O212" s="47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58"/>
      <c r="AB212" s="58"/>
      <c r="AC212" s="1"/>
      <c r="AD212" s="1"/>
      <c r="AE212" s="1"/>
      <c r="AF212" s="1"/>
      <c r="AG212" s="28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8"/>
      <c r="O213" s="47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58"/>
      <c r="AB213" s="58"/>
      <c r="AC213" s="1"/>
      <c r="AD213" s="1"/>
      <c r="AE213" s="1"/>
      <c r="AF213" s="1"/>
      <c r="AG213" s="28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8"/>
      <c r="O214" s="47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58"/>
      <c r="AB214" s="58"/>
      <c r="AC214" s="1"/>
      <c r="AD214" s="1"/>
      <c r="AE214" s="1"/>
      <c r="AF214" s="1"/>
      <c r="AG214" s="28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8"/>
      <c r="O215" s="47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58"/>
      <c r="AB215" s="58"/>
      <c r="AC215" s="1"/>
      <c r="AD215" s="1"/>
      <c r="AE215" s="1"/>
      <c r="AF215" s="1"/>
      <c r="AG215" s="28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8"/>
      <c r="O216" s="47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58"/>
      <c r="AB216" s="58"/>
      <c r="AC216" s="1"/>
      <c r="AD216" s="1"/>
      <c r="AE216" s="1"/>
      <c r="AF216" s="1"/>
      <c r="AG216" s="28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8"/>
      <c r="O217" s="47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58"/>
      <c r="AB217" s="58"/>
      <c r="AC217" s="1"/>
      <c r="AD217" s="1"/>
      <c r="AE217" s="1"/>
      <c r="AF217" s="1"/>
      <c r="AG217" s="28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8"/>
      <c r="O218" s="47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58"/>
      <c r="AB218" s="58"/>
      <c r="AC218" s="1"/>
      <c r="AD218" s="1"/>
      <c r="AE218" s="1"/>
      <c r="AF218" s="1"/>
      <c r="AG218" s="28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8"/>
      <c r="O219" s="4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58"/>
      <c r="AB219" s="58"/>
      <c r="AC219" s="1"/>
      <c r="AD219" s="1"/>
      <c r="AE219" s="1"/>
      <c r="AF219" s="1"/>
      <c r="AG219" s="28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8"/>
      <c r="O220" s="47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58"/>
      <c r="AB220" s="58"/>
      <c r="AC220" s="1"/>
      <c r="AD220" s="1"/>
      <c r="AE220" s="1"/>
      <c r="AF220" s="1"/>
      <c r="AG220" s="28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8"/>
      <c r="O221" s="47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58"/>
      <c r="AB221" s="58"/>
      <c r="AC221" s="1"/>
      <c r="AD221" s="1"/>
      <c r="AE221" s="1"/>
      <c r="AF221" s="1"/>
      <c r="AG221" s="28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8"/>
      <c r="O222" s="47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58"/>
      <c r="AB222" s="58"/>
      <c r="AC222" s="1"/>
      <c r="AD222" s="1"/>
      <c r="AE222" s="1"/>
      <c r="AF222" s="1"/>
      <c r="AG222" s="28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8"/>
      <c r="O223" s="47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58"/>
      <c r="AB223" s="58"/>
      <c r="AC223" s="1"/>
      <c r="AD223" s="1"/>
      <c r="AE223" s="1"/>
      <c r="AF223" s="1"/>
      <c r="AG223" s="28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8"/>
      <c r="O224" s="47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58"/>
      <c r="AB224" s="58"/>
      <c r="AC224" s="1"/>
      <c r="AD224" s="1"/>
      <c r="AE224" s="1"/>
      <c r="AF224" s="1"/>
      <c r="AG224" s="28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8"/>
      <c r="O225" s="47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58"/>
      <c r="AB225" s="58"/>
      <c r="AC225" s="1"/>
      <c r="AD225" s="1"/>
      <c r="AE225" s="1"/>
      <c r="AF225" s="1"/>
      <c r="AG225" s="28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8"/>
      <c r="O226" s="47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58"/>
      <c r="AB226" s="58"/>
      <c r="AC226" s="1"/>
      <c r="AD226" s="1"/>
      <c r="AE226" s="1"/>
      <c r="AF226" s="1"/>
      <c r="AG226" s="28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8"/>
      <c r="O227" s="47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58"/>
      <c r="AB227" s="58"/>
      <c r="AC227" s="1"/>
      <c r="AD227" s="1"/>
      <c r="AE227" s="1"/>
      <c r="AF227" s="1"/>
      <c r="AG227" s="28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8"/>
      <c r="O228" s="47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58"/>
      <c r="AB228" s="58"/>
      <c r="AC228" s="1"/>
      <c r="AD228" s="1"/>
      <c r="AE228" s="1"/>
      <c r="AF228" s="1"/>
      <c r="AG228" s="28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8"/>
      <c r="O229" s="47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58"/>
      <c r="AB229" s="58"/>
      <c r="AC229" s="1"/>
      <c r="AD229" s="1"/>
      <c r="AE229" s="1"/>
      <c r="AF229" s="1"/>
      <c r="AG229" s="28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8"/>
      <c r="O230" s="47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58"/>
      <c r="AB230" s="58"/>
      <c r="AC230" s="1"/>
      <c r="AD230" s="1"/>
      <c r="AE230" s="1"/>
      <c r="AF230" s="1"/>
      <c r="AG230" s="28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8"/>
      <c r="O231" s="47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58"/>
      <c r="AB231" s="58"/>
      <c r="AC231" s="1"/>
      <c r="AD231" s="1"/>
      <c r="AE231" s="1"/>
      <c r="AF231" s="1"/>
      <c r="AG231" s="28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8"/>
      <c r="O232" s="4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58"/>
      <c r="AB232" s="58"/>
      <c r="AC232" s="1"/>
      <c r="AD232" s="1"/>
      <c r="AE232" s="1"/>
      <c r="AF232" s="1"/>
      <c r="AG232" s="28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8"/>
      <c r="O233" s="47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58"/>
      <c r="AB233" s="58"/>
      <c r="AC233" s="1"/>
      <c r="AD233" s="1"/>
      <c r="AE233" s="1"/>
      <c r="AF233" s="1"/>
      <c r="AG233" s="28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8"/>
      <c r="O234" s="47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58"/>
      <c r="AB234" s="58"/>
      <c r="AC234" s="1"/>
      <c r="AD234" s="1"/>
      <c r="AE234" s="1"/>
      <c r="AF234" s="1"/>
      <c r="AG234" s="28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8"/>
      <c r="O235" s="47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58"/>
      <c r="AB235" s="58"/>
      <c r="AC235" s="1"/>
      <c r="AD235" s="1"/>
      <c r="AE235" s="1"/>
      <c r="AF235" s="1"/>
      <c r="AG235" s="28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8"/>
      <c r="O236" s="47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58"/>
      <c r="AB236" s="58"/>
      <c r="AC236" s="1"/>
      <c r="AD236" s="1"/>
      <c r="AE236" s="1"/>
      <c r="AF236" s="1"/>
      <c r="AG236" s="28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8"/>
      <c r="O237" s="47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58"/>
      <c r="AB237" s="58"/>
      <c r="AC237" s="1"/>
      <c r="AD237" s="1"/>
      <c r="AE237" s="1"/>
      <c r="AF237" s="1"/>
      <c r="AG237" s="28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8"/>
      <c r="O238" s="4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58"/>
      <c r="AB238" s="58"/>
      <c r="AC238" s="1"/>
      <c r="AD238" s="1"/>
      <c r="AE238" s="1"/>
      <c r="AF238" s="1"/>
      <c r="AG238" s="28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8"/>
      <c r="O239" s="47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58"/>
      <c r="AB239" s="58"/>
      <c r="AC239" s="1"/>
      <c r="AD239" s="1"/>
      <c r="AE239" s="1"/>
      <c r="AF239" s="1"/>
      <c r="AG239" s="28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8"/>
      <c r="O240" s="47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58"/>
      <c r="AB240" s="58"/>
      <c r="AC240" s="1"/>
      <c r="AD240" s="1"/>
      <c r="AE240" s="1"/>
      <c r="AF240" s="1"/>
      <c r="AG240" s="28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8"/>
      <c r="O241" s="47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58"/>
      <c r="AB241" s="58"/>
      <c r="AC241" s="1"/>
      <c r="AD241" s="1"/>
      <c r="AE241" s="1"/>
      <c r="AF241" s="1"/>
      <c r="AG241" s="28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8"/>
      <c r="O242" s="47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58"/>
      <c r="AB242" s="58"/>
      <c r="AC242" s="1"/>
      <c r="AD242" s="1"/>
      <c r="AE242" s="1"/>
      <c r="AF242" s="1"/>
      <c r="AG242" s="28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8"/>
      <c r="O243" s="47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58"/>
      <c r="AB243" s="58"/>
      <c r="AC243" s="1"/>
      <c r="AD243" s="1"/>
      <c r="AE243" s="1"/>
      <c r="AF243" s="1"/>
      <c r="AG243" s="28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8"/>
      <c r="O244" s="47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58"/>
      <c r="AB244" s="58"/>
      <c r="AC244" s="1"/>
      <c r="AD244" s="1"/>
      <c r="AE244" s="1"/>
      <c r="AF244" s="1"/>
      <c r="AG244" s="28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8"/>
      <c r="O245" s="47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58"/>
      <c r="AB245" s="58"/>
      <c r="AC245" s="1"/>
      <c r="AD245" s="1"/>
      <c r="AE245" s="1"/>
      <c r="AF245" s="1"/>
      <c r="AG245" s="28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8"/>
      <c r="O246" s="47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58"/>
      <c r="AB246" s="58"/>
      <c r="AC246" s="1"/>
      <c r="AD246" s="1"/>
      <c r="AE246" s="1"/>
      <c r="AF246" s="1"/>
      <c r="AG246" s="28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8"/>
      <c r="O247" s="47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58"/>
      <c r="AB247" s="58"/>
      <c r="AC247" s="1"/>
      <c r="AD247" s="1"/>
      <c r="AE247" s="1"/>
      <c r="AF247" s="1"/>
      <c r="AG247" s="28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8"/>
      <c r="O248" s="47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58"/>
      <c r="AB248" s="58"/>
      <c r="AC248" s="1"/>
      <c r="AD248" s="1"/>
      <c r="AE248" s="1"/>
      <c r="AF248" s="1"/>
      <c r="AG248" s="28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8"/>
      <c r="O249" s="47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58"/>
      <c r="AB249" s="58"/>
      <c r="AC249" s="1"/>
      <c r="AD249" s="1"/>
      <c r="AE249" s="1"/>
      <c r="AF249" s="1"/>
      <c r="AG249" s="28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8"/>
      <c r="O250" s="47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58"/>
      <c r="AB250" s="58"/>
      <c r="AC250" s="1"/>
      <c r="AD250" s="1"/>
      <c r="AE250" s="1"/>
      <c r="AF250" s="1"/>
      <c r="AG250" s="28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8"/>
      <c r="O251" s="47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58"/>
      <c r="AB251" s="58"/>
      <c r="AC251" s="1"/>
      <c r="AD251" s="1"/>
      <c r="AE251" s="1"/>
      <c r="AF251" s="1"/>
      <c r="AG251" s="28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8"/>
      <c r="O252" s="47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58"/>
      <c r="AB252" s="58"/>
      <c r="AC252" s="1"/>
      <c r="AD252" s="1"/>
      <c r="AE252" s="1"/>
      <c r="AF252" s="1"/>
      <c r="AG252" s="28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8"/>
      <c r="O253" s="47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58"/>
      <c r="AB253" s="58"/>
      <c r="AC253" s="1"/>
      <c r="AD253" s="1"/>
      <c r="AE253" s="1"/>
      <c r="AF253" s="1"/>
      <c r="AG253" s="28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8"/>
      <c r="O254" s="47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58"/>
      <c r="AB254" s="58"/>
      <c r="AC254" s="1"/>
      <c r="AD254" s="1"/>
      <c r="AE254" s="1"/>
      <c r="AF254" s="1"/>
      <c r="AG254" s="28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8"/>
      <c r="O255" s="47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58"/>
      <c r="AB255" s="58"/>
      <c r="AC255" s="1"/>
      <c r="AD255" s="1"/>
      <c r="AE255" s="1"/>
      <c r="AF255" s="1"/>
      <c r="AG255" s="28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8"/>
      <c r="O256" s="47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58"/>
      <c r="AB256" s="58"/>
      <c r="AC256" s="1"/>
      <c r="AD256" s="1"/>
      <c r="AE256" s="1"/>
      <c r="AF256" s="1"/>
      <c r="AG256" s="28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8"/>
      <c r="O257" s="47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58"/>
      <c r="AB257" s="58"/>
      <c r="AC257" s="1"/>
      <c r="AD257" s="1"/>
      <c r="AE257" s="1"/>
      <c r="AF257" s="1"/>
      <c r="AG257" s="28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8"/>
      <c r="O258" s="47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58"/>
      <c r="AB258" s="58"/>
      <c r="AC258" s="1"/>
      <c r="AD258" s="1"/>
      <c r="AE258" s="1"/>
      <c r="AF258" s="1"/>
      <c r="AG258" s="28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8"/>
      <c r="O259" s="47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58"/>
      <c r="AB259" s="58"/>
      <c r="AC259" s="1"/>
      <c r="AD259" s="1"/>
      <c r="AE259" s="1"/>
      <c r="AF259" s="1"/>
      <c r="AG259" s="28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8"/>
      <c r="O260" s="47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58"/>
      <c r="AB260" s="58"/>
      <c r="AC260" s="1"/>
      <c r="AD260" s="1"/>
      <c r="AE260" s="1"/>
      <c r="AF260" s="1"/>
      <c r="AG260" s="28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8"/>
      <c r="O261" s="47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58"/>
      <c r="AB261" s="58"/>
      <c r="AC261" s="1"/>
      <c r="AD261" s="1"/>
      <c r="AE261" s="1"/>
      <c r="AF261" s="1"/>
      <c r="AG261" s="28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8"/>
      <c r="O262" s="47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58"/>
      <c r="AB262" s="58"/>
      <c r="AC262" s="1"/>
      <c r="AD262" s="1"/>
      <c r="AE262" s="1"/>
      <c r="AF262" s="1"/>
      <c r="AG262" s="28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8"/>
      <c r="O263" s="47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58"/>
      <c r="AB263" s="58"/>
      <c r="AC263" s="1"/>
      <c r="AD263" s="1"/>
      <c r="AE263" s="1"/>
      <c r="AF263" s="1"/>
      <c r="AG263" s="28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8"/>
      <c r="O264" s="47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58"/>
      <c r="AB264" s="58"/>
      <c r="AC264" s="1"/>
      <c r="AD264" s="1"/>
      <c r="AE264" s="1"/>
      <c r="AF264" s="1"/>
      <c r="AG264" s="28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8"/>
      <c r="O265" s="47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58"/>
      <c r="AB265" s="58"/>
      <c r="AC265" s="1"/>
      <c r="AD265" s="1"/>
      <c r="AE265" s="1"/>
      <c r="AF265" s="1"/>
      <c r="AG265" s="28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8"/>
      <c r="O266" s="47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58"/>
      <c r="AB266" s="58"/>
      <c r="AC266" s="1"/>
      <c r="AD266" s="1"/>
      <c r="AE266" s="1"/>
      <c r="AF266" s="1"/>
      <c r="AG266" s="28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8"/>
      <c r="O267" s="47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58"/>
      <c r="AB267" s="58"/>
      <c r="AC267" s="1"/>
      <c r="AD267" s="1"/>
      <c r="AE267" s="1"/>
      <c r="AF267" s="1"/>
      <c r="AG267" s="28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8"/>
      <c r="O268" s="47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58"/>
      <c r="AB268" s="58"/>
      <c r="AC268" s="1"/>
      <c r="AD268" s="1"/>
      <c r="AE268" s="1"/>
      <c r="AF268" s="1"/>
      <c r="AG268" s="28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8"/>
      <c r="O269" s="47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58"/>
      <c r="AB269" s="58"/>
      <c r="AC269" s="1"/>
      <c r="AD269" s="1"/>
      <c r="AE269" s="1"/>
      <c r="AF269" s="1"/>
      <c r="AG269" s="28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8"/>
      <c r="O270" s="47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58"/>
      <c r="AB270" s="58"/>
      <c r="AC270" s="1"/>
      <c r="AD270" s="1"/>
      <c r="AE270" s="1"/>
      <c r="AF270" s="1"/>
      <c r="AG270" s="28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8"/>
      <c r="O271" s="47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58"/>
      <c r="AB271" s="58"/>
      <c r="AC271" s="1"/>
      <c r="AD271" s="1"/>
      <c r="AE271" s="1"/>
      <c r="AF271" s="1"/>
      <c r="AG271" s="28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8"/>
      <c r="O272" s="47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58"/>
      <c r="AB272" s="58"/>
      <c r="AC272" s="1"/>
      <c r="AD272" s="1"/>
      <c r="AE272" s="1"/>
      <c r="AF272" s="1"/>
      <c r="AG272" s="28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8"/>
      <c r="O273" s="47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58"/>
      <c r="AB273" s="58"/>
      <c r="AC273" s="1"/>
      <c r="AD273" s="1"/>
      <c r="AE273" s="1"/>
      <c r="AF273" s="1"/>
      <c r="AG273" s="28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8"/>
      <c r="O274" s="47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58"/>
      <c r="AB274" s="58"/>
      <c r="AC274" s="1"/>
      <c r="AD274" s="1"/>
      <c r="AE274" s="1"/>
      <c r="AF274" s="1"/>
      <c r="AG274" s="28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8"/>
      <c r="O275" s="47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58"/>
      <c r="AB275" s="58"/>
      <c r="AC275" s="1"/>
      <c r="AD275" s="1"/>
      <c r="AE275" s="1"/>
      <c r="AF275" s="1"/>
      <c r="AG275" s="28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8"/>
      <c r="O276" s="47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58"/>
      <c r="AB276" s="58"/>
      <c r="AC276" s="1"/>
      <c r="AD276" s="1"/>
      <c r="AE276" s="1"/>
      <c r="AF276" s="1"/>
      <c r="AG276" s="28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8"/>
      <c r="O277" s="47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58"/>
      <c r="AB277" s="58"/>
      <c r="AC277" s="1"/>
      <c r="AD277" s="1"/>
      <c r="AE277" s="1"/>
      <c r="AF277" s="1"/>
      <c r="AG277" s="28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8"/>
      <c r="O278" s="47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58"/>
      <c r="AB278" s="58"/>
      <c r="AC278" s="1"/>
      <c r="AD278" s="1"/>
      <c r="AE278" s="1"/>
      <c r="AF278" s="1"/>
      <c r="AG278" s="28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8"/>
      <c r="O279" s="47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58"/>
      <c r="AB279" s="58"/>
      <c r="AC279" s="1"/>
      <c r="AD279" s="1"/>
      <c r="AE279" s="1"/>
      <c r="AF279" s="1"/>
      <c r="AG279" s="28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8"/>
      <c r="O280" s="47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58"/>
      <c r="AB280" s="58"/>
      <c r="AC280" s="1"/>
      <c r="AD280" s="1"/>
      <c r="AE280" s="1"/>
      <c r="AF280" s="1"/>
      <c r="AG280" s="28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8"/>
      <c r="O281" s="47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58"/>
      <c r="AB281" s="58"/>
      <c r="AC281" s="1"/>
      <c r="AD281" s="1"/>
      <c r="AE281" s="1"/>
      <c r="AF281" s="1"/>
      <c r="AG281" s="28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8"/>
      <c r="O282" s="47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58"/>
      <c r="AB282" s="58"/>
      <c r="AC282" s="1"/>
      <c r="AD282" s="1"/>
      <c r="AE282" s="1"/>
      <c r="AF282" s="1"/>
      <c r="AG282" s="28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8"/>
      <c r="O283" s="47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58"/>
      <c r="AB283" s="58"/>
      <c r="AC283" s="1"/>
      <c r="AD283" s="1"/>
      <c r="AE283" s="1"/>
      <c r="AF283" s="1"/>
      <c r="AG283" s="28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8"/>
      <c r="O284" s="47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58"/>
      <c r="AB284" s="58"/>
      <c r="AC284" s="1"/>
      <c r="AD284" s="1"/>
      <c r="AE284" s="1"/>
      <c r="AF284" s="1"/>
      <c r="AG284" s="28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8"/>
      <c r="O285" s="47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58"/>
      <c r="AB285" s="58"/>
      <c r="AC285" s="1"/>
      <c r="AD285" s="1"/>
      <c r="AE285" s="1"/>
      <c r="AF285" s="1"/>
      <c r="AG285" s="28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8"/>
      <c r="O286" s="47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58"/>
      <c r="AB286" s="58"/>
      <c r="AC286" s="1"/>
      <c r="AD286" s="1"/>
      <c r="AE286" s="1"/>
      <c r="AF286" s="1"/>
      <c r="AG286" s="28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8"/>
      <c r="O287" s="47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58"/>
      <c r="AB287" s="58"/>
      <c r="AC287" s="1"/>
      <c r="AD287" s="1"/>
      <c r="AE287" s="1"/>
      <c r="AF287" s="1"/>
      <c r="AG287" s="28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8"/>
      <c r="O288" s="47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58"/>
      <c r="AB288" s="58"/>
      <c r="AC288" s="1"/>
      <c r="AD288" s="1"/>
      <c r="AE288" s="1"/>
      <c r="AF288" s="1"/>
      <c r="AG288" s="28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8"/>
      <c r="O289" s="47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58"/>
      <c r="AB289" s="58"/>
      <c r="AC289" s="1"/>
      <c r="AD289" s="1"/>
      <c r="AE289" s="1"/>
      <c r="AF289" s="1"/>
      <c r="AG289" s="28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8"/>
      <c r="O290" s="47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58"/>
      <c r="AB290" s="58"/>
      <c r="AC290" s="1"/>
      <c r="AD290" s="1"/>
      <c r="AE290" s="1"/>
      <c r="AF290" s="1"/>
      <c r="AG290" s="28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8"/>
      <c r="O291" s="47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58"/>
      <c r="AB291" s="58"/>
      <c r="AC291" s="1"/>
      <c r="AD291" s="1"/>
      <c r="AE291" s="1"/>
      <c r="AF291" s="1"/>
      <c r="AG291" s="28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8"/>
      <c r="O292" s="47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58"/>
      <c r="AB292" s="58"/>
      <c r="AC292" s="1"/>
      <c r="AD292" s="1"/>
      <c r="AE292" s="1"/>
      <c r="AF292" s="1"/>
      <c r="AG292" s="28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8"/>
      <c r="O293" s="47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58"/>
      <c r="AB293" s="58"/>
      <c r="AC293" s="1"/>
      <c r="AD293" s="1"/>
      <c r="AE293" s="1"/>
      <c r="AF293" s="1"/>
      <c r="AG293" s="28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8"/>
      <c r="O294" s="47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58"/>
      <c r="AB294" s="58"/>
      <c r="AC294" s="1"/>
      <c r="AD294" s="1"/>
      <c r="AE294" s="1"/>
      <c r="AF294" s="1"/>
      <c r="AG294" s="28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8"/>
      <c r="O295" s="47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58"/>
      <c r="AB295" s="58"/>
      <c r="AC295" s="1"/>
      <c r="AD295" s="1"/>
      <c r="AE295" s="1"/>
      <c r="AF295" s="1"/>
      <c r="AG295" s="28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8"/>
      <c r="O296" s="47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58"/>
      <c r="AB296" s="58"/>
      <c r="AC296" s="1"/>
      <c r="AD296" s="1"/>
      <c r="AE296" s="1"/>
      <c r="AF296" s="1"/>
      <c r="AG296" s="28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8"/>
      <c r="O297" s="47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58"/>
      <c r="AB297" s="58"/>
      <c r="AC297" s="1"/>
      <c r="AD297" s="1"/>
      <c r="AE297" s="1"/>
      <c r="AF297" s="1"/>
      <c r="AG297" s="28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8"/>
      <c r="O298" s="47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58"/>
      <c r="AB298" s="58"/>
      <c r="AC298" s="1"/>
      <c r="AD298" s="1"/>
      <c r="AE298" s="1"/>
      <c r="AF298" s="1"/>
      <c r="AG298" s="28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8"/>
      <c r="O299" s="47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58"/>
      <c r="AB299" s="58"/>
      <c r="AC299" s="1"/>
      <c r="AD299" s="1"/>
      <c r="AE299" s="1"/>
      <c r="AF299" s="1"/>
      <c r="AG299" s="28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8"/>
      <c r="O300" s="47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58"/>
      <c r="AB300" s="58"/>
      <c r="AC300" s="1"/>
      <c r="AD300" s="1"/>
      <c r="AE300" s="1"/>
      <c r="AF300" s="1"/>
      <c r="AG300" s="28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8"/>
      <c r="O301" s="47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58"/>
      <c r="AB301" s="58"/>
      <c r="AC301" s="1"/>
      <c r="AD301" s="1"/>
      <c r="AE301" s="1"/>
      <c r="AF301" s="1"/>
      <c r="AG301" s="28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8"/>
      <c r="O302" s="47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58"/>
      <c r="AB302" s="58"/>
      <c r="AC302" s="1"/>
      <c r="AD302" s="1"/>
      <c r="AE302" s="1"/>
      <c r="AF302" s="1"/>
      <c r="AG302" s="28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8"/>
      <c r="O303" s="47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58"/>
      <c r="AB303" s="58"/>
      <c r="AC303" s="1"/>
      <c r="AD303" s="1"/>
      <c r="AE303" s="1"/>
      <c r="AF303" s="1"/>
      <c r="AG303" s="28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8"/>
      <c r="O304" s="47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58"/>
      <c r="AB304" s="58"/>
      <c r="AC304" s="1"/>
      <c r="AD304" s="1"/>
      <c r="AE304" s="1"/>
      <c r="AF304" s="1"/>
      <c r="AG304" s="28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8"/>
      <c r="O305" s="47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58"/>
      <c r="AB305" s="58"/>
      <c r="AC305" s="1"/>
      <c r="AD305" s="1"/>
      <c r="AE305" s="1"/>
      <c r="AF305" s="1"/>
      <c r="AG305" s="28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8"/>
      <c r="O306" s="47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58"/>
      <c r="AB306" s="58"/>
      <c r="AC306" s="1"/>
      <c r="AD306" s="1"/>
      <c r="AE306" s="1"/>
      <c r="AF306" s="1"/>
      <c r="AG306" s="28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8"/>
      <c r="O307" s="47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58"/>
      <c r="AB307" s="58"/>
      <c r="AC307" s="1"/>
      <c r="AD307" s="1"/>
      <c r="AE307" s="1"/>
      <c r="AF307" s="1"/>
      <c r="AG307" s="28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8"/>
      <c r="O308" s="47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58"/>
      <c r="AB308" s="58"/>
      <c r="AC308" s="1"/>
      <c r="AD308" s="1"/>
      <c r="AE308" s="1"/>
      <c r="AF308" s="1"/>
      <c r="AG308" s="28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8"/>
      <c r="O309" s="47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58"/>
      <c r="AB309" s="58"/>
      <c r="AC309" s="1"/>
      <c r="AD309" s="1"/>
      <c r="AE309" s="1"/>
      <c r="AF309" s="1"/>
      <c r="AG309" s="28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8"/>
      <c r="O310" s="47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58"/>
      <c r="AB310" s="58"/>
      <c r="AC310" s="1"/>
      <c r="AD310" s="1"/>
      <c r="AE310" s="1"/>
      <c r="AF310" s="1"/>
      <c r="AG310" s="28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8"/>
      <c r="O311" s="47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58"/>
      <c r="AB311" s="58"/>
      <c r="AC311" s="1"/>
      <c r="AD311" s="1"/>
      <c r="AE311" s="1"/>
      <c r="AF311" s="1"/>
      <c r="AG311" s="28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8"/>
      <c r="O312" s="47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58"/>
      <c r="AB312" s="58"/>
      <c r="AC312" s="1"/>
      <c r="AD312" s="1"/>
      <c r="AE312" s="1"/>
      <c r="AF312" s="1"/>
      <c r="AG312" s="28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8"/>
      <c r="O313" s="47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58"/>
      <c r="AB313" s="58"/>
      <c r="AC313" s="1"/>
      <c r="AD313" s="1"/>
      <c r="AE313" s="1"/>
      <c r="AF313" s="1"/>
      <c r="AG313" s="28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8"/>
      <c r="O314" s="47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58"/>
      <c r="AB314" s="58"/>
      <c r="AC314" s="1"/>
      <c r="AD314" s="1"/>
      <c r="AE314" s="1"/>
      <c r="AF314" s="1"/>
      <c r="AG314" s="28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8"/>
      <c r="O315" s="47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58"/>
      <c r="AB315" s="58"/>
      <c r="AC315" s="1"/>
      <c r="AD315" s="1"/>
      <c r="AE315" s="1"/>
      <c r="AF315" s="1"/>
      <c r="AG315" s="28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8"/>
      <c r="O316" s="47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58"/>
      <c r="AB316" s="58"/>
      <c r="AC316" s="1"/>
      <c r="AD316" s="1"/>
      <c r="AE316" s="1"/>
      <c r="AF316" s="1"/>
      <c r="AG316" s="28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8"/>
      <c r="O317" s="47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58"/>
      <c r="AB317" s="58"/>
      <c r="AC317" s="1"/>
      <c r="AD317" s="1"/>
      <c r="AE317" s="1"/>
      <c r="AF317" s="1"/>
      <c r="AG317" s="28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8"/>
      <c r="O318" s="47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58"/>
      <c r="AB318" s="58"/>
      <c r="AC318" s="1"/>
      <c r="AD318" s="1"/>
      <c r="AE318" s="1"/>
      <c r="AF318" s="1"/>
      <c r="AG318" s="28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8"/>
      <c r="O319" s="47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58"/>
      <c r="AB319" s="58"/>
      <c r="AC319" s="1"/>
      <c r="AD319" s="1"/>
      <c r="AE319" s="1"/>
      <c r="AF319" s="1"/>
      <c r="AG319" s="28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8"/>
      <c r="O320" s="47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58"/>
      <c r="AB320" s="58"/>
      <c r="AC320" s="1"/>
      <c r="AD320" s="1"/>
      <c r="AE320" s="1"/>
      <c r="AF320" s="1"/>
      <c r="AG320" s="28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8"/>
      <c r="O321" s="47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58"/>
      <c r="AB321" s="58"/>
      <c r="AC321" s="1"/>
      <c r="AD321" s="1"/>
      <c r="AE321" s="1"/>
      <c r="AF321" s="1"/>
      <c r="AG321" s="28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8"/>
      <c r="O322" s="47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58"/>
      <c r="AB322" s="58"/>
      <c r="AC322" s="1"/>
      <c r="AD322" s="1"/>
      <c r="AE322" s="1"/>
      <c r="AF322" s="1"/>
      <c r="AG322" s="28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8"/>
      <c r="O323" s="47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58"/>
      <c r="AB323" s="58"/>
      <c r="AC323" s="1"/>
      <c r="AD323" s="1"/>
      <c r="AE323" s="1"/>
      <c r="AF323" s="1"/>
      <c r="AG323" s="28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8"/>
      <c r="O324" s="47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58"/>
      <c r="AB324" s="58"/>
      <c r="AC324" s="1"/>
      <c r="AD324" s="1"/>
      <c r="AE324" s="1"/>
      <c r="AF324" s="1"/>
      <c r="AG324" s="28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8"/>
      <c r="O325" s="47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58"/>
      <c r="AB325" s="58"/>
      <c r="AC325" s="1"/>
      <c r="AD325" s="1"/>
      <c r="AE325" s="1"/>
      <c r="AF325" s="1"/>
      <c r="AG325" s="28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8"/>
      <c r="O326" s="47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58"/>
      <c r="AB326" s="58"/>
      <c r="AC326" s="1"/>
      <c r="AD326" s="1"/>
      <c r="AE326" s="1"/>
      <c r="AF326" s="1"/>
      <c r="AG326" s="28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8"/>
      <c r="O327" s="47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58"/>
      <c r="AB327" s="58"/>
      <c r="AC327" s="1"/>
      <c r="AD327" s="1"/>
      <c r="AE327" s="1"/>
      <c r="AF327" s="1"/>
      <c r="AG327" s="28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8"/>
      <c r="O328" s="47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58"/>
      <c r="AB328" s="58"/>
      <c r="AC328" s="1"/>
      <c r="AD328" s="1"/>
      <c r="AE328" s="1"/>
      <c r="AF328" s="1"/>
      <c r="AG328" s="28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8"/>
      <c r="O329" s="47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58"/>
      <c r="AB329" s="58"/>
      <c r="AC329" s="1"/>
      <c r="AD329" s="1"/>
      <c r="AE329" s="1"/>
      <c r="AF329" s="1"/>
      <c r="AG329" s="28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8"/>
      <c r="O330" s="47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58"/>
      <c r="AB330" s="58"/>
      <c r="AC330" s="1"/>
      <c r="AD330" s="1"/>
      <c r="AE330" s="1"/>
      <c r="AF330" s="1"/>
      <c r="AG330" s="28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8"/>
      <c r="O331" s="47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58"/>
      <c r="AB331" s="58"/>
      <c r="AC331" s="1"/>
      <c r="AD331" s="1"/>
      <c r="AE331" s="1"/>
      <c r="AF331" s="1"/>
      <c r="AG331" s="28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8"/>
      <c r="O332" s="47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58"/>
      <c r="AB332" s="58"/>
      <c r="AC332" s="1"/>
      <c r="AD332" s="1"/>
      <c r="AE332" s="1"/>
      <c r="AF332" s="1"/>
      <c r="AG332" s="28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8"/>
      <c r="O333" s="47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58"/>
      <c r="AB333" s="58"/>
      <c r="AC333" s="1"/>
      <c r="AD333" s="1"/>
      <c r="AE333" s="1"/>
      <c r="AF333" s="1"/>
      <c r="AG333" s="28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8"/>
      <c r="O334" s="47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58"/>
      <c r="AB334" s="58"/>
      <c r="AC334" s="1"/>
      <c r="AD334" s="1"/>
      <c r="AE334" s="1"/>
      <c r="AF334" s="1"/>
      <c r="AG334" s="28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8"/>
      <c r="O335" s="47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58"/>
      <c r="AB335" s="58"/>
      <c r="AC335" s="1"/>
      <c r="AD335" s="1"/>
      <c r="AE335" s="1"/>
      <c r="AF335" s="1"/>
      <c r="AG335" s="28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8"/>
      <c r="O336" s="47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58"/>
      <c r="AB336" s="58"/>
      <c r="AC336" s="1"/>
      <c r="AD336" s="1"/>
      <c r="AE336" s="1"/>
      <c r="AF336" s="1"/>
      <c r="AG336" s="28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8"/>
      <c r="O337" s="47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58"/>
      <c r="AB337" s="58"/>
      <c r="AC337" s="1"/>
      <c r="AD337" s="1"/>
      <c r="AE337" s="1"/>
      <c r="AF337" s="1"/>
      <c r="AG337" s="28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8"/>
      <c r="O338" s="47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58"/>
      <c r="AB338" s="58"/>
      <c r="AC338" s="1"/>
      <c r="AD338" s="1"/>
      <c r="AE338" s="1"/>
      <c r="AF338" s="1"/>
      <c r="AG338" s="28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8"/>
      <c r="O339" s="47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58"/>
      <c r="AB339" s="58"/>
      <c r="AC339" s="1"/>
      <c r="AD339" s="1"/>
      <c r="AE339" s="1"/>
      <c r="AF339" s="1"/>
      <c r="AG339" s="28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8"/>
      <c r="O340" s="47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58"/>
      <c r="AB340" s="58"/>
      <c r="AC340" s="1"/>
      <c r="AD340" s="1"/>
      <c r="AE340" s="1"/>
      <c r="AF340" s="1"/>
      <c r="AG340" s="28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8"/>
      <c r="O341" s="47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58"/>
      <c r="AB341" s="58"/>
      <c r="AC341" s="1"/>
      <c r="AD341" s="1"/>
      <c r="AE341" s="1"/>
      <c r="AF341" s="1"/>
      <c r="AG341" s="28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8"/>
      <c r="O342" s="47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58"/>
      <c r="AB342" s="58"/>
      <c r="AC342" s="1"/>
      <c r="AD342" s="1"/>
      <c r="AE342" s="1"/>
      <c r="AF342" s="1"/>
      <c r="AG342" s="28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8"/>
      <c r="O343" s="47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58"/>
      <c r="AB343" s="58"/>
      <c r="AC343" s="1"/>
      <c r="AD343" s="1"/>
      <c r="AE343" s="1"/>
      <c r="AF343" s="1"/>
      <c r="AG343" s="28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8"/>
      <c r="O344" s="47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58"/>
      <c r="AB344" s="58"/>
      <c r="AC344" s="1"/>
      <c r="AD344" s="1"/>
      <c r="AE344" s="1"/>
      <c r="AF344" s="1"/>
      <c r="AG344" s="28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8"/>
      <c r="O345" s="47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58"/>
      <c r="AB345" s="58"/>
      <c r="AC345" s="1"/>
      <c r="AD345" s="1"/>
      <c r="AE345" s="1"/>
      <c r="AF345" s="1"/>
      <c r="AG345" s="28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8"/>
      <c r="O346" s="47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58"/>
      <c r="AB346" s="58"/>
      <c r="AC346" s="1"/>
      <c r="AD346" s="1"/>
      <c r="AE346" s="1"/>
      <c r="AF346" s="1"/>
      <c r="AG346" s="28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8"/>
      <c r="O347" s="47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58"/>
      <c r="AB347" s="58"/>
      <c r="AC347" s="1"/>
      <c r="AD347" s="1"/>
      <c r="AE347" s="1"/>
      <c r="AF347" s="1"/>
      <c r="AG347" s="28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8"/>
      <c r="O348" s="47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58"/>
      <c r="AB348" s="58"/>
      <c r="AC348" s="1"/>
      <c r="AD348" s="1"/>
      <c r="AE348" s="1"/>
      <c r="AF348" s="1"/>
      <c r="AG348" s="28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8"/>
      <c r="O349" s="47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58"/>
      <c r="AB349" s="58"/>
      <c r="AC349" s="1"/>
      <c r="AD349" s="1"/>
      <c r="AE349" s="1"/>
      <c r="AF349" s="1"/>
      <c r="AG349" s="28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8"/>
      <c r="O350" s="47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58"/>
      <c r="AB350" s="58"/>
      <c r="AC350" s="1"/>
      <c r="AD350" s="1"/>
      <c r="AE350" s="1"/>
      <c r="AF350" s="1"/>
      <c r="AG350" s="28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8"/>
      <c r="O351" s="47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58"/>
      <c r="AB351" s="58"/>
      <c r="AC351" s="1"/>
      <c r="AD351" s="1"/>
      <c r="AE351" s="1"/>
      <c r="AF351" s="1"/>
      <c r="AG351" s="28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8"/>
      <c r="O352" s="47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58"/>
      <c r="AB352" s="58"/>
      <c r="AC352" s="1"/>
      <c r="AD352" s="1"/>
      <c r="AE352" s="1"/>
      <c r="AF352" s="1"/>
      <c r="AG352" s="28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8"/>
      <c r="O353" s="47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58"/>
      <c r="AB353" s="58"/>
      <c r="AC353" s="1"/>
      <c r="AD353" s="1"/>
      <c r="AE353" s="1"/>
      <c r="AF353" s="1"/>
      <c r="AG353" s="28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8"/>
      <c r="O354" s="47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58"/>
      <c r="AB354" s="58"/>
      <c r="AC354" s="1"/>
      <c r="AD354" s="1"/>
      <c r="AE354" s="1"/>
      <c r="AF354" s="1"/>
      <c r="AG354" s="28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8"/>
      <c r="O355" s="47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58"/>
      <c r="AB355" s="58"/>
      <c r="AC355" s="1"/>
      <c r="AD355" s="1"/>
      <c r="AE355" s="1"/>
      <c r="AF355" s="1"/>
      <c r="AG355" s="28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8"/>
      <c r="O356" s="47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58"/>
      <c r="AB356" s="58"/>
      <c r="AC356" s="1"/>
      <c r="AD356" s="1"/>
      <c r="AE356" s="1"/>
      <c r="AF356" s="1"/>
      <c r="AG356" s="28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8"/>
      <c r="O357" s="47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58"/>
      <c r="AB357" s="58"/>
      <c r="AC357" s="1"/>
      <c r="AD357" s="1"/>
      <c r="AE357" s="1"/>
      <c r="AF357" s="1"/>
      <c r="AG357" s="28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8"/>
      <c r="O358" s="47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58"/>
      <c r="AB358" s="58"/>
      <c r="AC358" s="1"/>
      <c r="AD358" s="1"/>
      <c r="AE358" s="1"/>
      <c r="AF358" s="1"/>
      <c r="AG358" s="28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8"/>
      <c r="O359" s="47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58"/>
      <c r="AB359" s="58"/>
      <c r="AC359" s="1"/>
      <c r="AD359" s="1"/>
      <c r="AE359" s="1"/>
      <c r="AF359" s="1"/>
      <c r="AG359" s="28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8"/>
      <c r="O360" s="47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58"/>
      <c r="AB360" s="58"/>
      <c r="AC360" s="1"/>
      <c r="AD360" s="1"/>
      <c r="AE360" s="1"/>
      <c r="AF360" s="1"/>
      <c r="AG360" s="28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8"/>
      <c r="O361" s="47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58"/>
      <c r="AB361" s="58"/>
      <c r="AC361" s="1"/>
      <c r="AD361" s="1"/>
      <c r="AE361" s="1"/>
      <c r="AF361" s="1"/>
      <c r="AG361" s="28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8"/>
      <c r="O362" s="47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58"/>
      <c r="AB362" s="58"/>
      <c r="AC362" s="1"/>
      <c r="AD362" s="1"/>
      <c r="AE362" s="1"/>
      <c r="AF362" s="1"/>
      <c r="AG362" s="28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8"/>
      <c r="O363" s="47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58"/>
      <c r="AB363" s="58"/>
      <c r="AC363" s="1"/>
      <c r="AD363" s="1"/>
      <c r="AE363" s="1"/>
      <c r="AF363" s="1"/>
      <c r="AG363" s="28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8"/>
      <c r="O364" s="47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58"/>
      <c r="AB364" s="58"/>
      <c r="AC364" s="1"/>
      <c r="AD364" s="1"/>
      <c r="AE364" s="1"/>
      <c r="AF364" s="1"/>
      <c r="AG364" s="28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8"/>
      <c r="O365" s="47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58"/>
      <c r="AB365" s="58"/>
      <c r="AC365" s="1"/>
      <c r="AD365" s="1"/>
      <c r="AE365" s="1"/>
      <c r="AF365" s="1"/>
      <c r="AG365" s="28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8"/>
      <c r="O366" s="47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58"/>
      <c r="AB366" s="58"/>
      <c r="AC366" s="1"/>
      <c r="AD366" s="1"/>
      <c r="AE366" s="1"/>
      <c r="AF366" s="1"/>
      <c r="AG366" s="28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8"/>
      <c r="O367" s="47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58"/>
      <c r="AB367" s="58"/>
      <c r="AC367" s="1"/>
      <c r="AD367" s="1"/>
      <c r="AE367" s="1"/>
      <c r="AF367" s="1"/>
      <c r="AG367" s="28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8"/>
      <c r="O368" s="47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58"/>
      <c r="AB368" s="58"/>
      <c r="AC368" s="1"/>
      <c r="AD368" s="1"/>
      <c r="AE368" s="1"/>
      <c r="AF368" s="1"/>
      <c r="AG368" s="28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8"/>
      <c r="O369" s="47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58"/>
      <c r="AB369" s="58"/>
      <c r="AC369" s="1"/>
      <c r="AD369" s="1"/>
      <c r="AE369" s="1"/>
      <c r="AF369" s="1"/>
      <c r="AG369" s="28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8"/>
      <c r="O370" s="47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58"/>
      <c r="AB370" s="58"/>
      <c r="AC370" s="1"/>
      <c r="AD370" s="1"/>
      <c r="AE370" s="1"/>
      <c r="AF370" s="1"/>
      <c r="AG370" s="28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8"/>
      <c r="O371" s="47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58"/>
      <c r="AB371" s="58"/>
      <c r="AC371" s="1"/>
      <c r="AD371" s="1"/>
      <c r="AE371" s="1"/>
      <c r="AF371" s="1"/>
      <c r="AG371" s="28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8"/>
      <c r="O372" s="47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58"/>
      <c r="AB372" s="58"/>
      <c r="AC372" s="1"/>
      <c r="AD372" s="1"/>
      <c r="AE372" s="1"/>
      <c r="AF372" s="1"/>
      <c r="AG372" s="28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8"/>
      <c r="O373" s="47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58"/>
      <c r="AB373" s="58"/>
      <c r="AC373" s="1"/>
      <c r="AD373" s="1"/>
      <c r="AE373" s="1"/>
      <c r="AF373" s="1"/>
      <c r="AG373" s="28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8"/>
      <c r="O374" s="47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58"/>
      <c r="AB374" s="58"/>
      <c r="AC374" s="1"/>
      <c r="AD374" s="1"/>
      <c r="AE374" s="1"/>
      <c r="AF374" s="1"/>
      <c r="AG374" s="28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8"/>
      <c r="O375" s="47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58"/>
      <c r="AB375" s="58"/>
      <c r="AC375" s="1"/>
      <c r="AD375" s="1"/>
      <c r="AE375" s="1"/>
      <c r="AF375" s="1"/>
      <c r="AG375" s="28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8"/>
      <c r="O376" s="47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58"/>
      <c r="AB376" s="58"/>
      <c r="AC376" s="1"/>
      <c r="AD376" s="1"/>
      <c r="AE376" s="1"/>
      <c r="AF376" s="1"/>
      <c r="AG376" s="28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8"/>
      <c r="O377" s="47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58"/>
      <c r="AB377" s="58"/>
      <c r="AC377" s="1"/>
      <c r="AD377" s="1"/>
      <c r="AE377" s="1"/>
      <c r="AF377" s="1"/>
      <c r="AG377" s="28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8"/>
      <c r="O378" s="47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58"/>
      <c r="AB378" s="58"/>
      <c r="AC378" s="1"/>
      <c r="AD378" s="1"/>
      <c r="AE378" s="1"/>
      <c r="AF378" s="1"/>
      <c r="AG378" s="28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8"/>
      <c r="O379" s="47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58"/>
      <c r="AB379" s="58"/>
      <c r="AC379" s="1"/>
      <c r="AD379" s="1"/>
      <c r="AE379" s="1"/>
      <c r="AF379" s="1"/>
      <c r="AG379" s="28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8"/>
      <c r="O380" s="47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58"/>
      <c r="AB380" s="58"/>
      <c r="AC380" s="1"/>
      <c r="AD380" s="1"/>
      <c r="AE380" s="1"/>
      <c r="AF380" s="1"/>
      <c r="AG380" s="28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8"/>
      <c r="O381" s="47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58"/>
      <c r="AB381" s="58"/>
      <c r="AC381" s="1"/>
      <c r="AD381" s="1"/>
      <c r="AE381" s="1"/>
      <c r="AF381" s="1"/>
      <c r="AG381" s="28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8"/>
      <c r="O382" s="47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58"/>
      <c r="AB382" s="58"/>
      <c r="AC382" s="1"/>
      <c r="AD382" s="1"/>
      <c r="AE382" s="1"/>
      <c r="AF382" s="1"/>
      <c r="AG382" s="28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8"/>
      <c r="O383" s="47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58"/>
      <c r="AB383" s="58"/>
      <c r="AC383" s="1"/>
      <c r="AD383" s="1"/>
      <c r="AE383" s="1"/>
      <c r="AF383" s="1"/>
      <c r="AG383" s="28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8"/>
      <c r="O384" s="47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58"/>
      <c r="AB384" s="58"/>
      <c r="AC384" s="1"/>
      <c r="AD384" s="1"/>
      <c r="AE384" s="1"/>
      <c r="AF384" s="1"/>
      <c r="AG384" s="28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8"/>
      <c r="O385" s="47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58"/>
      <c r="AB385" s="58"/>
      <c r="AC385" s="1"/>
      <c r="AD385" s="1"/>
      <c r="AE385" s="1"/>
      <c r="AF385" s="1"/>
      <c r="AG385" s="28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8"/>
      <c r="O386" s="47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58"/>
      <c r="AB386" s="58"/>
      <c r="AC386" s="1"/>
      <c r="AD386" s="1"/>
      <c r="AE386" s="1"/>
      <c r="AF386" s="1"/>
      <c r="AG386" s="28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8"/>
      <c r="O387" s="47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58"/>
      <c r="AB387" s="58"/>
      <c r="AC387" s="1"/>
      <c r="AD387" s="1"/>
      <c r="AE387" s="1"/>
      <c r="AF387" s="1"/>
      <c r="AG387" s="28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8"/>
      <c r="O388" s="4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58"/>
      <c r="AB388" s="58"/>
      <c r="AC388" s="1"/>
      <c r="AD388" s="1"/>
      <c r="AE388" s="1"/>
      <c r="AF388" s="1"/>
      <c r="AG388" s="28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8"/>
      <c r="O389" s="4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58"/>
      <c r="AB389" s="58"/>
      <c r="AC389" s="1"/>
      <c r="AD389" s="1"/>
      <c r="AE389" s="1"/>
      <c r="AF389" s="1"/>
      <c r="AG389" s="28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8"/>
      <c r="O390" s="4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58"/>
      <c r="AB390" s="58"/>
      <c r="AC390" s="1"/>
      <c r="AD390" s="1"/>
      <c r="AE390" s="1"/>
      <c r="AF390" s="1"/>
      <c r="AG390" s="28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8"/>
      <c r="O391" s="4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58"/>
      <c r="AB391" s="58"/>
      <c r="AC391" s="1"/>
      <c r="AD391" s="1"/>
      <c r="AE391" s="1"/>
      <c r="AF391" s="1"/>
      <c r="AG391" s="28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8"/>
      <c r="O392" s="4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58"/>
      <c r="AB392" s="58"/>
      <c r="AC392" s="1"/>
      <c r="AD392" s="1"/>
      <c r="AE392" s="1"/>
      <c r="AF392" s="1"/>
      <c r="AG392" s="28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8"/>
      <c r="O393" s="4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58"/>
      <c r="AB393" s="58"/>
      <c r="AC393" s="1"/>
      <c r="AD393" s="1"/>
      <c r="AE393" s="1"/>
      <c r="AF393" s="1"/>
      <c r="AG393" s="28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8"/>
      <c r="O394" s="4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58"/>
      <c r="AB394" s="58"/>
      <c r="AC394" s="1"/>
      <c r="AD394" s="1"/>
      <c r="AE394" s="1"/>
      <c r="AF394" s="1"/>
      <c r="AG394" s="28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8"/>
      <c r="O395" s="4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58"/>
      <c r="AB395" s="58"/>
      <c r="AC395" s="1"/>
      <c r="AD395" s="1"/>
      <c r="AE395" s="1"/>
      <c r="AF395" s="1"/>
      <c r="AG395" s="28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8"/>
      <c r="O396" s="4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58"/>
      <c r="AB396" s="58"/>
      <c r="AC396" s="1"/>
      <c r="AD396" s="1"/>
      <c r="AE396" s="1"/>
      <c r="AF396" s="1"/>
      <c r="AG396" s="28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8"/>
      <c r="O397" s="4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58"/>
      <c r="AB397" s="58"/>
      <c r="AC397" s="1"/>
      <c r="AD397" s="1"/>
      <c r="AE397" s="1"/>
      <c r="AF397" s="1"/>
      <c r="AG397" s="28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8"/>
      <c r="O398" s="4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58"/>
      <c r="AB398" s="58"/>
      <c r="AC398" s="1"/>
      <c r="AD398" s="1"/>
      <c r="AE398" s="1"/>
      <c r="AF398" s="1"/>
      <c r="AG398" s="28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8"/>
      <c r="O399" s="4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58"/>
      <c r="AB399" s="58"/>
      <c r="AC399" s="1"/>
      <c r="AD399" s="1"/>
      <c r="AE399" s="1"/>
      <c r="AF399" s="1"/>
      <c r="AG399" s="28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8"/>
      <c r="O400" s="4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58"/>
      <c r="AB400" s="58"/>
      <c r="AC400" s="1"/>
      <c r="AD400" s="1"/>
      <c r="AE400" s="1"/>
      <c r="AF400" s="1"/>
      <c r="AG400" s="28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8"/>
      <c r="O401" s="4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58"/>
      <c r="AB401" s="58"/>
      <c r="AC401" s="1"/>
      <c r="AD401" s="1"/>
      <c r="AE401" s="1"/>
      <c r="AF401" s="1"/>
      <c r="AG401" s="28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8"/>
      <c r="O402" s="4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58"/>
      <c r="AB402" s="58"/>
      <c r="AC402" s="1"/>
      <c r="AD402" s="1"/>
      <c r="AE402" s="1"/>
      <c r="AF402" s="1"/>
      <c r="AG402" s="28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8"/>
      <c r="O403" s="4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58"/>
      <c r="AB403" s="58"/>
      <c r="AC403" s="1"/>
      <c r="AD403" s="1"/>
      <c r="AE403" s="1"/>
      <c r="AF403" s="1"/>
      <c r="AG403" s="28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8"/>
      <c r="O404" s="4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58"/>
      <c r="AB404" s="58"/>
      <c r="AC404" s="1"/>
      <c r="AD404" s="1"/>
      <c r="AE404" s="1"/>
      <c r="AF404" s="1"/>
      <c r="AG404" s="28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8"/>
      <c r="O405" s="4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58"/>
      <c r="AB405" s="58"/>
      <c r="AC405" s="1"/>
      <c r="AD405" s="1"/>
      <c r="AE405" s="1"/>
      <c r="AF405" s="1"/>
      <c r="AG405" s="28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8"/>
      <c r="O406" s="4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58"/>
      <c r="AB406" s="58"/>
      <c r="AC406" s="1"/>
      <c r="AD406" s="1"/>
      <c r="AE406" s="1"/>
      <c r="AF406" s="1"/>
      <c r="AG406" s="28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8"/>
      <c r="O407" s="4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58"/>
      <c r="AB407" s="58"/>
      <c r="AC407" s="1"/>
      <c r="AD407" s="1"/>
      <c r="AE407" s="1"/>
      <c r="AF407" s="1"/>
      <c r="AG407" s="28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8"/>
      <c r="O408" s="4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58"/>
      <c r="AB408" s="58"/>
      <c r="AC408" s="1"/>
      <c r="AD408" s="1"/>
      <c r="AE408" s="1"/>
      <c r="AF408" s="1"/>
      <c r="AG408" s="28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8"/>
      <c r="O409" s="4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58"/>
      <c r="AB409" s="58"/>
      <c r="AC409" s="1"/>
      <c r="AD409" s="1"/>
      <c r="AE409" s="1"/>
      <c r="AF409" s="1"/>
      <c r="AG409" s="28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8"/>
      <c r="O410" s="4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58"/>
      <c r="AB410" s="58"/>
      <c r="AC410" s="1"/>
      <c r="AD410" s="1"/>
      <c r="AE410" s="1"/>
      <c r="AF410" s="1"/>
      <c r="AG410" s="28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8"/>
      <c r="O411" s="4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58"/>
      <c r="AB411" s="58"/>
      <c r="AC411" s="1"/>
      <c r="AD411" s="1"/>
      <c r="AE411" s="1"/>
      <c r="AF411" s="1"/>
      <c r="AG411" s="28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8"/>
      <c r="O412" s="4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58"/>
      <c r="AB412" s="58"/>
      <c r="AC412" s="1"/>
      <c r="AD412" s="1"/>
      <c r="AE412" s="1"/>
      <c r="AF412" s="1"/>
      <c r="AG412" s="28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8"/>
      <c r="O413" s="4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58"/>
      <c r="AB413" s="58"/>
      <c r="AC413" s="1"/>
      <c r="AD413" s="1"/>
      <c r="AE413" s="1"/>
      <c r="AF413" s="1"/>
      <c r="AG413" s="28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8"/>
      <c r="O414" s="4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58"/>
      <c r="AB414" s="58"/>
      <c r="AC414" s="1"/>
      <c r="AD414" s="1"/>
      <c r="AE414" s="1"/>
      <c r="AF414" s="1"/>
      <c r="AG414" s="28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8"/>
      <c r="O415" s="4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58"/>
      <c r="AB415" s="58"/>
      <c r="AC415" s="1"/>
      <c r="AD415" s="1"/>
      <c r="AE415" s="1"/>
      <c r="AF415" s="1"/>
      <c r="AG415" s="28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8"/>
      <c r="O416" s="4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58"/>
      <c r="AB416" s="58"/>
      <c r="AC416" s="1"/>
      <c r="AD416" s="1"/>
      <c r="AE416" s="1"/>
      <c r="AF416" s="1"/>
      <c r="AG416" s="28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8"/>
      <c r="O417" s="4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58"/>
      <c r="AB417" s="58"/>
      <c r="AC417" s="1"/>
      <c r="AD417" s="1"/>
      <c r="AE417" s="1"/>
      <c r="AF417" s="1"/>
      <c r="AG417" s="28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8"/>
      <c r="O418" s="4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58"/>
      <c r="AB418" s="58"/>
      <c r="AC418" s="1"/>
      <c r="AD418" s="1"/>
      <c r="AE418" s="1"/>
      <c r="AF418" s="1"/>
      <c r="AG418" s="28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8"/>
      <c r="O419" s="4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58"/>
      <c r="AB419" s="58"/>
      <c r="AC419" s="1"/>
      <c r="AD419" s="1"/>
      <c r="AE419" s="1"/>
      <c r="AF419" s="1"/>
      <c r="AG419" s="28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8"/>
      <c r="O420" s="4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58"/>
      <c r="AB420" s="58"/>
      <c r="AC420" s="1"/>
      <c r="AD420" s="1"/>
      <c r="AE420" s="1"/>
      <c r="AF420" s="1"/>
      <c r="AG420" s="28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8"/>
      <c r="O421" s="4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58"/>
      <c r="AB421" s="58"/>
      <c r="AC421" s="1"/>
      <c r="AD421" s="1"/>
      <c r="AE421" s="1"/>
      <c r="AF421" s="1"/>
      <c r="AG421" s="28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8"/>
      <c r="O422" s="4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58"/>
      <c r="AB422" s="58"/>
      <c r="AC422" s="1"/>
      <c r="AD422" s="1"/>
      <c r="AE422" s="1"/>
      <c r="AF422" s="1"/>
      <c r="AG422" s="28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8"/>
      <c r="O423" s="4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58"/>
      <c r="AB423" s="58"/>
      <c r="AC423" s="1"/>
      <c r="AD423" s="1"/>
      <c r="AE423" s="1"/>
      <c r="AF423" s="1"/>
      <c r="AG423" s="28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8"/>
      <c r="O424" s="4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58"/>
      <c r="AB424" s="58"/>
      <c r="AC424" s="1"/>
      <c r="AD424" s="1"/>
      <c r="AE424" s="1"/>
      <c r="AF424" s="1"/>
      <c r="AG424" s="28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8"/>
      <c r="O425" s="4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58"/>
      <c r="AB425" s="58"/>
      <c r="AC425" s="1"/>
      <c r="AD425" s="1"/>
      <c r="AE425" s="1"/>
      <c r="AF425" s="1"/>
      <c r="AG425" s="28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8"/>
      <c r="O426" s="4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58"/>
      <c r="AB426" s="58"/>
      <c r="AC426" s="1"/>
      <c r="AD426" s="1"/>
      <c r="AE426" s="1"/>
      <c r="AF426" s="1"/>
      <c r="AG426" s="28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8"/>
      <c r="O427" s="4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58"/>
      <c r="AB427" s="58"/>
      <c r="AC427" s="1"/>
      <c r="AD427" s="1"/>
      <c r="AE427" s="1"/>
      <c r="AF427" s="1"/>
      <c r="AG427" s="28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8"/>
      <c r="O428" s="4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58"/>
      <c r="AB428" s="58"/>
      <c r="AC428" s="1"/>
      <c r="AD428" s="1"/>
      <c r="AE428" s="1"/>
      <c r="AF428" s="1"/>
      <c r="AG428" s="28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8"/>
      <c r="O429" s="4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58"/>
      <c r="AB429" s="58"/>
      <c r="AC429" s="1"/>
      <c r="AD429" s="1"/>
      <c r="AE429" s="1"/>
      <c r="AF429" s="1"/>
      <c r="AG429" s="28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8"/>
      <c r="O430" s="4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58"/>
      <c r="AB430" s="58"/>
      <c r="AC430" s="1"/>
      <c r="AD430" s="1"/>
      <c r="AE430" s="1"/>
      <c r="AF430" s="1"/>
      <c r="AG430" s="28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8"/>
      <c r="O431" s="4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58"/>
      <c r="AB431" s="58"/>
      <c r="AC431" s="1"/>
      <c r="AD431" s="1"/>
      <c r="AE431" s="1"/>
      <c r="AF431" s="1"/>
      <c r="AG431" s="28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8"/>
      <c r="O432" s="4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58"/>
      <c r="AB432" s="58"/>
      <c r="AC432" s="1"/>
      <c r="AD432" s="1"/>
      <c r="AE432" s="1"/>
      <c r="AF432" s="1"/>
      <c r="AG432" s="28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8"/>
      <c r="O433" s="4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58"/>
      <c r="AB433" s="58"/>
      <c r="AC433" s="1"/>
      <c r="AD433" s="1"/>
      <c r="AE433" s="1"/>
      <c r="AF433" s="1"/>
      <c r="AG433" s="28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8"/>
      <c r="O434" s="4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58"/>
      <c r="AB434" s="58"/>
      <c r="AC434" s="1"/>
      <c r="AD434" s="1"/>
      <c r="AE434" s="1"/>
      <c r="AF434" s="1"/>
      <c r="AG434" s="28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8"/>
      <c r="O435" s="4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58"/>
      <c r="AB435" s="58"/>
      <c r="AC435" s="1"/>
      <c r="AD435" s="1"/>
      <c r="AE435" s="1"/>
      <c r="AF435" s="1"/>
      <c r="AG435" s="28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8"/>
      <c r="O436" s="4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58"/>
      <c r="AB436" s="58"/>
      <c r="AC436" s="1"/>
      <c r="AD436" s="1"/>
      <c r="AE436" s="1"/>
      <c r="AF436" s="1"/>
      <c r="AG436" s="28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8"/>
      <c r="O437" s="4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58"/>
      <c r="AB437" s="58"/>
      <c r="AC437" s="1"/>
      <c r="AD437" s="1"/>
      <c r="AE437" s="1"/>
      <c r="AF437" s="1"/>
      <c r="AG437" s="28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8"/>
      <c r="O438" s="4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58"/>
      <c r="AB438" s="58"/>
      <c r="AC438" s="1"/>
      <c r="AD438" s="1"/>
      <c r="AE438" s="1"/>
      <c r="AF438" s="1"/>
      <c r="AG438" s="28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8"/>
      <c r="O439" s="4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58"/>
      <c r="AB439" s="58"/>
      <c r="AC439" s="1"/>
      <c r="AD439" s="1"/>
      <c r="AE439" s="1"/>
      <c r="AF439" s="1"/>
      <c r="AG439" s="28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8"/>
      <c r="O440" s="4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58"/>
      <c r="AB440" s="58"/>
      <c r="AC440" s="1"/>
      <c r="AD440" s="1"/>
      <c r="AE440" s="1"/>
      <c r="AF440" s="1"/>
      <c r="AG440" s="28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8"/>
      <c r="O441" s="4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58"/>
      <c r="AB441" s="58"/>
      <c r="AC441" s="1"/>
      <c r="AD441" s="1"/>
      <c r="AE441" s="1"/>
      <c r="AF441" s="1"/>
      <c r="AG441" s="28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8"/>
      <c r="O442" s="4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58"/>
      <c r="AB442" s="58"/>
      <c r="AC442" s="1"/>
      <c r="AD442" s="1"/>
      <c r="AE442" s="1"/>
      <c r="AF442" s="1"/>
      <c r="AG442" s="28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8"/>
      <c r="O443" s="4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58"/>
      <c r="AB443" s="58"/>
      <c r="AC443" s="1"/>
      <c r="AD443" s="1"/>
      <c r="AE443" s="1"/>
      <c r="AF443" s="1"/>
      <c r="AG443" s="28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8"/>
      <c r="O444" s="4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58"/>
      <c r="AB444" s="58"/>
      <c r="AC444" s="1"/>
      <c r="AD444" s="1"/>
      <c r="AE444" s="1"/>
      <c r="AF444" s="1"/>
      <c r="AG444" s="28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8"/>
      <c r="O445" s="4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58"/>
      <c r="AB445" s="58"/>
      <c r="AC445" s="1"/>
      <c r="AD445" s="1"/>
      <c r="AE445" s="1"/>
      <c r="AF445" s="1"/>
      <c r="AG445" s="28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8"/>
      <c r="O446" s="4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58"/>
      <c r="AB446" s="58"/>
      <c r="AC446" s="1"/>
      <c r="AD446" s="1"/>
      <c r="AE446" s="1"/>
      <c r="AF446" s="1"/>
      <c r="AG446" s="28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8"/>
      <c r="O447" s="4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58"/>
      <c r="AB447" s="58"/>
      <c r="AC447" s="1"/>
      <c r="AD447" s="1"/>
      <c r="AE447" s="1"/>
      <c r="AF447" s="1"/>
      <c r="AG447" s="28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8"/>
      <c r="O448" s="4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58"/>
      <c r="AB448" s="58"/>
      <c r="AC448" s="1"/>
      <c r="AD448" s="1"/>
      <c r="AE448" s="1"/>
      <c r="AF448" s="1"/>
      <c r="AG448" s="28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8"/>
      <c r="O449" s="4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58"/>
      <c r="AB449" s="58"/>
      <c r="AC449" s="1"/>
      <c r="AD449" s="1"/>
      <c r="AE449" s="1"/>
      <c r="AF449" s="1"/>
      <c r="AG449" s="28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8"/>
      <c r="O450" s="4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58"/>
      <c r="AB450" s="58"/>
      <c r="AC450" s="1"/>
      <c r="AD450" s="1"/>
      <c r="AE450" s="1"/>
      <c r="AF450" s="1"/>
      <c r="AG450" s="28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8"/>
      <c r="O451" s="4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58"/>
      <c r="AB451" s="58"/>
      <c r="AC451" s="1"/>
      <c r="AD451" s="1"/>
      <c r="AE451" s="1"/>
      <c r="AF451" s="1"/>
      <c r="AG451" s="28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8"/>
      <c r="O452" s="4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58"/>
      <c r="AB452" s="58"/>
      <c r="AC452" s="1"/>
      <c r="AD452" s="1"/>
      <c r="AE452" s="1"/>
      <c r="AF452" s="1"/>
      <c r="AG452" s="28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8"/>
      <c r="O453" s="4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58"/>
      <c r="AB453" s="58"/>
      <c r="AC453" s="1"/>
      <c r="AD453" s="1"/>
      <c r="AE453" s="1"/>
      <c r="AF453" s="1"/>
      <c r="AG453" s="28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8"/>
      <c r="O454" s="4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58"/>
      <c r="AB454" s="58"/>
      <c r="AC454" s="1"/>
      <c r="AD454" s="1"/>
      <c r="AE454" s="1"/>
      <c r="AF454" s="1"/>
      <c r="AG454" s="28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8"/>
      <c r="O455" s="4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58"/>
      <c r="AB455" s="58"/>
      <c r="AC455" s="1"/>
      <c r="AD455" s="1"/>
      <c r="AE455" s="1"/>
      <c r="AF455" s="1"/>
      <c r="AG455" s="28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8"/>
      <c r="O456" s="4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58"/>
      <c r="AB456" s="58"/>
      <c r="AC456" s="1"/>
      <c r="AD456" s="1"/>
      <c r="AE456" s="1"/>
      <c r="AF456" s="1"/>
      <c r="AG456" s="28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8"/>
      <c r="O457" s="4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58"/>
      <c r="AB457" s="58"/>
      <c r="AC457" s="1"/>
      <c r="AD457" s="1"/>
      <c r="AE457" s="1"/>
      <c r="AF457" s="1"/>
      <c r="AG457" s="28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8"/>
      <c r="O458" s="4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58"/>
      <c r="AB458" s="58"/>
      <c r="AC458" s="1"/>
      <c r="AD458" s="1"/>
      <c r="AE458" s="1"/>
      <c r="AF458" s="1"/>
      <c r="AG458" s="28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8"/>
      <c r="O459" s="4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58"/>
      <c r="AB459" s="58"/>
      <c r="AC459" s="1"/>
      <c r="AD459" s="1"/>
      <c r="AE459" s="1"/>
      <c r="AF459" s="1"/>
      <c r="AG459" s="28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8"/>
      <c r="O460" s="4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58"/>
      <c r="AB460" s="58"/>
      <c r="AC460" s="1"/>
      <c r="AD460" s="1"/>
      <c r="AE460" s="1"/>
      <c r="AF460" s="1"/>
      <c r="AG460" s="28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8"/>
      <c r="O461" s="4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58"/>
      <c r="AB461" s="58"/>
      <c r="AC461" s="1"/>
      <c r="AD461" s="1"/>
      <c r="AE461" s="1"/>
      <c r="AF461" s="1"/>
      <c r="AG461" s="28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8"/>
      <c r="O462" s="4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58"/>
      <c r="AB462" s="58"/>
      <c r="AC462" s="1"/>
      <c r="AD462" s="1"/>
      <c r="AE462" s="1"/>
      <c r="AF462" s="1"/>
      <c r="AG462" s="28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8"/>
      <c r="O463" s="4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58"/>
      <c r="AB463" s="58"/>
      <c r="AC463" s="1"/>
      <c r="AD463" s="1"/>
      <c r="AE463" s="1"/>
      <c r="AF463" s="1"/>
      <c r="AG463" s="28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8"/>
      <c r="O464" s="4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58"/>
      <c r="AB464" s="58"/>
      <c r="AC464" s="1"/>
      <c r="AD464" s="1"/>
      <c r="AE464" s="1"/>
      <c r="AF464" s="1"/>
      <c r="AG464" s="28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8"/>
      <c r="O465" s="4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58"/>
      <c r="AB465" s="58"/>
      <c r="AC465" s="1"/>
      <c r="AD465" s="1"/>
      <c r="AE465" s="1"/>
      <c r="AF465" s="1"/>
      <c r="AG465" s="28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8"/>
      <c r="O466" s="4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58"/>
      <c r="AB466" s="58"/>
      <c r="AC466" s="1"/>
      <c r="AD466" s="1"/>
      <c r="AE466" s="1"/>
      <c r="AF466" s="1"/>
      <c r="AG466" s="28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8"/>
      <c r="O467" s="4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58"/>
      <c r="AB467" s="58"/>
      <c r="AC467" s="1"/>
      <c r="AD467" s="1"/>
      <c r="AE467" s="1"/>
      <c r="AF467" s="1"/>
      <c r="AG467" s="28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8"/>
      <c r="O468" s="4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58"/>
      <c r="AB468" s="58"/>
      <c r="AC468" s="1"/>
      <c r="AD468" s="1"/>
      <c r="AE468" s="1"/>
      <c r="AF468" s="1"/>
      <c r="AG468" s="28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8"/>
      <c r="O469" s="4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58"/>
      <c r="AB469" s="58"/>
      <c r="AC469" s="1"/>
      <c r="AD469" s="1"/>
      <c r="AE469" s="1"/>
      <c r="AF469" s="1"/>
      <c r="AG469" s="28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8"/>
      <c r="O470" s="4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58"/>
      <c r="AB470" s="58"/>
      <c r="AC470" s="1"/>
      <c r="AD470" s="1"/>
      <c r="AE470" s="1"/>
      <c r="AF470" s="1"/>
      <c r="AG470" s="28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8"/>
      <c r="O471" s="4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58"/>
      <c r="AB471" s="58"/>
      <c r="AC471" s="1"/>
      <c r="AD471" s="1"/>
      <c r="AE471" s="1"/>
      <c r="AF471" s="1"/>
      <c r="AG471" s="28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8"/>
      <c r="O472" s="4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58"/>
      <c r="AB472" s="58"/>
      <c r="AC472" s="1"/>
      <c r="AD472" s="1"/>
      <c r="AE472" s="1"/>
      <c r="AF472" s="1"/>
      <c r="AG472" s="28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8"/>
      <c r="O473" s="4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58"/>
      <c r="AB473" s="58"/>
      <c r="AC473" s="1"/>
      <c r="AD473" s="1"/>
      <c r="AE473" s="1"/>
      <c r="AF473" s="1"/>
      <c r="AG473" s="28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8"/>
      <c r="O474" s="4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58"/>
      <c r="AB474" s="58"/>
      <c r="AC474" s="1"/>
      <c r="AD474" s="1"/>
      <c r="AE474" s="1"/>
      <c r="AF474" s="1"/>
      <c r="AG474" s="28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8"/>
      <c r="O475" s="4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58"/>
      <c r="AB475" s="58"/>
      <c r="AC475" s="1"/>
      <c r="AD475" s="1"/>
      <c r="AE475" s="1"/>
      <c r="AF475" s="1"/>
      <c r="AG475" s="28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8"/>
      <c r="O476" s="4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58"/>
      <c r="AB476" s="58"/>
      <c r="AC476" s="1"/>
      <c r="AD476" s="1"/>
      <c r="AE476" s="1"/>
      <c r="AF476" s="1"/>
      <c r="AG476" s="28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8"/>
      <c r="O477" s="4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58"/>
      <c r="AB477" s="58"/>
      <c r="AC477" s="1"/>
      <c r="AD477" s="1"/>
      <c r="AE477" s="1"/>
      <c r="AF477" s="1"/>
      <c r="AG477" s="28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8"/>
      <c r="O478" s="4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58"/>
      <c r="AB478" s="58"/>
      <c r="AC478" s="1"/>
      <c r="AD478" s="1"/>
      <c r="AE478" s="1"/>
      <c r="AF478" s="1"/>
      <c r="AG478" s="28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8"/>
      <c r="O479" s="4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58"/>
      <c r="AB479" s="58"/>
      <c r="AC479" s="1"/>
      <c r="AD479" s="1"/>
      <c r="AE479" s="1"/>
      <c r="AF479" s="1"/>
      <c r="AG479" s="28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8"/>
      <c r="O480" s="4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58"/>
      <c r="AB480" s="58"/>
      <c r="AC480" s="1"/>
      <c r="AD480" s="1"/>
      <c r="AE480" s="1"/>
      <c r="AF480" s="1"/>
      <c r="AG480" s="28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8"/>
      <c r="O481" s="4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58"/>
      <c r="AB481" s="58"/>
      <c r="AC481" s="1"/>
      <c r="AD481" s="1"/>
      <c r="AE481" s="1"/>
      <c r="AF481" s="1"/>
      <c r="AG481" s="28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8"/>
      <c r="O482" s="4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58"/>
      <c r="AB482" s="58"/>
      <c r="AC482" s="1"/>
      <c r="AD482" s="1"/>
      <c r="AE482" s="1"/>
      <c r="AF482" s="1"/>
      <c r="AG482" s="28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8"/>
      <c r="O483" s="4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58"/>
      <c r="AB483" s="58"/>
      <c r="AC483" s="1"/>
      <c r="AD483" s="1"/>
      <c r="AE483" s="1"/>
      <c r="AF483" s="1"/>
      <c r="AG483" s="28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8"/>
      <c r="O484" s="4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58"/>
      <c r="AB484" s="58"/>
      <c r="AC484" s="1"/>
      <c r="AD484" s="1"/>
      <c r="AE484" s="1"/>
      <c r="AF484" s="1"/>
      <c r="AG484" s="28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8"/>
      <c r="O485" s="4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58"/>
      <c r="AB485" s="58"/>
      <c r="AC485" s="1"/>
      <c r="AD485" s="1"/>
      <c r="AE485" s="1"/>
      <c r="AF485" s="1"/>
      <c r="AG485" s="28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8"/>
      <c r="O486" s="4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58"/>
      <c r="AB486" s="58"/>
      <c r="AC486" s="1"/>
      <c r="AD486" s="1"/>
      <c r="AE486" s="1"/>
      <c r="AF486" s="1"/>
      <c r="AG486" s="28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8"/>
      <c r="O487" s="4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58"/>
      <c r="AB487" s="58"/>
      <c r="AC487" s="1"/>
      <c r="AD487" s="1"/>
      <c r="AE487" s="1"/>
      <c r="AF487" s="1"/>
      <c r="AG487" s="28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8"/>
      <c r="O488" s="4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58"/>
      <c r="AB488" s="58"/>
      <c r="AC488" s="1"/>
      <c r="AD488" s="1"/>
      <c r="AE488" s="1"/>
      <c r="AF488" s="1"/>
      <c r="AG488" s="28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8"/>
      <c r="O489" s="4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58"/>
      <c r="AB489" s="58"/>
      <c r="AC489" s="1"/>
      <c r="AD489" s="1"/>
      <c r="AE489" s="1"/>
      <c r="AF489" s="1"/>
      <c r="AG489" s="28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8"/>
      <c r="O490" s="4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58"/>
      <c r="AB490" s="58"/>
      <c r="AC490" s="1"/>
      <c r="AD490" s="1"/>
      <c r="AE490" s="1"/>
      <c r="AF490" s="1"/>
      <c r="AG490" s="28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8"/>
      <c r="O491" s="4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58"/>
      <c r="AB491" s="58"/>
      <c r="AC491" s="1"/>
      <c r="AD491" s="1"/>
      <c r="AE491" s="1"/>
      <c r="AF491" s="1"/>
      <c r="AG491" s="28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8"/>
      <c r="O492" s="4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58"/>
      <c r="AB492" s="58"/>
      <c r="AC492" s="1"/>
      <c r="AD492" s="1"/>
      <c r="AE492" s="1"/>
      <c r="AF492" s="1"/>
      <c r="AG492" s="28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8"/>
      <c r="O493" s="4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58"/>
      <c r="AB493" s="58"/>
      <c r="AC493" s="1"/>
      <c r="AD493" s="1"/>
      <c r="AE493" s="1"/>
      <c r="AF493" s="1"/>
      <c r="AG493" s="28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8"/>
      <c r="O494" s="4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58"/>
      <c r="AB494" s="58"/>
      <c r="AC494" s="1"/>
      <c r="AD494" s="1"/>
      <c r="AE494" s="1"/>
      <c r="AF494" s="1"/>
      <c r="AG494" s="28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8"/>
      <c r="O495" s="4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58"/>
      <c r="AB495" s="58"/>
      <c r="AC495" s="1"/>
      <c r="AD495" s="1"/>
      <c r="AE495" s="1"/>
      <c r="AF495" s="1"/>
      <c r="AG495" s="28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8"/>
      <c r="O496" s="4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58"/>
      <c r="AB496" s="58"/>
      <c r="AC496" s="1"/>
      <c r="AD496" s="1"/>
      <c r="AE496" s="1"/>
      <c r="AF496" s="1"/>
      <c r="AG496" s="28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8"/>
      <c r="O497" s="4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58"/>
      <c r="AB497" s="58"/>
      <c r="AC497" s="1"/>
      <c r="AD497" s="1"/>
      <c r="AE497" s="1"/>
      <c r="AF497" s="1"/>
      <c r="AG497" s="28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8"/>
      <c r="O498" s="4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58"/>
      <c r="AB498" s="58"/>
      <c r="AC498" s="1"/>
      <c r="AD498" s="1"/>
      <c r="AE498" s="1"/>
      <c r="AF498" s="1"/>
      <c r="AG498" s="28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8"/>
      <c r="O499" s="4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58"/>
      <c r="AB499" s="58"/>
      <c r="AC499" s="1"/>
      <c r="AD499" s="1"/>
      <c r="AE499" s="1"/>
      <c r="AF499" s="1"/>
      <c r="AG499" s="28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8"/>
      <c r="O500" s="4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58"/>
      <c r="AB500" s="58"/>
      <c r="AC500" s="1"/>
      <c r="AD500" s="1"/>
      <c r="AE500" s="1"/>
      <c r="AF500" s="1"/>
      <c r="AG500" s="28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8"/>
      <c r="O501" s="4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58"/>
      <c r="AB501" s="58"/>
      <c r="AC501" s="1"/>
      <c r="AD501" s="1"/>
      <c r="AE501" s="1"/>
      <c r="AF501" s="1"/>
      <c r="AG501" s="28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8"/>
      <c r="O502" s="4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58"/>
      <c r="AB502" s="58"/>
      <c r="AC502" s="1"/>
      <c r="AD502" s="1"/>
      <c r="AE502" s="1"/>
      <c r="AF502" s="1"/>
      <c r="AG502" s="28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8"/>
      <c r="O503" s="4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58"/>
      <c r="AB503" s="58"/>
      <c r="AC503" s="1"/>
      <c r="AD503" s="1"/>
      <c r="AE503" s="1"/>
      <c r="AF503" s="1"/>
      <c r="AG503" s="28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8"/>
      <c r="O504" s="4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58"/>
      <c r="AB504" s="58"/>
      <c r="AC504" s="1"/>
      <c r="AD504" s="1"/>
      <c r="AE504" s="1"/>
      <c r="AF504" s="1"/>
      <c r="AG504" s="28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8"/>
      <c r="O505" s="4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58"/>
      <c r="AB505" s="58"/>
      <c r="AC505" s="1"/>
      <c r="AD505" s="1"/>
      <c r="AE505" s="1"/>
      <c r="AF505" s="1"/>
      <c r="AG505" s="28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8"/>
      <c r="O506" s="4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58"/>
      <c r="AB506" s="58"/>
      <c r="AC506" s="1"/>
      <c r="AD506" s="1"/>
      <c r="AE506" s="1"/>
      <c r="AF506" s="1"/>
      <c r="AG506" s="28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8"/>
      <c r="O507" s="4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58"/>
      <c r="AB507" s="58"/>
      <c r="AC507" s="1"/>
      <c r="AD507" s="1"/>
      <c r="AE507" s="1"/>
      <c r="AF507" s="1"/>
      <c r="AG507" s="28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8"/>
      <c r="O508" s="4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58"/>
      <c r="AB508" s="58"/>
      <c r="AC508" s="1"/>
      <c r="AD508" s="1"/>
      <c r="AE508" s="1"/>
      <c r="AF508" s="1"/>
      <c r="AG508" s="28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8"/>
      <c r="O509" s="4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58"/>
      <c r="AB509" s="58"/>
      <c r="AC509" s="1"/>
      <c r="AD509" s="1"/>
      <c r="AE509" s="1"/>
      <c r="AF509" s="1"/>
      <c r="AG509" s="28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8"/>
      <c r="O510" s="4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58"/>
      <c r="AB510" s="58"/>
      <c r="AC510" s="1"/>
      <c r="AD510" s="1"/>
      <c r="AE510" s="1"/>
      <c r="AF510" s="1"/>
      <c r="AG510" s="28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8"/>
      <c r="O511" s="4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58"/>
      <c r="AB511" s="58"/>
      <c r="AC511" s="1"/>
      <c r="AD511" s="1"/>
      <c r="AE511" s="1"/>
      <c r="AF511" s="1"/>
      <c r="AG511" s="28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8"/>
      <c r="O512" s="4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58"/>
      <c r="AB512" s="58"/>
      <c r="AC512" s="1"/>
      <c r="AD512" s="1"/>
      <c r="AE512" s="1"/>
      <c r="AF512" s="1"/>
      <c r="AG512" s="28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8"/>
      <c r="O513" s="4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58"/>
      <c r="AB513" s="58"/>
      <c r="AC513" s="1"/>
      <c r="AD513" s="1"/>
      <c r="AE513" s="1"/>
      <c r="AF513" s="1"/>
      <c r="AG513" s="28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8"/>
      <c r="O514" s="4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58"/>
      <c r="AB514" s="58"/>
      <c r="AC514" s="1"/>
      <c r="AD514" s="1"/>
      <c r="AE514" s="1"/>
      <c r="AF514" s="1"/>
      <c r="AG514" s="28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8"/>
      <c r="O515" s="4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58"/>
      <c r="AB515" s="58"/>
      <c r="AC515" s="1"/>
      <c r="AD515" s="1"/>
      <c r="AE515" s="1"/>
      <c r="AF515" s="1"/>
      <c r="AG515" s="28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8"/>
      <c r="O516" s="4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58"/>
      <c r="AB516" s="58"/>
      <c r="AC516" s="1"/>
      <c r="AD516" s="1"/>
      <c r="AE516" s="1"/>
      <c r="AF516" s="1"/>
      <c r="AG516" s="28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8"/>
      <c r="O517" s="4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58"/>
      <c r="AB517" s="58"/>
      <c r="AC517" s="1"/>
      <c r="AD517" s="1"/>
      <c r="AE517" s="1"/>
      <c r="AF517" s="1"/>
      <c r="AG517" s="28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8"/>
      <c r="O518" s="4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58"/>
      <c r="AB518" s="58"/>
      <c r="AC518" s="1"/>
      <c r="AD518" s="1"/>
      <c r="AE518" s="1"/>
      <c r="AF518" s="1"/>
      <c r="AG518" s="28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8"/>
      <c r="O519" s="4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58"/>
      <c r="AB519" s="58"/>
      <c r="AC519" s="1"/>
      <c r="AD519" s="1"/>
      <c r="AE519" s="1"/>
      <c r="AF519" s="1"/>
      <c r="AG519" s="28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8"/>
      <c r="O520" s="4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58"/>
      <c r="AB520" s="58"/>
      <c r="AC520" s="1"/>
      <c r="AD520" s="1"/>
      <c r="AE520" s="1"/>
      <c r="AF520" s="1"/>
      <c r="AG520" s="28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8"/>
      <c r="O521" s="4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58"/>
      <c r="AB521" s="58"/>
      <c r="AC521" s="1"/>
      <c r="AD521" s="1"/>
      <c r="AE521" s="1"/>
      <c r="AF521" s="1"/>
      <c r="AG521" s="28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8"/>
      <c r="O522" s="4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58"/>
      <c r="AB522" s="58"/>
      <c r="AC522" s="1"/>
      <c r="AD522" s="1"/>
      <c r="AE522" s="1"/>
      <c r="AF522" s="1"/>
      <c r="AG522" s="28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8"/>
      <c r="O523" s="4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58"/>
      <c r="AB523" s="58"/>
      <c r="AC523" s="1"/>
      <c r="AD523" s="1"/>
      <c r="AE523" s="1"/>
      <c r="AF523" s="1"/>
      <c r="AG523" s="28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8"/>
      <c r="O524" s="4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58"/>
      <c r="AB524" s="58"/>
      <c r="AC524" s="1"/>
      <c r="AD524" s="1"/>
      <c r="AE524" s="1"/>
      <c r="AF524" s="1"/>
      <c r="AG524" s="28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8"/>
      <c r="O525" s="4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58"/>
      <c r="AB525" s="58"/>
      <c r="AC525" s="1"/>
      <c r="AD525" s="1"/>
      <c r="AE525" s="1"/>
      <c r="AF525" s="1"/>
      <c r="AG525" s="28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8"/>
      <c r="O526" s="4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58"/>
      <c r="AB526" s="58"/>
      <c r="AC526" s="1"/>
      <c r="AD526" s="1"/>
      <c r="AE526" s="1"/>
      <c r="AF526" s="1"/>
      <c r="AG526" s="28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8"/>
      <c r="O527" s="4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58"/>
      <c r="AB527" s="58"/>
      <c r="AC527" s="1"/>
      <c r="AD527" s="1"/>
      <c r="AE527" s="1"/>
      <c r="AF527" s="1"/>
      <c r="AG527" s="28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8"/>
      <c r="O528" s="4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58"/>
      <c r="AB528" s="58"/>
      <c r="AC528" s="1"/>
      <c r="AD528" s="1"/>
      <c r="AE528" s="1"/>
      <c r="AF528" s="1"/>
      <c r="AG528" s="28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8"/>
      <c r="O529" s="4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58"/>
      <c r="AB529" s="58"/>
      <c r="AC529" s="1"/>
      <c r="AD529" s="1"/>
      <c r="AE529" s="1"/>
      <c r="AF529" s="1"/>
      <c r="AG529" s="28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8"/>
      <c r="O530" s="4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58"/>
      <c r="AB530" s="58"/>
      <c r="AC530" s="1"/>
      <c r="AD530" s="1"/>
      <c r="AE530" s="1"/>
      <c r="AF530" s="1"/>
      <c r="AG530" s="28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8"/>
      <c r="O531" s="4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58"/>
      <c r="AB531" s="58"/>
      <c r="AC531" s="1"/>
      <c r="AD531" s="1"/>
      <c r="AE531" s="1"/>
      <c r="AF531" s="1"/>
      <c r="AG531" s="28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8"/>
      <c r="O532" s="4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58"/>
      <c r="AB532" s="58"/>
      <c r="AC532" s="1"/>
      <c r="AD532" s="1"/>
      <c r="AE532" s="1"/>
      <c r="AF532" s="1"/>
      <c r="AG532" s="28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8"/>
      <c r="O533" s="4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58"/>
      <c r="AB533" s="58"/>
      <c r="AC533" s="1"/>
      <c r="AD533" s="1"/>
      <c r="AE533" s="1"/>
      <c r="AF533" s="1"/>
      <c r="AG533" s="28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8"/>
      <c r="O534" s="4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58"/>
      <c r="AB534" s="58"/>
      <c r="AC534" s="1"/>
      <c r="AD534" s="1"/>
      <c r="AE534" s="1"/>
      <c r="AF534" s="1"/>
      <c r="AG534" s="28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8"/>
      <c r="O535" s="4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58"/>
      <c r="AB535" s="58"/>
      <c r="AC535" s="1"/>
      <c r="AD535" s="1"/>
      <c r="AE535" s="1"/>
      <c r="AF535" s="1"/>
      <c r="AG535" s="28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8"/>
      <c r="O536" s="4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58"/>
      <c r="AB536" s="58"/>
      <c r="AC536" s="1"/>
      <c r="AD536" s="1"/>
      <c r="AE536" s="1"/>
      <c r="AF536" s="1"/>
      <c r="AG536" s="28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8"/>
      <c r="O537" s="4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58"/>
      <c r="AB537" s="58"/>
      <c r="AC537" s="1"/>
      <c r="AD537" s="1"/>
      <c r="AE537" s="1"/>
      <c r="AF537" s="1"/>
      <c r="AG537" s="28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8"/>
      <c r="O538" s="4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58"/>
      <c r="AB538" s="58"/>
      <c r="AC538" s="1"/>
      <c r="AD538" s="1"/>
      <c r="AE538" s="1"/>
      <c r="AF538" s="1"/>
      <c r="AG538" s="28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8"/>
      <c r="O539" s="4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58"/>
      <c r="AB539" s="58"/>
      <c r="AC539" s="1"/>
      <c r="AD539" s="1"/>
      <c r="AE539" s="1"/>
      <c r="AF539" s="1"/>
      <c r="AG539" s="28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8"/>
      <c r="O540" s="4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58"/>
      <c r="AB540" s="58"/>
      <c r="AC540" s="1"/>
      <c r="AD540" s="1"/>
      <c r="AE540" s="1"/>
      <c r="AF540" s="1"/>
      <c r="AG540" s="28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8"/>
      <c r="O541" s="4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58"/>
      <c r="AB541" s="58"/>
      <c r="AC541" s="1"/>
      <c r="AD541" s="1"/>
      <c r="AE541" s="1"/>
      <c r="AF541" s="1"/>
      <c r="AG541" s="28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8"/>
      <c r="O542" s="4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58"/>
      <c r="AB542" s="58"/>
      <c r="AC542" s="1"/>
      <c r="AD542" s="1"/>
      <c r="AE542" s="1"/>
      <c r="AF542" s="1"/>
      <c r="AG542" s="28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8"/>
      <c r="O543" s="4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58"/>
      <c r="AB543" s="58"/>
      <c r="AC543" s="1"/>
      <c r="AD543" s="1"/>
      <c r="AE543" s="1"/>
      <c r="AF543" s="1"/>
      <c r="AG543" s="28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8"/>
      <c r="O544" s="4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58"/>
      <c r="AB544" s="58"/>
      <c r="AC544" s="1"/>
      <c r="AD544" s="1"/>
      <c r="AE544" s="1"/>
      <c r="AF544" s="1"/>
      <c r="AG544" s="28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8"/>
      <c r="O545" s="4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58"/>
      <c r="AB545" s="58"/>
      <c r="AC545" s="1"/>
      <c r="AD545" s="1"/>
      <c r="AE545" s="1"/>
      <c r="AF545" s="1"/>
      <c r="AG545" s="28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8"/>
      <c r="O546" s="4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58"/>
      <c r="AB546" s="58"/>
      <c r="AC546" s="1"/>
      <c r="AD546" s="1"/>
      <c r="AE546" s="1"/>
      <c r="AF546" s="1"/>
      <c r="AG546" s="28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8"/>
      <c r="O547" s="4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58"/>
      <c r="AB547" s="58"/>
      <c r="AC547" s="1"/>
      <c r="AD547" s="1"/>
      <c r="AE547" s="1"/>
      <c r="AF547" s="1"/>
      <c r="AG547" s="28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8"/>
      <c r="O548" s="4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58"/>
      <c r="AB548" s="58"/>
      <c r="AC548" s="1"/>
      <c r="AD548" s="1"/>
      <c r="AE548" s="1"/>
      <c r="AF548" s="1"/>
      <c r="AG548" s="28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8"/>
      <c r="O549" s="4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58"/>
      <c r="AB549" s="58"/>
      <c r="AC549" s="1"/>
      <c r="AD549" s="1"/>
      <c r="AE549" s="1"/>
      <c r="AF549" s="1"/>
      <c r="AG549" s="28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8"/>
      <c r="O550" s="4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58"/>
      <c r="AB550" s="58"/>
      <c r="AC550" s="1"/>
      <c r="AD550" s="1"/>
      <c r="AE550" s="1"/>
      <c r="AF550" s="1"/>
      <c r="AG550" s="28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8"/>
      <c r="O551" s="4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58"/>
      <c r="AB551" s="58"/>
      <c r="AC551" s="1"/>
      <c r="AD551" s="1"/>
      <c r="AE551" s="1"/>
      <c r="AF551" s="1"/>
      <c r="AG551" s="28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8"/>
      <c r="O552" s="4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58"/>
      <c r="AB552" s="58"/>
      <c r="AC552" s="1"/>
      <c r="AD552" s="1"/>
      <c r="AE552" s="1"/>
      <c r="AF552" s="1"/>
      <c r="AG552" s="28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8"/>
      <c r="O553" s="4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58"/>
      <c r="AB553" s="58"/>
      <c r="AC553" s="1"/>
      <c r="AD553" s="1"/>
      <c r="AE553" s="1"/>
      <c r="AF553" s="1"/>
      <c r="AG553" s="28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8"/>
      <c r="O554" s="4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58"/>
      <c r="AB554" s="58"/>
      <c r="AC554" s="1"/>
      <c r="AD554" s="1"/>
      <c r="AE554" s="1"/>
      <c r="AF554" s="1"/>
      <c r="AG554" s="28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8"/>
      <c r="O555" s="4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58"/>
      <c r="AB555" s="58"/>
      <c r="AC555" s="1"/>
      <c r="AD555" s="1"/>
      <c r="AE555" s="1"/>
      <c r="AF555" s="1"/>
      <c r="AG555" s="28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8"/>
      <c r="O556" s="4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58"/>
      <c r="AB556" s="58"/>
      <c r="AC556" s="1"/>
      <c r="AD556" s="1"/>
      <c r="AE556" s="1"/>
      <c r="AF556" s="1"/>
      <c r="AG556" s="28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8"/>
      <c r="O557" s="4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58"/>
      <c r="AB557" s="58"/>
      <c r="AC557" s="1"/>
      <c r="AD557" s="1"/>
      <c r="AE557" s="1"/>
      <c r="AF557" s="1"/>
      <c r="AG557" s="28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8"/>
      <c r="O558" s="4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58"/>
      <c r="AB558" s="58"/>
      <c r="AC558" s="1"/>
      <c r="AD558" s="1"/>
      <c r="AE558" s="1"/>
      <c r="AF558" s="1"/>
      <c r="AG558" s="28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8"/>
      <c r="O559" s="4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58"/>
      <c r="AB559" s="58"/>
      <c r="AC559" s="1"/>
      <c r="AD559" s="1"/>
      <c r="AE559" s="1"/>
      <c r="AF559" s="1"/>
      <c r="AG559" s="28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8"/>
      <c r="O560" s="4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58"/>
      <c r="AB560" s="58"/>
      <c r="AC560" s="1"/>
      <c r="AD560" s="1"/>
      <c r="AE560" s="1"/>
      <c r="AF560" s="1"/>
      <c r="AG560" s="28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8"/>
      <c r="O561" s="4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58"/>
      <c r="AB561" s="58"/>
      <c r="AC561" s="1"/>
      <c r="AD561" s="1"/>
      <c r="AE561" s="1"/>
      <c r="AF561" s="1"/>
      <c r="AG561" s="28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8"/>
      <c r="O562" s="4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58"/>
      <c r="AB562" s="58"/>
      <c r="AC562" s="1"/>
      <c r="AD562" s="1"/>
      <c r="AE562" s="1"/>
      <c r="AF562" s="1"/>
      <c r="AG562" s="28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8"/>
      <c r="O563" s="4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58"/>
      <c r="AB563" s="58"/>
      <c r="AC563" s="1"/>
      <c r="AD563" s="1"/>
      <c r="AE563" s="1"/>
      <c r="AF563" s="1"/>
      <c r="AG563" s="28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8"/>
      <c r="O564" s="4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58"/>
      <c r="AB564" s="58"/>
      <c r="AC564" s="1"/>
      <c r="AD564" s="1"/>
      <c r="AE564" s="1"/>
      <c r="AF564" s="1"/>
      <c r="AG564" s="28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8"/>
      <c r="O565" s="4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58"/>
      <c r="AB565" s="58"/>
      <c r="AC565" s="1"/>
      <c r="AD565" s="1"/>
      <c r="AE565" s="1"/>
      <c r="AF565" s="1"/>
      <c r="AG565" s="28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8"/>
      <c r="O566" s="4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58"/>
      <c r="AB566" s="58"/>
      <c r="AC566" s="1"/>
      <c r="AD566" s="1"/>
      <c r="AE566" s="1"/>
      <c r="AF566" s="1"/>
      <c r="AG566" s="28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8"/>
      <c r="O567" s="4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58"/>
      <c r="AB567" s="58"/>
      <c r="AC567" s="1"/>
      <c r="AD567" s="1"/>
      <c r="AE567" s="1"/>
      <c r="AF567" s="1"/>
      <c r="AG567" s="28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8"/>
      <c r="O568" s="4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58"/>
      <c r="AB568" s="58"/>
      <c r="AC568" s="1"/>
      <c r="AD568" s="1"/>
      <c r="AE568" s="1"/>
      <c r="AF568" s="1"/>
      <c r="AG568" s="28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8"/>
      <c r="O569" s="4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58"/>
      <c r="AB569" s="58"/>
      <c r="AC569" s="1"/>
      <c r="AD569" s="1"/>
      <c r="AE569" s="1"/>
      <c r="AF569" s="1"/>
      <c r="AG569" s="28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8"/>
      <c r="O570" s="4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58"/>
      <c r="AB570" s="58"/>
      <c r="AC570" s="1"/>
      <c r="AD570" s="1"/>
      <c r="AE570" s="1"/>
      <c r="AF570" s="1"/>
      <c r="AG570" s="28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8"/>
      <c r="O571" s="4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58"/>
      <c r="AB571" s="58"/>
      <c r="AC571" s="1"/>
      <c r="AD571" s="1"/>
      <c r="AE571" s="1"/>
      <c r="AF571" s="1"/>
      <c r="AG571" s="28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8"/>
      <c r="O572" s="4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58"/>
      <c r="AB572" s="58"/>
      <c r="AC572" s="1"/>
      <c r="AD572" s="1"/>
      <c r="AE572" s="1"/>
      <c r="AF572" s="1"/>
      <c r="AG572" s="28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8"/>
      <c r="O573" s="4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58"/>
      <c r="AB573" s="58"/>
      <c r="AC573" s="1"/>
      <c r="AD573" s="1"/>
      <c r="AE573" s="1"/>
      <c r="AF573" s="1"/>
      <c r="AG573" s="28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8"/>
      <c r="O574" s="4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58"/>
      <c r="AB574" s="58"/>
      <c r="AC574" s="1"/>
      <c r="AD574" s="1"/>
      <c r="AE574" s="1"/>
      <c r="AF574" s="1"/>
      <c r="AG574" s="28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8"/>
      <c r="O575" s="4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58"/>
      <c r="AB575" s="58"/>
      <c r="AC575" s="1"/>
      <c r="AD575" s="1"/>
      <c r="AE575" s="1"/>
      <c r="AF575" s="1"/>
      <c r="AG575" s="28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8"/>
      <c r="O576" s="4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58"/>
      <c r="AB576" s="58"/>
      <c r="AC576" s="1"/>
      <c r="AD576" s="1"/>
      <c r="AE576" s="1"/>
      <c r="AF576" s="1"/>
      <c r="AG576" s="28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8"/>
      <c r="O577" s="4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58"/>
      <c r="AB577" s="58"/>
      <c r="AC577" s="1"/>
      <c r="AD577" s="1"/>
      <c r="AE577" s="1"/>
      <c r="AF577" s="1"/>
      <c r="AG577" s="28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8"/>
      <c r="O578" s="4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58"/>
      <c r="AB578" s="58"/>
      <c r="AC578" s="1"/>
      <c r="AD578" s="1"/>
      <c r="AE578" s="1"/>
      <c r="AF578" s="1"/>
      <c r="AG578" s="28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8"/>
      <c r="O579" s="4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58"/>
      <c r="AB579" s="58"/>
      <c r="AC579" s="1"/>
      <c r="AD579" s="1"/>
      <c r="AE579" s="1"/>
      <c r="AF579" s="1"/>
      <c r="AG579" s="28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8"/>
      <c r="O580" s="4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58"/>
      <c r="AB580" s="58"/>
      <c r="AC580" s="1"/>
      <c r="AD580" s="1"/>
      <c r="AE580" s="1"/>
      <c r="AF580" s="1"/>
      <c r="AG580" s="28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8"/>
      <c r="O581" s="4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58"/>
      <c r="AB581" s="58"/>
      <c r="AC581" s="1"/>
      <c r="AD581" s="1"/>
      <c r="AE581" s="1"/>
      <c r="AF581" s="1"/>
      <c r="AG581" s="28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8"/>
      <c r="O582" s="4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58"/>
      <c r="AB582" s="58"/>
      <c r="AC582" s="1"/>
      <c r="AD582" s="1"/>
      <c r="AE582" s="1"/>
      <c r="AF582" s="1"/>
      <c r="AG582" s="28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8"/>
      <c r="O583" s="4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58"/>
      <c r="AB583" s="58"/>
      <c r="AC583" s="1"/>
      <c r="AD583" s="1"/>
      <c r="AE583" s="1"/>
      <c r="AF583" s="1"/>
      <c r="AG583" s="28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8"/>
      <c r="O584" s="4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58"/>
      <c r="AB584" s="58"/>
      <c r="AC584" s="1"/>
      <c r="AD584" s="1"/>
      <c r="AE584" s="1"/>
      <c r="AF584" s="1"/>
      <c r="AG584" s="28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8"/>
      <c r="O585" s="4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58"/>
      <c r="AB585" s="58"/>
      <c r="AC585" s="1"/>
      <c r="AD585" s="1"/>
      <c r="AE585" s="1"/>
      <c r="AF585" s="1"/>
      <c r="AG585" s="28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8"/>
      <c r="O586" s="4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58"/>
      <c r="AB586" s="58"/>
      <c r="AC586" s="1"/>
      <c r="AD586" s="1"/>
      <c r="AE586" s="1"/>
      <c r="AF586" s="1"/>
      <c r="AG586" s="28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8"/>
      <c r="O587" s="4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58"/>
      <c r="AB587" s="58"/>
      <c r="AC587" s="1"/>
      <c r="AD587" s="1"/>
      <c r="AE587" s="1"/>
      <c r="AF587" s="1"/>
      <c r="AG587" s="28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8"/>
      <c r="O588" s="4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58"/>
      <c r="AB588" s="58"/>
      <c r="AC588" s="1"/>
      <c r="AD588" s="1"/>
      <c r="AE588" s="1"/>
      <c r="AF588" s="1"/>
      <c r="AG588" s="28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8"/>
      <c r="O589" s="4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58"/>
      <c r="AB589" s="58"/>
      <c r="AC589" s="1"/>
      <c r="AD589" s="1"/>
      <c r="AE589" s="1"/>
      <c r="AF589" s="1"/>
      <c r="AG589" s="28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8"/>
      <c r="O590" s="4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58"/>
      <c r="AB590" s="58"/>
      <c r="AC590" s="1"/>
      <c r="AD590" s="1"/>
      <c r="AE590" s="1"/>
      <c r="AF590" s="1"/>
      <c r="AG590" s="28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8"/>
      <c r="O591" s="4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58"/>
      <c r="AB591" s="58"/>
      <c r="AC591" s="1"/>
      <c r="AD591" s="1"/>
      <c r="AE591" s="1"/>
      <c r="AF591" s="1"/>
      <c r="AG591" s="28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8"/>
      <c r="O592" s="4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58"/>
      <c r="AB592" s="58"/>
      <c r="AC592" s="1"/>
      <c r="AD592" s="1"/>
      <c r="AE592" s="1"/>
      <c r="AF592" s="1"/>
      <c r="AG592" s="28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8"/>
      <c r="O593" s="4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58"/>
      <c r="AB593" s="58"/>
      <c r="AC593" s="1"/>
      <c r="AD593" s="1"/>
      <c r="AE593" s="1"/>
      <c r="AF593" s="1"/>
      <c r="AG593" s="28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8"/>
      <c r="O594" s="4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58"/>
      <c r="AB594" s="58"/>
      <c r="AC594" s="1"/>
      <c r="AD594" s="1"/>
      <c r="AE594" s="1"/>
      <c r="AF594" s="1"/>
      <c r="AG594" s="28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8"/>
      <c r="O595" s="4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58"/>
      <c r="AB595" s="58"/>
      <c r="AC595" s="1"/>
      <c r="AD595" s="1"/>
      <c r="AE595" s="1"/>
      <c r="AF595" s="1"/>
      <c r="AG595" s="28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8"/>
      <c r="O596" s="4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58"/>
      <c r="AB596" s="58"/>
      <c r="AC596" s="1"/>
      <c r="AD596" s="1"/>
      <c r="AE596" s="1"/>
      <c r="AF596" s="1"/>
      <c r="AG596" s="28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8"/>
      <c r="O597" s="4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58"/>
      <c r="AB597" s="58"/>
      <c r="AC597" s="1"/>
      <c r="AD597" s="1"/>
      <c r="AE597" s="1"/>
      <c r="AF597" s="1"/>
      <c r="AG597" s="28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8"/>
      <c r="O598" s="4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58"/>
      <c r="AB598" s="58"/>
      <c r="AC598" s="1"/>
      <c r="AD598" s="1"/>
      <c r="AE598" s="1"/>
      <c r="AF598" s="1"/>
      <c r="AG598" s="28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8"/>
      <c r="O599" s="4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58"/>
      <c r="AB599" s="58"/>
      <c r="AC599" s="1"/>
      <c r="AD599" s="1"/>
      <c r="AE599" s="1"/>
      <c r="AF599" s="1"/>
      <c r="AG599" s="28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8"/>
      <c r="O600" s="4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58"/>
      <c r="AB600" s="58"/>
      <c r="AC600" s="1"/>
      <c r="AD600" s="1"/>
      <c r="AE600" s="1"/>
      <c r="AF600" s="1"/>
      <c r="AG600" s="28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8"/>
      <c r="O601" s="4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58"/>
      <c r="AB601" s="58"/>
      <c r="AC601" s="1"/>
      <c r="AD601" s="1"/>
      <c r="AE601" s="1"/>
      <c r="AF601" s="1"/>
      <c r="AG601" s="28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8"/>
      <c r="O602" s="4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58"/>
      <c r="AB602" s="58"/>
      <c r="AC602" s="1"/>
      <c r="AD602" s="1"/>
      <c r="AE602" s="1"/>
      <c r="AF602" s="1"/>
      <c r="AG602" s="28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8"/>
      <c r="O603" s="4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58"/>
      <c r="AB603" s="58"/>
      <c r="AC603" s="1"/>
      <c r="AD603" s="1"/>
      <c r="AE603" s="1"/>
      <c r="AF603" s="1"/>
      <c r="AG603" s="28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8"/>
      <c r="O604" s="4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58"/>
      <c r="AB604" s="58"/>
      <c r="AC604" s="1"/>
      <c r="AD604" s="1"/>
      <c r="AE604" s="1"/>
      <c r="AF604" s="1"/>
      <c r="AG604" s="28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8"/>
      <c r="O605" s="4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58"/>
      <c r="AB605" s="58"/>
      <c r="AC605" s="1"/>
      <c r="AD605" s="1"/>
      <c r="AE605" s="1"/>
      <c r="AF605" s="1"/>
      <c r="AG605" s="28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8"/>
      <c r="O606" s="4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58"/>
      <c r="AB606" s="58"/>
      <c r="AC606" s="1"/>
      <c r="AD606" s="1"/>
      <c r="AE606" s="1"/>
      <c r="AF606" s="1"/>
      <c r="AG606" s="28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8"/>
      <c r="O607" s="4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58"/>
      <c r="AB607" s="58"/>
      <c r="AC607" s="1"/>
      <c r="AD607" s="1"/>
      <c r="AE607" s="1"/>
      <c r="AF607" s="1"/>
      <c r="AG607" s="28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8"/>
      <c r="O608" s="4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58"/>
      <c r="AB608" s="58"/>
      <c r="AC608" s="1"/>
      <c r="AD608" s="1"/>
      <c r="AE608" s="1"/>
      <c r="AF608" s="1"/>
      <c r="AG608" s="28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8"/>
      <c r="O609" s="4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58"/>
      <c r="AB609" s="58"/>
      <c r="AC609" s="1"/>
      <c r="AD609" s="1"/>
      <c r="AE609" s="1"/>
      <c r="AF609" s="1"/>
      <c r="AG609" s="28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8"/>
      <c r="O610" s="4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58"/>
      <c r="AB610" s="58"/>
      <c r="AC610" s="1"/>
      <c r="AD610" s="1"/>
      <c r="AE610" s="1"/>
      <c r="AF610" s="1"/>
      <c r="AG610" s="28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8"/>
      <c r="O611" s="4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58"/>
      <c r="AB611" s="58"/>
      <c r="AC611" s="1"/>
      <c r="AD611" s="1"/>
      <c r="AE611" s="1"/>
      <c r="AF611" s="1"/>
      <c r="AG611" s="28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8"/>
      <c r="O612" s="4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58"/>
      <c r="AB612" s="58"/>
      <c r="AC612" s="1"/>
      <c r="AD612" s="1"/>
      <c r="AE612" s="1"/>
      <c r="AF612" s="1"/>
      <c r="AG612" s="28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8"/>
      <c r="O613" s="47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58"/>
      <c r="AB613" s="58"/>
      <c r="AC613" s="1"/>
      <c r="AD613" s="1"/>
      <c r="AE613" s="1"/>
      <c r="AF613" s="1"/>
      <c r="AG613" s="28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8"/>
      <c r="O614" s="47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58"/>
      <c r="AB614" s="58"/>
      <c r="AC614" s="1"/>
      <c r="AD614" s="1"/>
      <c r="AE614" s="1"/>
      <c r="AF614" s="1"/>
      <c r="AG614" s="28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8"/>
      <c r="O615" s="47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58"/>
      <c r="AB615" s="58"/>
      <c r="AC615" s="1"/>
      <c r="AD615" s="1"/>
      <c r="AE615" s="1"/>
      <c r="AF615" s="1"/>
      <c r="AG615" s="28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8"/>
      <c r="O616" s="47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58"/>
      <c r="AB616" s="58"/>
      <c r="AC616" s="1"/>
      <c r="AD616" s="1"/>
      <c r="AE616" s="1"/>
      <c r="AF616" s="1"/>
      <c r="AG616" s="28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8"/>
      <c r="O617" s="47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58"/>
      <c r="AB617" s="58"/>
      <c r="AC617" s="1"/>
      <c r="AD617" s="1"/>
      <c r="AE617" s="1"/>
      <c r="AF617" s="1"/>
      <c r="AG617" s="28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8"/>
      <c r="O618" s="47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58"/>
      <c r="AB618" s="58"/>
      <c r="AC618" s="1"/>
      <c r="AD618" s="1"/>
      <c r="AE618" s="1"/>
      <c r="AF618" s="1"/>
      <c r="AG618" s="28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8"/>
      <c r="O619" s="47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58"/>
      <c r="AB619" s="58"/>
      <c r="AC619" s="1"/>
      <c r="AD619" s="1"/>
      <c r="AE619" s="1"/>
      <c r="AF619" s="1"/>
      <c r="AG619" s="28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8"/>
      <c r="O620" s="47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58"/>
      <c r="AB620" s="58"/>
      <c r="AC620" s="1"/>
      <c r="AD620" s="1"/>
      <c r="AE620" s="1"/>
      <c r="AF620" s="1"/>
      <c r="AG620" s="28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8"/>
      <c r="O621" s="47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58"/>
      <c r="AB621" s="58"/>
      <c r="AC621" s="1"/>
      <c r="AD621" s="1"/>
      <c r="AE621" s="1"/>
      <c r="AF621" s="1"/>
      <c r="AG621" s="28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8"/>
      <c r="O622" s="47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58"/>
      <c r="AB622" s="58"/>
      <c r="AC622" s="1"/>
      <c r="AD622" s="1"/>
      <c r="AE622" s="1"/>
      <c r="AF622" s="1"/>
      <c r="AG622" s="28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8"/>
      <c r="O623" s="47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58"/>
      <c r="AB623" s="58"/>
      <c r="AC623" s="1"/>
      <c r="AD623" s="1"/>
      <c r="AE623" s="1"/>
      <c r="AF623" s="1"/>
      <c r="AG623" s="28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8"/>
      <c r="O624" s="47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58"/>
      <c r="AB624" s="58"/>
      <c r="AC624" s="1"/>
      <c r="AD624" s="1"/>
      <c r="AE624" s="1"/>
      <c r="AF624" s="1"/>
      <c r="AG624" s="28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8"/>
      <c r="O625" s="47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58"/>
      <c r="AB625" s="58"/>
      <c r="AC625" s="1"/>
      <c r="AD625" s="1"/>
      <c r="AE625" s="1"/>
      <c r="AF625" s="1"/>
      <c r="AG625" s="28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8"/>
      <c r="O626" s="47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58"/>
      <c r="AB626" s="58"/>
      <c r="AC626" s="1"/>
      <c r="AD626" s="1"/>
      <c r="AE626" s="1"/>
      <c r="AF626" s="1"/>
      <c r="AG626" s="28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8"/>
      <c r="O627" s="47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58"/>
      <c r="AB627" s="58"/>
      <c r="AC627" s="1"/>
      <c r="AD627" s="1"/>
      <c r="AE627" s="1"/>
      <c r="AF627" s="1"/>
      <c r="AG627" s="28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8"/>
      <c r="O628" s="47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58"/>
      <c r="AB628" s="58"/>
      <c r="AC628" s="1"/>
      <c r="AD628" s="1"/>
      <c r="AE628" s="1"/>
      <c r="AF628" s="1"/>
      <c r="AG628" s="28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8"/>
      <c r="O629" s="47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58"/>
      <c r="AB629" s="58"/>
      <c r="AC629" s="1"/>
      <c r="AD629" s="1"/>
      <c r="AE629" s="1"/>
      <c r="AF629" s="1"/>
      <c r="AG629" s="28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8"/>
      <c r="O630" s="47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58"/>
      <c r="AB630" s="58"/>
      <c r="AC630" s="1"/>
      <c r="AD630" s="1"/>
      <c r="AE630" s="1"/>
      <c r="AF630" s="1"/>
      <c r="AG630" s="28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8"/>
      <c r="O631" s="47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58"/>
      <c r="AB631" s="58"/>
      <c r="AC631" s="1"/>
      <c r="AD631" s="1"/>
      <c r="AE631" s="1"/>
      <c r="AF631" s="1"/>
      <c r="AG631" s="28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8"/>
      <c r="O632" s="47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58"/>
      <c r="AB632" s="58"/>
      <c r="AC632" s="1"/>
      <c r="AD632" s="1"/>
      <c r="AE632" s="1"/>
      <c r="AF632" s="1"/>
      <c r="AG632" s="28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8"/>
      <c r="O633" s="47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58"/>
      <c r="AB633" s="58"/>
      <c r="AC633" s="1"/>
      <c r="AD633" s="1"/>
      <c r="AE633" s="1"/>
      <c r="AF633" s="1"/>
      <c r="AG633" s="28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8"/>
      <c r="O634" s="47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58"/>
      <c r="AB634" s="58"/>
      <c r="AC634" s="1"/>
      <c r="AD634" s="1"/>
      <c r="AE634" s="1"/>
      <c r="AF634" s="1"/>
      <c r="AG634" s="28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8"/>
      <c r="O635" s="47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58"/>
      <c r="AB635" s="58"/>
      <c r="AC635" s="1"/>
      <c r="AD635" s="1"/>
      <c r="AE635" s="1"/>
      <c r="AF635" s="1"/>
      <c r="AG635" s="28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8"/>
      <c r="O636" s="47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58"/>
      <c r="AB636" s="58"/>
      <c r="AC636" s="1"/>
      <c r="AD636" s="1"/>
      <c r="AE636" s="1"/>
      <c r="AF636" s="1"/>
      <c r="AG636" s="28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8"/>
      <c r="O637" s="47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58"/>
      <c r="AB637" s="58"/>
      <c r="AC637" s="1"/>
      <c r="AD637" s="1"/>
      <c r="AE637" s="1"/>
      <c r="AF637" s="1"/>
      <c r="AG637" s="28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8"/>
      <c r="O638" s="47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58"/>
      <c r="AB638" s="58"/>
      <c r="AC638" s="1"/>
      <c r="AD638" s="1"/>
      <c r="AE638" s="1"/>
      <c r="AF638" s="1"/>
      <c r="AG638" s="28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8"/>
      <c r="O639" s="47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58"/>
      <c r="AB639" s="58"/>
      <c r="AC639" s="1"/>
      <c r="AD639" s="1"/>
      <c r="AE639" s="1"/>
      <c r="AF639" s="1"/>
      <c r="AG639" s="28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8"/>
      <c r="O640" s="47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58"/>
      <c r="AB640" s="58"/>
      <c r="AC640" s="1"/>
      <c r="AD640" s="1"/>
      <c r="AE640" s="1"/>
      <c r="AF640" s="1"/>
      <c r="AG640" s="28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8"/>
      <c r="O641" s="47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58"/>
      <c r="AB641" s="58"/>
      <c r="AC641" s="1"/>
      <c r="AD641" s="1"/>
      <c r="AE641" s="1"/>
      <c r="AF641" s="1"/>
      <c r="AG641" s="28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8"/>
      <c r="O642" s="47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58"/>
      <c r="AB642" s="58"/>
      <c r="AC642" s="1"/>
      <c r="AD642" s="1"/>
      <c r="AE642" s="1"/>
      <c r="AF642" s="1"/>
      <c r="AG642" s="28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8"/>
      <c r="O643" s="47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58"/>
      <c r="AB643" s="58"/>
      <c r="AC643" s="1"/>
      <c r="AD643" s="1"/>
      <c r="AE643" s="1"/>
      <c r="AF643" s="1"/>
      <c r="AG643" s="28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8"/>
      <c r="O644" s="47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58"/>
      <c r="AB644" s="58"/>
      <c r="AC644" s="1"/>
      <c r="AD644" s="1"/>
      <c r="AE644" s="1"/>
      <c r="AF644" s="1"/>
      <c r="AG644" s="28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8"/>
      <c r="O645" s="47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58"/>
      <c r="AB645" s="58"/>
      <c r="AC645" s="1"/>
      <c r="AD645" s="1"/>
      <c r="AE645" s="1"/>
      <c r="AF645" s="1"/>
      <c r="AG645" s="28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8"/>
      <c r="O646" s="47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58"/>
      <c r="AB646" s="58"/>
      <c r="AC646" s="1"/>
      <c r="AD646" s="1"/>
      <c r="AE646" s="1"/>
      <c r="AF646" s="1"/>
      <c r="AG646" s="28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8"/>
      <c r="O647" s="47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58"/>
      <c r="AB647" s="58"/>
      <c r="AC647" s="1"/>
      <c r="AD647" s="1"/>
      <c r="AE647" s="1"/>
      <c r="AF647" s="1"/>
      <c r="AG647" s="28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8"/>
      <c r="O648" s="47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58"/>
      <c r="AB648" s="58"/>
      <c r="AC648" s="1"/>
      <c r="AD648" s="1"/>
      <c r="AE648" s="1"/>
      <c r="AF648" s="1"/>
      <c r="AG648" s="28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8"/>
      <c r="O649" s="47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58"/>
      <c r="AB649" s="58"/>
      <c r="AC649" s="1"/>
      <c r="AD649" s="1"/>
      <c r="AE649" s="1"/>
      <c r="AF649" s="1"/>
      <c r="AG649" s="28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8"/>
      <c r="O650" s="47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58"/>
      <c r="AB650" s="58"/>
      <c r="AC650" s="1"/>
      <c r="AD650" s="1"/>
      <c r="AE650" s="1"/>
      <c r="AF650" s="1"/>
      <c r="AG650" s="28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8"/>
      <c r="O651" s="47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58"/>
      <c r="AB651" s="58"/>
      <c r="AC651" s="1"/>
      <c r="AD651" s="1"/>
      <c r="AE651" s="1"/>
      <c r="AF651" s="1"/>
      <c r="AG651" s="28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8"/>
      <c r="O652" s="47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58"/>
      <c r="AB652" s="58"/>
      <c r="AC652" s="1"/>
      <c r="AD652" s="1"/>
      <c r="AE652" s="1"/>
      <c r="AF652" s="1"/>
      <c r="AG652" s="28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8"/>
      <c r="O653" s="47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58"/>
      <c r="AB653" s="58"/>
      <c r="AC653" s="1"/>
      <c r="AD653" s="1"/>
      <c r="AE653" s="1"/>
      <c r="AF653" s="1"/>
      <c r="AG653" s="28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8"/>
      <c r="O654" s="47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58"/>
      <c r="AB654" s="58"/>
      <c r="AC654" s="1"/>
      <c r="AD654" s="1"/>
      <c r="AE654" s="1"/>
      <c r="AF654" s="1"/>
      <c r="AG654" s="28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8"/>
      <c r="O655" s="47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58"/>
      <c r="AB655" s="58"/>
      <c r="AC655" s="1"/>
      <c r="AD655" s="1"/>
      <c r="AE655" s="1"/>
      <c r="AF655" s="1"/>
      <c r="AG655" s="28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8"/>
      <c r="O656" s="47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58"/>
      <c r="AB656" s="58"/>
      <c r="AC656" s="1"/>
      <c r="AD656" s="1"/>
      <c r="AE656" s="1"/>
      <c r="AF656" s="1"/>
      <c r="AG656" s="28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8"/>
      <c r="O657" s="47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58"/>
      <c r="AB657" s="58"/>
      <c r="AC657" s="1"/>
      <c r="AD657" s="1"/>
      <c r="AE657" s="1"/>
      <c r="AF657" s="1"/>
      <c r="AG657" s="28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8"/>
      <c r="O658" s="47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58"/>
      <c r="AB658" s="58"/>
      <c r="AC658" s="1"/>
      <c r="AD658" s="1"/>
      <c r="AE658" s="1"/>
      <c r="AF658" s="1"/>
      <c r="AG658" s="28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8"/>
      <c r="O659" s="47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58"/>
      <c r="AB659" s="58"/>
      <c r="AC659" s="1"/>
      <c r="AD659" s="1"/>
      <c r="AE659" s="1"/>
      <c r="AF659" s="1"/>
      <c r="AG659" s="28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8"/>
      <c r="O660" s="47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58"/>
      <c r="AB660" s="58"/>
      <c r="AC660" s="1"/>
      <c r="AD660" s="1"/>
      <c r="AE660" s="1"/>
      <c r="AF660" s="1"/>
      <c r="AG660" s="28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8"/>
      <c r="O661" s="47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58"/>
      <c r="AB661" s="58"/>
      <c r="AC661" s="1"/>
      <c r="AD661" s="1"/>
      <c r="AE661" s="1"/>
      <c r="AF661" s="1"/>
      <c r="AG661" s="28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8"/>
      <c r="O662" s="47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58"/>
      <c r="AB662" s="58"/>
      <c r="AC662" s="1"/>
      <c r="AD662" s="1"/>
      <c r="AE662" s="1"/>
      <c r="AF662" s="1"/>
      <c r="AG662" s="28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8"/>
      <c r="O663" s="47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58"/>
      <c r="AB663" s="58"/>
      <c r="AC663" s="1"/>
      <c r="AD663" s="1"/>
      <c r="AE663" s="1"/>
      <c r="AF663" s="1"/>
      <c r="AG663" s="28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8"/>
      <c r="O664" s="47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58"/>
      <c r="AB664" s="58"/>
      <c r="AC664" s="1"/>
      <c r="AD664" s="1"/>
      <c r="AE664" s="1"/>
      <c r="AF664" s="1"/>
      <c r="AG664" s="28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8"/>
      <c r="O665" s="47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58"/>
      <c r="AB665" s="58"/>
      <c r="AC665" s="1"/>
      <c r="AD665" s="1"/>
      <c r="AE665" s="1"/>
      <c r="AF665" s="1"/>
      <c r="AG665" s="28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8"/>
      <c r="O666" s="47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58"/>
      <c r="AB666" s="58"/>
      <c r="AC666" s="1"/>
      <c r="AD666" s="1"/>
      <c r="AE666" s="1"/>
      <c r="AF666" s="1"/>
      <c r="AG666" s="28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8"/>
      <c r="O667" s="4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58"/>
      <c r="AB667" s="58"/>
      <c r="AC667" s="1"/>
      <c r="AD667" s="1"/>
      <c r="AE667" s="1"/>
      <c r="AF667" s="1"/>
      <c r="AG667" s="28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8"/>
      <c r="O668" s="47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58"/>
      <c r="AB668" s="58"/>
      <c r="AC668" s="1"/>
      <c r="AD668" s="1"/>
      <c r="AE668" s="1"/>
      <c r="AF668" s="1"/>
      <c r="AG668" s="28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8"/>
      <c r="O669" s="47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58"/>
      <c r="AB669" s="58"/>
      <c r="AC669" s="1"/>
      <c r="AD669" s="1"/>
      <c r="AE669" s="1"/>
      <c r="AF669" s="1"/>
      <c r="AG669" s="28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8"/>
      <c r="O670" s="47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58"/>
      <c r="AB670" s="58"/>
      <c r="AC670" s="1"/>
      <c r="AD670" s="1"/>
      <c r="AE670" s="1"/>
      <c r="AF670" s="1"/>
      <c r="AG670" s="28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8"/>
      <c r="O671" s="47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58"/>
      <c r="AB671" s="58"/>
      <c r="AC671" s="1"/>
      <c r="AD671" s="1"/>
      <c r="AE671" s="1"/>
      <c r="AF671" s="1"/>
      <c r="AG671" s="28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8"/>
      <c r="O672" s="47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58"/>
      <c r="AB672" s="58"/>
      <c r="AC672" s="1"/>
      <c r="AD672" s="1"/>
      <c r="AE672" s="1"/>
      <c r="AF672" s="1"/>
      <c r="AG672" s="28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8"/>
      <c r="O673" s="47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58"/>
      <c r="AB673" s="58"/>
      <c r="AC673" s="1"/>
      <c r="AD673" s="1"/>
      <c r="AE673" s="1"/>
      <c r="AF673" s="1"/>
      <c r="AG673" s="28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8"/>
      <c r="O674" s="47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58"/>
      <c r="AB674" s="58"/>
      <c r="AC674" s="1"/>
      <c r="AD674" s="1"/>
      <c r="AE674" s="1"/>
      <c r="AF674" s="1"/>
      <c r="AG674" s="28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8"/>
      <c r="O675" s="47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58"/>
      <c r="AB675" s="58"/>
      <c r="AC675" s="1"/>
      <c r="AD675" s="1"/>
      <c r="AE675" s="1"/>
      <c r="AF675" s="1"/>
      <c r="AG675" s="28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8"/>
      <c r="O676" s="47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58"/>
      <c r="AB676" s="58"/>
      <c r="AC676" s="1"/>
      <c r="AD676" s="1"/>
      <c r="AE676" s="1"/>
      <c r="AF676" s="1"/>
      <c r="AG676" s="28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8"/>
      <c r="O677" s="4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58"/>
      <c r="AB677" s="58"/>
      <c r="AC677" s="1"/>
      <c r="AD677" s="1"/>
      <c r="AE677" s="1"/>
      <c r="AF677" s="1"/>
      <c r="AG677" s="28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8"/>
      <c r="O678" s="47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58"/>
      <c r="AB678" s="58"/>
      <c r="AC678" s="1"/>
      <c r="AD678" s="1"/>
      <c r="AE678" s="1"/>
      <c r="AF678" s="1"/>
      <c r="AG678" s="28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8"/>
      <c r="O679" s="47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58"/>
      <c r="AB679" s="58"/>
      <c r="AC679" s="1"/>
      <c r="AD679" s="1"/>
      <c r="AE679" s="1"/>
      <c r="AF679" s="1"/>
      <c r="AG679" s="28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8"/>
      <c r="O680" s="47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58"/>
      <c r="AB680" s="58"/>
      <c r="AC680" s="1"/>
      <c r="AD680" s="1"/>
      <c r="AE680" s="1"/>
      <c r="AF680" s="1"/>
      <c r="AG680" s="28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8"/>
      <c r="O681" s="47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58"/>
      <c r="AB681" s="58"/>
      <c r="AC681" s="1"/>
      <c r="AD681" s="1"/>
      <c r="AE681" s="1"/>
      <c r="AF681" s="1"/>
      <c r="AG681" s="28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8"/>
      <c r="O682" s="47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58"/>
      <c r="AB682" s="58"/>
      <c r="AC682" s="1"/>
      <c r="AD682" s="1"/>
      <c r="AE682" s="1"/>
      <c r="AF682" s="1"/>
      <c r="AG682" s="28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8"/>
      <c r="O683" s="47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58"/>
      <c r="AB683" s="58"/>
      <c r="AC683" s="1"/>
      <c r="AD683" s="1"/>
      <c r="AE683" s="1"/>
      <c r="AF683" s="1"/>
      <c r="AG683" s="28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8"/>
      <c r="O684" s="47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58"/>
      <c r="AB684" s="58"/>
      <c r="AC684" s="1"/>
      <c r="AD684" s="1"/>
      <c r="AE684" s="1"/>
      <c r="AF684" s="1"/>
      <c r="AG684" s="28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8"/>
      <c r="O685" s="47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58"/>
      <c r="AB685" s="58"/>
      <c r="AC685" s="1"/>
      <c r="AD685" s="1"/>
      <c r="AE685" s="1"/>
      <c r="AF685" s="1"/>
      <c r="AG685" s="28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8"/>
      <c r="O686" s="47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58"/>
      <c r="AB686" s="58"/>
      <c r="AC686" s="1"/>
      <c r="AD686" s="1"/>
      <c r="AE686" s="1"/>
      <c r="AF686" s="1"/>
      <c r="AG686" s="28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8"/>
      <c r="O687" s="4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58"/>
      <c r="AB687" s="58"/>
      <c r="AC687" s="1"/>
      <c r="AD687" s="1"/>
      <c r="AE687" s="1"/>
      <c r="AF687" s="1"/>
      <c r="AG687" s="28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8"/>
      <c r="O688" s="47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58"/>
      <c r="AB688" s="58"/>
      <c r="AC688" s="1"/>
      <c r="AD688" s="1"/>
      <c r="AE688" s="1"/>
      <c r="AF688" s="1"/>
      <c r="AG688" s="28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8"/>
      <c r="O689" s="47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58"/>
      <c r="AB689" s="58"/>
      <c r="AC689" s="1"/>
      <c r="AD689" s="1"/>
      <c r="AE689" s="1"/>
      <c r="AF689" s="1"/>
      <c r="AG689" s="28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8"/>
      <c r="O690" s="47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58"/>
      <c r="AB690" s="58"/>
      <c r="AC690" s="1"/>
      <c r="AD690" s="1"/>
      <c r="AE690" s="1"/>
      <c r="AF690" s="1"/>
      <c r="AG690" s="28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8"/>
      <c r="O691" s="47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58"/>
      <c r="AB691" s="58"/>
      <c r="AC691" s="1"/>
      <c r="AD691" s="1"/>
      <c r="AE691" s="1"/>
      <c r="AF691" s="1"/>
      <c r="AG691" s="28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8"/>
      <c r="O692" s="47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58"/>
      <c r="AB692" s="58"/>
      <c r="AC692" s="1"/>
      <c r="AD692" s="1"/>
      <c r="AE692" s="1"/>
      <c r="AF692" s="1"/>
      <c r="AG692" s="28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8"/>
      <c r="O693" s="47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58"/>
      <c r="AB693" s="58"/>
      <c r="AC693" s="1"/>
      <c r="AD693" s="1"/>
      <c r="AE693" s="1"/>
      <c r="AF693" s="1"/>
      <c r="AG693" s="28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8"/>
      <c r="O694" s="47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58"/>
      <c r="AB694" s="58"/>
      <c r="AC694" s="1"/>
      <c r="AD694" s="1"/>
      <c r="AE694" s="1"/>
      <c r="AF694" s="1"/>
      <c r="AG694" s="28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8"/>
      <c r="O695" s="47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58"/>
      <c r="AB695" s="58"/>
      <c r="AC695" s="1"/>
      <c r="AD695" s="1"/>
      <c r="AE695" s="1"/>
      <c r="AF695" s="1"/>
      <c r="AG695" s="28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8"/>
      <c r="O696" s="47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58"/>
      <c r="AB696" s="58"/>
      <c r="AC696" s="1"/>
      <c r="AD696" s="1"/>
      <c r="AE696" s="1"/>
      <c r="AF696" s="1"/>
      <c r="AG696" s="28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8"/>
      <c r="O697" s="4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58"/>
      <c r="AB697" s="58"/>
      <c r="AC697" s="1"/>
      <c r="AD697" s="1"/>
      <c r="AE697" s="1"/>
      <c r="AF697" s="1"/>
      <c r="AG697" s="28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8"/>
      <c r="O698" s="47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58"/>
      <c r="AB698" s="58"/>
      <c r="AC698" s="1"/>
      <c r="AD698" s="1"/>
      <c r="AE698" s="1"/>
      <c r="AF698" s="1"/>
      <c r="AG698" s="28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8"/>
      <c r="O699" s="47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58"/>
      <c r="AB699" s="58"/>
      <c r="AC699" s="1"/>
      <c r="AD699" s="1"/>
      <c r="AE699" s="1"/>
      <c r="AF699" s="1"/>
      <c r="AG699" s="28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8"/>
      <c r="O700" s="47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58"/>
      <c r="AB700" s="58"/>
      <c r="AC700" s="1"/>
      <c r="AD700" s="1"/>
      <c r="AE700" s="1"/>
      <c r="AF700" s="1"/>
      <c r="AG700" s="28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8"/>
      <c r="O701" s="47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58"/>
      <c r="AB701" s="58"/>
      <c r="AC701" s="1"/>
      <c r="AD701" s="1"/>
      <c r="AE701" s="1"/>
      <c r="AF701" s="1"/>
      <c r="AG701" s="28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8"/>
      <c r="O702" s="47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58"/>
      <c r="AB702" s="58"/>
      <c r="AC702" s="1"/>
      <c r="AD702" s="1"/>
      <c r="AE702" s="1"/>
      <c r="AF702" s="1"/>
      <c r="AG702" s="28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8"/>
      <c r="O703" s="47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58"/>
      <c r="AB703" s="58"/>
      <c r="AC703" s="1"/>
      <c r="AD703" s="1"/>
      <c r="AE703" s="1"/>
      <c r="AF703" s="1"/>
      <c r="AG703" s="28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8"/>
      <c r="O704" s="47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58"/>
      <c r="AB704" s="58"/>
      <c r="AC704" s="1"/>
      <c r="AD704" s="1"/>
      <c r="AE704" s="1"/>
      <c r="AF704" s="1"/>
      <c r="AG704" s="28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8"/>
      <c r="O705" s="47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58"/>
      <c r="AB705" s="58"/>
      <c r="AC705" s="1"/>
      <c r="AD705" s="1"/>
      <c r="AE705" s="1"/>
      <c r="AF705" s="1"/>
      <c r="AG705" s="28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8"/>
      <c r="O706" s="47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58"/>
      <c r="AB706" s="58"/>
      <c r="AC706" s="1"/>
      <c r="AD706" s="1"/>
      <c r="AE706" s="1"/>
      <c r="AF706" s="1"/>
      <c r="AG706" s="28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8"/>
      <c r="O707" s="4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58"/>
      <c r="AB707" s="58"/>
      <c r="AC707" s="1"/>
      <c r="AD707" s="1"/>
      <c r="AE707" s="1"/>
      <c r="AF707" s="1"/>
      <c r="AG707" s="28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8"/>
      <c r="O708" s="47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58"/>
      <c r="AB708" s="58"/>
      <c r="AC708" s="1"/>
      <c r="AD708" s="1"/>
      <c r="AE708" s="1"/>
      <c r="AF708" s="1"/>
      <c r="AG708" s="28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8"/>
      <c r="O709" s="47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58"/>
      <c r="AB709" s="58"/>
      <c r="AC709" s="1"/>
      <c r="AD709" s="1"/>
      <c r="AE709" s="1"/>
      <c r="AF709" s="1"/>
      <c r="AG709" s="28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8"/>
      <c r="O710" s="47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58"/>
      <c r="AB710" s="58"/>
      <c r="AC710" s="1"/>
      <c r="AD710" s="1"/>
      <c r="AE710" s="1"/>
      <c r="AF710" s="1"/>
      <c r="AG710" s="28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8"/>
      <c r="O711" s="47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58"/>
      <c r="AB711" s="58"/>
      <c r="AC711" s="1"/>
      <c r="AD711" s="1"/>
      <c r="AE711" s="1"/>
      <c r="AF711" s="1"/>
      <c r="AG711" s="28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8"/>
      <c r="O712" s="47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58"/>
      <c r="AB712" s="58"/>
      <c r="AC712" s="1"/>
      <c r="AD712" s="1"/>
      <c r="AE712" s="1"/>
      <c r="AF712" s="1"/>
      <c r="AG712" s="28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8"/>
      <c r="O713" s="47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58"/>
      <c r="AB713" s="58"/>
      <c r="AC713" s="1"/>
      <c r="AD713" s="1"/>
      <c r="AE713" s="1"/>
      <c r="AF713" s="1"/>
      <c r="AG713" s="28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8"/>
      <c r="O714" s="47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58"/>
      <c r="AB714" s="58"/>
      <c r="AC714" s="1"/>
      <c r="AD714" s="1"/>
      <c r="AE714" s="1"/>
      <c r="AF714" s="1"/>
      <c r="AG714" s="28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8"/>
      <c r="O715" s="47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58"/>
      <c r="AB715" s="58"/>
      <c r="AC715" s="1"/>
      <c r="AD715" s="1"/>
      <c r="AE715" s="1"/>
      <c r="AF715" s="1"/>
      <c r="AG715" s="28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8"/>
      <c r="O716" s="47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58"/>
      <c r="AB716" s="58"/>
      <c r="AC716" s="1"/>
      <c r="AD716" s="1"/>
      <c r="AE716" s="1"/>
      <c r="AF716" s="1"/>
      <c r="AG716" s="28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8"/>
      <c r="O717" s="4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58"/>
      <c r="AB717" s="58"/>
      <c r="AC717" s="1"/>
      <c r="AD717" s="1"/>
      <c r="AE717" s="1"/>
      <c r="AF717" s="1"/>
      <c r="AG717" s="28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8"/>
      <c r="O718" s="47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58"/>
      <c r="AB718" s="58"/>
      <c r="AC718" s="1"/>
      <c r="AD718" s="1"/>
      <c r="AE718" s="1"/>
      <c r="AF718" s="1"/>
      <c r="AG718" s="28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8"/>
      <c r="O719" s="47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58"/>
      <c r="AB719" s="58"/>
      <c r="AC719" s="1"/>
      <c r="AD719" s="1"/>
      <c r="AE719" s="1"/>
      <c r="AF719" s="1"/>
      <c r="AG719" s="28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8"/>
      <c r="O720" s="47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58"/>
      <c r="AB720" s="58"/>
      <c r="AC720" s="1"/>
      <c r="AD720" s="1"/>
      <c r="AE720" s="1"/>
      <c r="AF720" s="1"/>
      <c r="AG720" s="28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8"/>
      <c r="O721" s="47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58"/>
      <c r="AB721" s="58"/>
      <c r="AC721" s="1"/>
      <c r="AD721" s="1"/>
      <c r="AE721" s="1"/>
      <c r="AF721" s="1"/>
      <c r="AG721" s="28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8"/>
      <c r="O722" s="47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58"/>
      <c r="AB722" s="58"/>
      <c r="AC722" s="1"/>
      <c r="AD722" s="1"/>
      <c r="AE722" s="1"/>
      <c r="AF722" s="1"/>
      <c r="AG722" s="28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8"/>
      <c r="O723" s="47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58"/>
      <c r="AB723" s="58"/>
      <c r="AC723" s="1"/>
      <c r="AD723" s="1"/>
      <c r="AE723" s="1"/>
      <c r="AF723" s="1"/>
      <c r="AG723" s="28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8"/>
      <c r="O724" s="47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58"/>
      <c r="AB724" s="58"/>
      <c r="AC724" s="1"/>
      <c r="AD724" s="1"/>
      <c r="AE724" s="1"/>
      <c r="AF724" s="1"/>
      <c r="AG724" s="28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8"/>
      <c r="O725" s="47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58"/>
      <c r="AB725" s="58"/>
      <c r="AC725" s="1"/>
      <c r="AD725" s="1"/>
      <c r="AE725" s="1"/>
      <c r="AF725" s="1"/>
      <c r="AG725" s="28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8"/>
      <c r="O726" s="47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58"/>
      <c r="AB726" s="58"/>
      <c r="AC726" s="1"/>
      <c r="AD726" s="1"/>
      <c r="AE726" s="1"/>
      <c r="AF726" s="1"/>
      <c r="AG726" s="28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8"/>
      <c r="O727" s="4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58"/>
      <c r="AB727" s="58"/>
      <c r="AC727" s="1"/>
      <c r="AD727" s="1"/>
      <c r="AE727" s="1"/>
      <c r="AF727" s="1"/>
      <c r="AG727" s="28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8"/>
      <c r="O728" s="47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58"/>
      <c r="AB728" s="58"/>
      <c r="AC728" s="1"/>
      <c r="AD728" s="1"/>
      <c r="AE728" s="1"/>
      <c r="AF728" s="1"/>
      <c r="AG728" s="28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8"/>
      <c r="O729" s="47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58"/>
      <c r="AB729" s="58"/>
      <c r="AC729" s="1"/>
      <c r="AD729" s="1"/>
      <c r="AE729" s="1"/>
      <c r="AF729" s="1"/>
      <c r="AG729" s="28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8"/>
      <c r="O730" s="47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58"/>
      <c r="AB730" s="58"/>
      <c r="AC730" s="1"/>
      <c r="AD730" s="1"/>
      <c r="AE730" s="1"/>
      <c r="AF730" s="1"/>
      <c r="AG730" s="28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8"/>
      <c r="O731" s="47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58"/>
      <c r="AB731" s="58"/>
      <c r="AC731" s="1"/>
      <c r="AD731" s="1"/>
      <c r="AE731" s="1"/>
      <c r="AF731" s="1"/>
      <c r="AG731" s="28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8"/>
      <c r="O732" s="47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58"/>
      <c r="AB732" s="58"/>
      <c r="AC732" s="1"/>
      <c r="AD732" s="1"/>
      <c r="AE732" s="1"/>
      <c r="AF732" s="1"/>
      <c r="AG732" s="28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8"/>
      <c r="O733" s="47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58"/>
      <c r="AB733" s="58"/>
      <c r="AC733" s="1"/>
      <c r="AD733" s="1"/>
      <c r="AE733" s="1"/>
      <c r="AF733" s="1"/>
      <c r="AG733" s="28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8"/>
      <c r="O734" s="47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58"/>
      <c r="AB734" s="58"/>
      <c r="AC734" s="1"/>
      <c r="AD734" s="1"/>
      <c r="AE734" s="1"/>
      <c r="AF734" s="1"/>
      <c r="AG734" s="28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8"/>
      <c r="O735" s="47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58"/>
      <c r="AB735" s="58"/>
      <c r="AC735" s="1"/>
      <c r="AD735" s="1"/>
      <c r="AE735" s="1"/>
      <c r="AF735" s="1"/>
      <c r="AG735" s="28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8"/>
      <c r="O736" s="47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58"/>
      <c r="AB736" s="58"/>
      <c r="AC736" s="1"/>
      <c r="AD736" s="1"/>
      <c r="AE736" s="1"/>
      <c r="AF736" s="1"/>
      <c r="AG736" s="28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8"/>
      <c r="O737" s="4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58"/>
      <c r="AB737" s="58"/>
      <c r="AC737" s="1"/>
      <c r="AD737" s="1"/>
      <c r="AE737" s="1"/>
      <c r="AF737" s="1"/>
      <c r="AG737" s="28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8"/>
      <c r="O738" s="47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58"/>
      <c r="AB738" s="58"/>
      <c r="AC738" s="1"/>
      <c r="AD738" s="1"/>
      <c r="AE738" s="1"/>
      <c r="AF738" s="1"/>
      <c r="AG738" s="28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8"/>
      <c r="O739" s="47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58"/>
      <c r="AB739" s="58"/>
      <c r="AC739" s="1"/>
      <c r="AD739" s="1"/>
      <c r="AE739" s="1"/>
      <c r="AF739" s="1"/>
      <c r="AG739" s="28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8"/>
      <c r="O740" s="47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58"/>
      <c r="AB740" s="58"/>
      <c r="AC740" s="1"/>
      <c r="AD740" s="1"/>
      <c r="AE740" s="1"/>
      <c r="AF740" s="1"/>
      <c r="AG740" s="28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8"/>
      <c r="O741" s="47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58"/>
      <c r="AB741" s="58"/>
      <c r="AC741" s="1"/>
      <c r="AD741" s="1"/>
      <c r="AE741" s="1"/>
      <c r="AF741" s="1"/>
      <c r="AG741" s="28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8"/>
      <c r="O742" s="47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58"/>
      <c r="AB742" s="58"/>
      <c r="AC742" s="1"/>
      <c r="AD742" s="1"/>
      <c r="AE742" s="1"/>
      <c r="AF742" s="1"/>
      <c r="AG742" s="28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8"/>
      <c r="O743" s="47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58"/>
      <c r="AB743" s="58"/>
      <c r="AC743" s="1"/>
      <c r="AD743" s="1"/>
      <c r="AE743" s="1"/>
      <c r="AF743" s="1"/>
      <c r="AG743" s="28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8"/>
      <c r="O744" s="47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58"/>
      <c r="AB744" s="58"/>
      <c r="AC744" s="1"/>
      <c r="AD744" s="1"/>
      <c r="AE744" s="1"/>
      <c r="AF744" s="1"/>
      <c r="AG744" s="28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8"/>
      <c r="O745" s="47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58"/>
      <c r="AB745" s="58"/>
      <c r="AC745" s="1"/>
      <c r="AD745" s="1"/>
      <c r="AE745" s="1"/>
      <c r="AF745" s="1"/>
      <c r="AG745" s="28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8"/>
      <c r="O746" s="47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58"/>
      <c r="AB746" s="58"/>
      <c r="AC746" s="1"/>
      <c r="AD746" s="1"/>
      <c r="AE746" s="1"/>
      <c r="AF746" s="1"/>
      <c r="AG746" s="28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8"/>
      <c r="O747" s="4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58"/>
      <c r="AB747" s="58"/>
      <c r="AC747" s="1"/>
      <c r="AD747" s="1"/>
      <c r="AE747" s="1"/>
      <c r="AF747" s="1"/>
      <c r="AG747" s="28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8"/>
      <c r="O748" s="47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58"/>
      <c r="AB748" s="58"/>
      <c r="AC748" s="1"/>
      <c r="AD748" s="1"/>
      <c r="AE748" s="1"/>
      <c r="AF748" s="1"/>
      <c r="AG748" s="28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8"/>
      <c r="O749" s="47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58"/>
      <c r="AB749" s="58"/>
      <c r="AC749" s="1"/>
      <c r="AD749" s="1"/>
      <c r="AE749" s="1"/>
      <c r="AF749" s="1"/>
      <c r="AG749" s="28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8"/>
      <c r="O750" s="47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58"/>
      <c r="AB750" s="58"/>
      <c r="AC750" s="1"/>
      <c r="AD750" s="1"/>
      <c r="AE750" s="1"/>
      <c r="AF750" s="1"/>
      <c r="AG750" s="28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8"/>
      <c r="O751" s="47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58"/>
      <c r="AB751" s="58"/>
      <c r="AC751" s="1"/>
      <c r="AD751" s="1"/>
      <c r="AE751" s="1"/>
      <c r="AF751" s="1"/>
      <c r="AG751" s="28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8"/>
      <c r="O752" s="47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58"/>
      <c r="AB752" s="58"/>
      <c r="AC752" s="1"/>
      <c r="AD752" s="1"/>
      <c r="AE752" s="1"/>
      <c r="AF752" s="1"/>
      <c r="AG752" s="28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8"/>
      <c r="O753" s="47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58"/>
      <c r="AB753" s="58"/>
      <c r="AC753" s="1"/>
      <c r="AD753" s="1"/>
      <c r="AE753" s="1"/>
      <c r="AF753" s="1"/>
      <c r="AG753" s="28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8"/>
      <c r="O754" s="47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58"/>
      <c r="AB754" s="58"/>
      <c r="AC754" s="1"/>
      <c r="AD754" s="1"/>
      <c r="AE754" s="1"/>
      <c r="AF754" s="1"/>
      <c r="AG754" s="28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8"/>
      <c r="O755" s="47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58"/>
      <c r="AB755" s="58"/>
      <c r="AC755" s="1"/>
      <c r="AD755" s="1"/>
      <c r="AE755" s="1"/>
      <c r="AF755" s="1"/>
      <c r="AG755" s="28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8"/>
      <c r="O756" s="47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58"/>
      <c r="AB756" s="58"/>
      <c r="AC756" s="1"/>
      <c r="AD756" s="1"/>
      <c r="AE756" s="1"/>
      <c r="AF756" s="1"/>
      <c r="AG756" s="28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8"/>
      <c r="O757" s="4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58"/>
      <c r="AB757" s="58"/>
      <c r="AC757" s="1"/>
      <c r="AD757" s="1"/>
      <c r="AE757" s="1"/>
      <c r="AF757" s="1"/>
      <c r="AG757" s="28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8"/>
      <c r="O758" s="47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58"/>
      <c r="AB758" s="58"/>
      <c r="AC758" s="1"/>
      <c r="AD758" s="1"/>
      <c r="AE758" s="1"/>
      <c r="AF758" s="1"/>
      <c r="AG758" s="28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8"/>
      <c r="O759" s="47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58"/>
      <c r="AB759" s="58"/>
      <c r="AC759" s="1"/>
      <c r="AD759" s="1"/>
      <c r="AE759" s="1"/>
      <c r="AF759" s="1"/>
      <c r="AG759" s="28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8"/>
      <c r="O760" s="47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58"/>
      <c r="AB760" s="58"/>
      <c r="AC760" s="1"/>
      <c r="AD760" s="1"/>
      <c r="AE760" s="1"/>
      <c r="AF760" s="1"/>
      <c r="AG760" s="28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8"/>
      <c r="O761" s="47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58"/>
      <c r="AB761" s="58"/>
      <c r="AC761" s="1"/>
      <c r="AD761" s="1"/>
      <c r="AE761" s="1"/>
      <c r="AF761" s="1"/>
      <c r="AG761" s="28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8"/>
      <c r="O762" s="47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58"/>
      <c r="AB762" s="58"/>
      <c r="AC762" s="1"/>
      <c r="AD762" s="1"/>
      <c r="AE762" s="1"/>
      <c r="AF762" s="1"/>
      <c r="AG762" s="28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8"/>
      <c r="O763" s="47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58"/>
      <c r="AB763" s="58"/>
      <c r="AC763" s="1"/>
      <c r="AD763" s="1"/>
      <c r="AE763" s="1"/>
      <c r="AF763" s="1"/>
      <c r="AG763" s="28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8"/>
      <c r="O764" s="47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58"/>
      <c r="AB764" s="58"/>
      <c r="AC764" s="1"/>
      <c r="AD764" s="1"/>
      <c r="AE764" s="1"/>
      <c r="AF764" s="1"/>
      <c r="AG764" s="28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8"/>
      <c r="O765" s="47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58"/>
      <c r="AB765" s="58"/>
      <c r="AC765" s="1"/>
      <c r="AD765" s="1"/>
      <c r="AE765" s="1"/>
      <c r="AF765" s="1"/>
      <c r="AG765" s="28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8"/>
      <c r="O766" s="47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58"/>
      <c r="AB766" s="58"/>
      <c r="AC766" s="1"/>
      <c r="AD766" s="1"/>
      <c r="AE766" s="1"/>
      <c r="AF766" s="1"/>
      <c r="AG766" s="28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8"/>
      <c r="O767" s="47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58"/>
      <c r="AB767" s="58"/>
      <c r="AC767" s="1"/>
      <c r="AD767" s="1"/>
      <c r="AE767" s="1"/>
      <c r="AF767" s="1"/>
      <c r="AG767" s="28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8"/>
      <c r="O768" s="47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58"/>
      <c r="AB768" s="58"/>
      <c r="AC768" s="1"/>
      <c r="AD768" s="1"/>
      <c r="AE768" s="1"/>
      <c r="AF768" s="1"/>
      <c r="AG768" s="28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8"/>
      <c r="O769" s="47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58"/>
      <c r="AB769" s="58"/>
      <c r="AC769" s="1"/>
      <c r="AD769" s="1"/>
      <c r="AE769" s="1"/>
      <c r="AF769" s="1"/>
      <c r="AG769" s="28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8"/>
      <c r="O770" s="47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58"/>
      <c r="AB770" s="58"/>
      <c r="AC770" s="1"/>
      <c r="AD770" s="1"/>
      <c r="AE770" s="1"/>
      <c r="AF770" s="1"/>
      <c r="AG770" s="28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8"/>
      <c r="O771" s="47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58"/>
      <c r="AB771" s="58"/>
      <c r="AC771" s="1"/>
      <c r="AD771" s="1"/>
      <c r="AE771" s="1"/>
      <c r="AF771" s="1"/>
      <c r="AG771" s="28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8"/>
      <c r="O772" s="47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58"/>
      <c r="AB772" s="58"/>
      <c r="AC772" s="1"/>
      <c r="AD772" s="1"/>
      <c r="AE772" s="1"/>
      <c r="AF772" s="1"/>
      <c r="AG772" s="28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8"/>
      <c r="O773" s="47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58"/>
      <c r="AB773" s="58"/>
      <c r="AC773" s="1"/>
      <c r="AD773" s="1"/>
      <c r="AE773" s="1"/>
      <c r="AF773" s="1"/>
      <c r="AG773" s="28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8"/>
      <c r="O774" s="47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58"/>
      <c r="AB774" s="58"/>
      <c r="AC774" s="1"/>
      <c r="AD774" s="1"/>
      <c r="AE774" s="1"/>
      <c r="AF774" s="1"/>
      <c r="AG774" s="28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8"/>
      <c r="O775" s="47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58"/>
      <c r="AB775" s="58"/>
      <c r="AC775" s="1"/>
      <c r="AD775" s="1"/>
      <c r="AE775" s="1"/>
      <c r="AF775" s="1"/>
      <c r="AG775" s="28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8"/>
      <c r="O776" s="47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58"/>
      <c r="AB776" s="58"/>
      <c r="AC776" s="1"/>
      <c r="AD776" s="1"/>
      <c r="AE776" s="1"/>
      <c r="AF776" s="1"/>
      <c r="AG776" s="28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8"/>
      <c r="O777" s="47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58"/>
      <c r="AB777" s="58"/>
      <c r="AC777" s="1"/>
      <c r="AD777" s="1"/>
      <c r="AE777" s="1"/>
      <c r="AF777" s="1"/>
      <c r="AG777" s="28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8"/>
      <c r="O778" s="47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58"/>
      <c r="AB778" s="58"/>
      <c r="AC778" s="1"/>
      <c r="AD778" s="1"/>
      <c r="AE778" s="1"/>
      <c r="AF778" s="1"/>
      <c r="AG778" s="28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8"/>
      <c r="O779" s="47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58"/>
      <c r="AB779" s="58"/>
      <c r="AC779" s="1"/>
      <c r="AD779" s="1"/>
      <c r="AE779" s="1"/>
      <c r="AF779" s="1"/>
      <c r="AG779" s="28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8"/>
      <c r="O780" s="47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58"/>
      <c r="AB780" s="58"/>
      <c r="AC780" s="1"/>
      <c r="AD780" s="1"/>
      <c r="AE780" s="1"/>
      <c r="AF780" s="1"/>
      <c r="AG780" s="28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8"/>
      <c r="O781" s="47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58"/>
      <c r="AB781" s="58"/>
      <c r="AC781" s="1"/>
      <c r="AD781" s="1"/>
      <c r="AE781" s="1"/>
      <c r="AF781" s="1"/>
      <c r="AG781" s="28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8"/>
      <c r="O782" s="47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58"/>
      <c r="AB782" s="58"/>
      <c r="AC782" s="1"/>
      <c r="AD782" s="1"/>
      <c r="AE782" s="1"/>
      <c r="AF782" s="1"/>
      <c r="AG782" s="28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8"/>
      <c r="O783" s="47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58"/>
      <c r="AB783" s="58"/>
      <c r="AC783" s="1"/>
      <c r="AD783" s="1"/>
      <c r="AE783" s="1"/>
      <c r="AF783" s="1"/>
      <c r="AG783" s="28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8"/>
      <c r="O784" s="47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58"/>
      <c r="AB784" s="58"/>
      <c r="AC784" s="1"/>
      <c r="AD784" s="1"/>
      <c r="AE784" s="1"/>
      <c r="AF784" s="1"/>
      <c r="AG784" s="28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8"/>
      <c r="O785" s="47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58"/>
      <c r="AB785" s="58"/>
      <c r="AC785" s="1"/>
      <c r="AD785" s="1"/>
      <c r="AE785" s="1"/>
      <c r="AF785" s="1"/>
      <c r="AG785" s="28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8"/>
      <c r="O786" s="47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58"/>
      <c r="AB786" s="58"/>
      <c r="AC786" s="1"/>
      <c r="AD786" s="1"/>
      <c r="AE786" s="1"/>
      <c r="AF786" s="1"/>
      <c r="AG786" s="28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8"/>
      <c r="O787" s="47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58"/>
      <c r="AB787" s="58"/>
      <c r="AC787" s="1"/>
      <c r="AD787" s="1"/>
      <c r="AE787" s="1"/>
      <c r="AF787" s="1"/>
      <c r="AG787" s="28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8"/>
      <c r="O788" s="47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58"/>
      <c r="AB788" s="58"/>
      <c r="AC788" s="1"/>
      <c r="AD788" s="1"/>
      <c r="AE788" s="1"/>
      <c r="AF788" s="1"/>
      <c r="AG788" s="28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8"/>
      <c r="O789" s="47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58"/>
      <c r="AB789" s="58"/>
      <c r="AC789" s="1"/>
      <c r="AD789" s="1"/>
      <c r="AE789" s="1"/>
      <c r="AF789" s="1"/>
      <c r="AG789" s="28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8"/>
      <c r="O790" s="47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58"/>
      <c r="AB790" s="58"/>
      <c r="AC790" s="1"/>
      <c r="AD790" s="1"/>
      <c r="AE790" s="1"/>
      <c r="AF790" s="1"/>
      <c r="AG790" s="28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8"/>
      <c r="O791" s="47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58"/>
      <c r="AB791" s="58"/>
      <c r="AC791" s="1"/>
      <c r="AD791" s="1"/>
      <c r="AE791" s="1"/>
      <c r="AF791" s="1"/>
      <c r="AG791" s="28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8"/>
      <c r="O792" s="47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58"/>
      <c r="AB792" s="58"/>
      <c r="AC792" s="1"/>
      <c r="AD792" s="1"/>
      <c r="AE792" s="1"/>
      <c r="AF792" s="1"/>
      <c r="AG792" s="28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8"/>
      <c r="O793" s="47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58"/>
      <c r="AB793" s="58"/>
      <c r="AC793" s="1"/>
      <c r="AD793" s="1"/>
      <c r="AE793" s="1"/>
      <c r="AF793" s="1"/>
      <c r="AG793" s="28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8"/>
      <c r="O794" s="47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58"/>
      <c r="AB794" s="58"/>
      <c r="AC794" s="1"/>
      <c r="AD794" s="1"/>
      <c r="AE794" s="1"/>
      <c r="AF794" s="1"/>
      <c r="AG794" s="28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8"/>
      <c r="O795" s="47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58"/>
      <c r="AB795" s="58"/>
      <c r="AC795" s="1"/>
      <c r="AD795" s="1"/>
      <c r="AE795" s="1"/>
      <c r="AF795" s="1"/>
      <c r="AG795" s="28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8"/>
      <c r="O796" s="47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58"/>
      <c r="AB796" s="58"/>
      <c r="AC796" s="1"/>
      <c r="AD796" s="1"/>
      <c r="AE796" s="1"/>
      <c r="AF796" s="1"/>
      <c r="AG796" s="28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8"/>
      <c r="O797" s="47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58"/>
      <c r="AB797" s="58"/>
      <c r="AC797" s="1"/>
      <c r="AD797" s="1"/>
      <c r="AE797" s="1"/>
      <c r="AF797" s="1"/>
      <c r="AG797" s="28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8"/>
      <c r="O798" s="47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58"/>
      <c r="AB798" s="58"/>
      <c r="AC798" s="1"/>
      <c r="AD798" s="1"/>
      <c r="AE798" s="1"/>
      <c r="AF798" s="1"/>
      <c r="AG798" s="28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8"/>
      <c r="O799" s="47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58"/>
      <c r="AB799" s="58"/>
      <c r="AC799" s="1"/>
      <c r="AD799" s="1"/>
      <c r="AE799" s="1"/>
      <c r="AF799" s="1"/>
      <c r="AG799" s="28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8"/>
      <c r="O800" s="47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58"/>
      <c r="AB800" s="58"/>
      <c r="AC800" s="1"/>
      <c r="AD800" s="1"/>
      <c r="AE800" s="1"/>
      <c r="AF800" s="1"/>
      <c r="AG800" s="28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8"/>
      <c r="O801" s="47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58"/>
      <c r="AB801" s="58"/>
      <c r="AC801" s="1"/>
      <c r="AD801" s="1"/>
      <c r="AE801" s="1"/>
      <c r="AF801" s="1"/>
      <c r="AG801" s="28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8"/>
      <c r="O802" s="47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58"/>
      <c r="AB802" s="58"/>
      <c r="AC802" s="1"/>
      <c r="AD802" s="1"/>
      <c r="AE802" s="1"/>
      <c r="AF802" s="1"/>
      <c r="AG802" s="28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8"/>
      <c r="O803" s="47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58"/>
      <c r="AB803" s="58"/>
      <c r="AC803" s="1"/>
      <c r="AD803" s="1"/>
      <c r="AE803" s="1"/>
      <c r="AF803" s="1"/>
      <c r="AG803" s="28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8"/>
      <c r="O804" s="47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58"/>
      <c r="AB804" s="58"/>
      <c r="AC804" s="1"/>
      <c r="AD804" s="1"/>
      <c r="AE804" s="1"/>
      <c r="AF804" s="1"/>
      <c r="AG804" s="28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8"/>
      <c r="O805" s="47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58"/>
      <c r="AB805" s="58"/>
      <c r="AC805" s="1"/>
      <c r="AD805" s="1"/>
      <c r="AE805" s="1"/>
      <c r="AF805" s="1"/>
      <c r="AG805" s="28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8"/>
      <c r="O806" s="47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58"/>
      <c r="AB806" s="58"/>
      <c r="AC806" s="1"/>
      <c r="AD806" s="1"/>
      <c r="AE806" s="1"/>
      <c r="AF806" s="1"/>
      <c r="AG806" s="28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8"/>
      <c r="O807" s="47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58"/>
      <c r="AB807" s="58"/>
      <c r="AC807" s="1"/>
      <c r="AD807" s="1"/>
      <c r="AE807" s="1"/>
      <c r="AF807" s="1"/>
      <c r="AG807" s="28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8"/>
      <c r="O808" s="47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58"/>
      <c r="AB808" s="58"/>
      <c r="AC808" s="1"/>
      <c r="AD808" s="1"/>
      <c r="AE808" s="1"/>
      <c r="AF808" s="1"/>
      <c r="AG808" s="28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8"/>
      <c r="O809" s="47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58"/>
      <c r="AB809" s="58"/>
      <c r="AC809" s="1"/>
      <c r="AD809" s="1"/>
      <c r="AE809" s="1"/>
      <c r="AF809" s="1"/>
      <c r="AG809" s="28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8"/>
      <c r="O810" s="47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58"/>
      <c r="AB810" s="58"/>
      <c r="AC810" s="1"/>
      <c r="AD810" s="1"/>
      <c r="AE810" s="1"/>
      <c r="AF810" s="1"/>
      <c r="AG810" s="28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8"/>
      <c r="O811" s="47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58"/>
      <c r="AB811" s="58"/>
      <c r="AC811" s="1"/>
      <c r="AD811" s="1"/>
      <c r="AE811" s="1"/>
      <c r="AF811" s="1"/>
      <c r="AG811" s="28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8"/>
      <c r="O812" s="47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58"/>
      <c r="AB812" s="58"/>
      <c r="AC812" s="1"/>
      <c r="AD812" s="1"/>
      <c r="AE812" s="1"/>
      <c r="AF812" s="1"/>
      <c r="AG812" s="28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8"/>
      <c r="O813" s="47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58"/>
      <c r="AB813" s="58"/>
      <c r="AC813" s="1"/>
      <c r="AD813" s="1"/>
      <c r="AE813" s="1"/>
      <c r="AF813" s="1"/>
      <c r="AG813" s="28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8"/>
      <c r="O814" s="47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58"/>
      <c r="AB814" s="58"/>
      <c r="AC814" s="1"/>
      <c r="AD814" s="1"/>
      <c r="AE814" s="1"/>
      <c r="AF814" s="1"/>
      <c r="AG814" s="28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8"/>
      <c r="O815" s="47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58"/>
      <c r="AB815" s="58"/>
      <c r="AC815" s="1"/>
      <c r="AD815" s="1"/>
      <c r="AE815" s="1"/>
      <c r="AF815" s="1"/>
      <c r="AG815" s="28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8"/>
      <c r="O816" s="47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58"/>
      <c r="AB816" s="58"/>
      <c r="AC816" s="1"/>
      <c r="AD816" s="1"/>
      <c r="AE816" s="1"/>
      <c r="AF816" s="1"/>
      <c r="AG816" s="28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8"/>
      <c r="O817" s="47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58"/>
      <c r="AB817" s="58"/>
      <c r="AC817" s="1"/>
      <c r="AD817" s="1"/>
      <c r="AE817" s="1"/>
      <c r="AF817" s="1"/>
      <c r="AG817" s="28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8"/>
      <c r="O818" s="47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58"/>
      <c r="AB818" s="58"/>
      <c r="AC818" s="1"/>
      <c r="AD818" s="1"/>
      <c r="AE818" s="1"/>
      <c r="AF818" s="1"/>
      <c r="AG818" s="28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8"/>
      <c r="O819" s="47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58"/>
      <c r="AB819" s="58"/>
      <c r="AC819" s="1"/>
      <c r="AD819" s="1"/>
      <c r="AE819" s="1"/>
      <c r="AF819" s="1"/>
      <c r="AG819" s="28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8"/>
      <c r="O820" s="47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58"/>
      <c r="AB820" s="58"/>
      <c r="AC820" s="1"/>
      <c r="AD820" s="1"/>
      <c r="AE820" s="1"/>
      <c r="AF820" s="1"/>
      <c r="AG820" s="28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8"/>
      <c r="O821" s="47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58"/>
      <c r="AB821" s="58"/>
      <c r="AC821" s="1"/>
      <c r="AD821" s="1"/>
      <c r="AE821" s="1"/>
      <c r="AF821" s="1"/>
      <c r="AG821" s="28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8"/>
      <c r="O822" s="47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58"/>
      <c r="AB822" s="58"/>
      <c r="AC822" s="1"/>
      <c r="AD822" s="1"/>
      <c r="AE822" s="1"/>
      <c r="AF822" s="1"/>
      <c r="AG822" s="28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8"/>
      <c r="O823" s="47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58"/>
      <c r="AB823" s="58"/>
      <c r="AC823" s="1"/>
      <c r="AD823" s="1"/>
      <c r="AE823" s="1"/>
      <c r="AF823" s="1"/>
      <c r="AG823" s="28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8"/>
      <c r="O824" s="47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58"/>
      <c r="AB824" s="58"/>
      <c r="AC824" s="1"/>
      <c r="AD824" s="1"/>
      <c r="AE824" s="1"/>
      <c r="AF824" s="1"/>
      <c r="AG824" s="28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8"/>
      <c r="O825" s="47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58"/>
      <c r="AB825" s="58"/>
      <c r="AC825" s="1"/>
      <c r="AD825" s="1"/>
      <c r="AE825" s="1"/>
      <c r="AF825" s="1"/>
      <c r="AG825" s="28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8"/>
      <c r="O826" s="47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58"/>
      <c r="AB826" s="58"/>
      <c r="AC826" s="1"/>
      <c r="AD826" s="1"/>
      <c r="AE826" s="1"/>
      <c r="AF826" s="1"/>
      <c r="AG826" s="28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8"/>
      <c r="O827" s="47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58"/>
      <c r="AB827" s="58"/>
      <c r="AC827" s="1"/>
      <c r="AD827" s="1"/>
      <c r="AE827" s="1"/>
      <c r="AF827" s="1"/>
      <c r="AG827" s="28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8"/>
      <c r="O828" s="47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58"/>
      <c r="AB828" s="58"/>
      <c r="AC828" s="1"/>
      <c r="AD828" s="1"/>
      <c r="AE828" s="1"/>
      <c r="AF828" s="1"/>
      <c r="AG828" s="28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8"/>
      <c r="O829" s="47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58"/>
      <c r="AB829" s="58"/>
      <c r="AC829" s="1"/>
      <c r="AD829" s="1"/>
      <c r="AE829" s="1"/>
      <c r="AF829" s="1"/>
      <c r="AG829" s="28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8"/>
      <c r="O830" s="47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58"/>
      <c r="AB830" s="58"/>
      <c r="AC830" s="1"/>
      <c r="AD830" s="1"/>
      <c r="AE830" s="1"/>
      <c r="AF830" s="1"/>
      <c r="AG830" s="28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8"/>
      <c r="O831" s="47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58"/>
      <c r="AB831" s="58"/>
      <c r="AC831" s="1"/>
      <c r="AD831" s="1"/>
      <c r="AE831" s="1"/>
      <c r="AF831" s="1"/>
      <c r="AG831" s="28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8"/>
      <c r="O832" s="47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58"/>
      <c r="AB832" s="58"/>
      <c r="AC832" s="1"/>
      <c r="AD832" s="1"/>
      <c r="AE832" s="1"/>
      <c r="AF832" s="1"/>
      <c r="AG832" s="28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8"/>
      <c r="O833" s="47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58"/>
      <c r="AB833" s="58"/>
      <c r="AC833" s="1"/>
      <c r="AD833" s="1"/>
      <c r="AE833" s="1"/>
      <c r="AF833" s="1"/>
      <c r="AG833" s="28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8"/>
      <c r="O834" s="47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58"/>
      <c r="AB834" s="58"/>
      <c r="AC834" s="1"/>
      <c r="AD834" s="1"/>
      <c r="AE834" s="1"/>
      <c r="AF834" s="1"/>
      <c r="AG834" s="28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8"/>
      <c r="O835" s="47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58"/>
      <c r="AB835" s="58"/>
      <c r="AC835" s="1"/>
      <c r="AD835" s="1"/>
      <c r="AE835" s="1"/>
      <c r="AF835" s="1"/>
      <c r="AG835" s="28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8"/>
      <c r="O836" s="47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58"/>
      <c r="AB836" s="58"/>
      <c r="AC836" s="1"/>
      <c r="AD836" s="1"/>
      <c r="AE836" s="1"/>
      <c r="AF836" s="1"/>
      <c r="AG836" s="28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8"/>
      <c r="O837" s="47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58"/>
      <c r="AB837" s="58"/>
      <c r="AC837" s="1"/>
      <c r="AD837" s="1"/>
      <c r="AE837" s="1"/>
      <c r="AF837" s="1"/>
      <c r="AG837" s="28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8"/>
      <c r="O838" s="47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58"/>
      <c r="AB838" s="58"/>
      <c r="AC838" s="1"/>
      <c r="AD838" s="1"/>
      <c r="AE838" s="1"/>
      <c r="AF838" s="1"/>
      <c r="AG838" s="28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8"/>
      <c r="O839" s="47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58"/>
      <c r="AB839" s="58"/>
      <c r="AC839" s="1"/>
      <c r="AD839" s="1"/>
      <c r="AE839" s="1"/>
      <c r="AF839" s="1"/>
      <c r="AG839" s="28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8"/>
      <c r="O840" s="47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58"/>
      <c r="AB840" s="58"/>
      <c r="AC840" s="1"/>
      <c r="AD840" s="1"/>
      <c r="AE840" s="1"/>
      <c r="AF840" s="1"/>
      <c r="AG840" s="28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8"/>
      <c r="O841" s="47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58"/>
      <c r="AB841" s="58"/>
      <c r="AC841" s="1"/>
      <c r="AD841" s="1"/>
      <c r="AE841" s="1"/>
      <c r="AF841" s="1"/>
      <c r="AG841" s="28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8"/>
      <c r="O842" s="47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58"/>
      <c r="AB842" s="58"/>
      <c r="AC842" s="1"/>
      <c r="AD842" s="1"/>
      <c r="AE842" s="1"/>
      <c r="AF842" s="1"/>
      <c r="AG842" s="28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8"/>
      <c r="O843" s="47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58"/>
      <c r="AB843" s="58"/>
      <c r="AC843" s="1"/>
      <c r="AD843" s="1"/>
      <c r="AE843" s="1"/>
      <c r="AF843" s="1"/>
      <c r="AG843" s="28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8"/>
      <c r="O844" s="47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58"/>
      <c r="AB844" s="58"/>
      <c r="AC844" s="1"/>
      <c r="AD844" s="1"/>
      <c r="AE844" s="1"/>
      <c r="AF844" s="1"/>
      <c r="AG844" s="28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8"/>
      <c r="O845" s="47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58"/>
      <c r="AB845" s="58"/>
      <c r="AC845" s="1"/>
      <c r="AD845" s="1"/>
      <c r="AE845" s="1"/>
      <c r="AF845" s="1"/>
      <c r="AG845" s="28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8"/>
      <c r="O846" s="47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58"/>
      <c r="AB846" s="58"/>
      <c r="AC846" s="1"/>
      <c r="AD846" s="1"/>
      <c r="AE846" s="1"/>
      <c r="AF846" s="1"/>
      <c r="AG846" s="28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8"/>
      <c r="O847" s="47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58"/>
      <c r="AB847" s="58"/>
      <c r="AC847" s="1"/>
      <c r="AD847" s="1"/>
      <c r="AE847" s="1"/>
      <c r="AF847" s="1"/>
      <c r="AG847" s="28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8"/>
      <c r="O848" s="47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58"/>
      <c r="AB848" s="58"/>
      <c r="AC848" s="1"/>
      <c r="AD848" s="1"/>
      <c r="AE848" s="1"/>
      <c r="AF848" s="1"/>
      <c r="AG848" s="28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8"/>
      <c r="O849" s="47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58"/>
      <c r="AB849" s="58"/>
      <c r="AC849" s="1"/>
      <c r="AD849" s="1"/>
      <c r="AE849" s="1"/>
      <c r="AF849" s="1"/>
      <c r="AG849" s="28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8"/>
      <c r="O850" s="47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58"/>
      <c r="AB850" s="58"/>
      <c r="AC850" s="1"/>
      <c r="AD850" s="1"/>
      <c r="AE850" s="1"/>
      <c r="AF850" s="1"/>
      <c r="AG850" s="28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8"/>
      <c r="O851" s="47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58"/>
      <c r="AB851" s="58"/>
      <c r="AC851" s="1"/>
      <c r="AD851" s="1"/>
      <c r="AE851" s="1"/>
      <c r="AF851" s="1"/>
      <c r="AG851" s="28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8"/>
      <c r="O852" s="47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58"/>
      <c r="AB852" s="58"/>
      <c r="AC852" s="1"/>
      <c r="AD852" s="1"/>
      <c r="AE852" s="1"/>
      <c r="AF852" s="1"/>
      <c r="AG852" s="28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8"/>
      <c r="O853" s="47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58"/>
      <c r="AB853" s="58"/>
      <c r="AC853" s="1"/>
      <c r="AD853" s="1"/>
      <c r="AE853" s="1"/>
      <c r="AF853" s="1"/>
      <c r="AG853" s="28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8"/>
      <c r="O854" s="47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58"/>
      <c r="AB854" s="58"/>
      <c r="AC854" s="1"/>
      <c r="AD854" s="1"/>
      <c r="AE854" s="1"/>
      <c r="AF854" s="1"/>
      <c r="AG854" s="28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8"/>
      <c r="O855" s="47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58"/>
      <c r="AB855" s="58"/>
      <c r="AC855" s="1"/>
      <c r="AD855" s="1"/>
      <c r="AE855" s="1"/>
      <c r="AF855" s="1"/>
      <c r="AG855" s="28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8"/>
      <c r="O856" s="47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58"/>
      <c r="AB856" s="58"/>
      <c r="AC856" s="1"/>
      <c r="AD856" s="1"/>
      <c r="AE856" s="1"/>
      <c r="AF856" s="1"/>
      <c r="AG856" s="28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8"/>
      <c r="O857" s="47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58"/>
      <c r="AB857" s="58"/>
      <c r="AC857" s="1"/>
      <c r="AD857" s="1"/>
      <c r="AE857" s="1"/>
      <c r="AF857" s="1"/>
      <c r="AG857" s="28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8"/>
      <c r="O858" s="47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58"/>
      <c r="AB858" s="58"/>
      <c r="AC858" s="1"/>
      <c r="AD858" s="1"/>
      <c r="AE858" s="1"/>
      <c r="AF858" s="1"/>
      <c r="AG858" s="28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8"/>
      <c r="O859" s="47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58"/>
      <c r="AB859" s="58"/>
      <c r="AC859" s="1"/>
      <c r="AD859" s="1"/>
      <c r="AE859" s="1"/>
      <c r="AF859" s="1"/>
      <c r="AG859" s="28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8"/>
      <c r="O860" s="47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58"/>
      <c r="AB860" s="58"/>
      <c r="AC860" s="1"/>
      <c r="AD860" s="1"/>
      <c r="AE860" s="1"/>
      <c r="AF860" s="1"/>
      <c r="AG860" s="28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8"/>
      <c r="O861" s="47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58"/>
      <c r="AB861" s="58"/>
      <c r="AC861" s="1"/>
      <c r="AD861" s="1"/>
      <c r="AE861" s="1"/>
      <c r="AF861" s="1"/>
      <c r="AG861" s="28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8"/>
      <c r="O862" s="47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58"/>
      <c r="AB862" s="58"/>
      <c r="AC862" s="1"/>
      <c r="AD862" s="1"/>
      <c r="AE862" s="1"/>
      <c r="AF862" s="1"/>
      <c r="AG862" s="28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8"/>
      <c r="O863" s="47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58"/>
      <c r="AB863" s="58"/>
      <c r="AC863" s="1"/>
      <c r="AD863" s="1"/>
      <c r="AE863" s="1"/>
      <c r="AF863" s="1"/>
      <c r="AG863" s="28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8"/>
      <c r="O864" s="47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58"/>
      <c r="AB864" s="58"/>
      <c r="AC864" s="1"/>
      <c r="AD864" s="1"/>
      <c r="AE864" s="1"/>
      <c r="AF864" s="1"/>
      <c r="AG864" s="28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8"/>
      <c r="O865" s="47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58"/>
      <c r="AB865" s="58"/>
      <c r="AC865" s="1"/>
      <c r="AD865" s="1"/>
      <c r="AE865" s="1"/>
      <c r="AF865" s="1"/>
      <c r="AG865" s="28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8"/>
      <c r="O866" s="47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58"/>
      <c r="AB866" s="58"/>
      <c r="AC866" s="1"/>
      <c r="AD866" s="1"/>
      <c r="AE866" s="1"/>
      <c r="AF866" s="1"/>
      <c r="AG866" s="28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8"/>
      <c r="O867" s="47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58"/>
      <c r="AB867" s="58"/>
      <c r="AC867" s="1"/>
      <c r="AD867" s="1"/>
      <c r="AE867" s="1"/>
      <c r="AF867" s="1"/>
      <c r="AG867" s="28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8"/>
      <c r="O868" s="47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58"/>
      <c r="AB868" s="58"/>
      <c r="AC868" s="1"/>
      <c r="AD868" s="1"/>
      <c r="AE868" s="1"/>
      <c r="AF868" s="1"/>
      <c r="AG868" s="28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8"/>
      <c r="O869" s="47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58"/>
      <c r="AB869" s="58"/>
      <c r="AC869" s="1"/>
      <c r="AD869" s="1"/>
      <c r="AE869" s="1"/>
      <c r="AF869" s="1"/>
      <c r="AG869" s="28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8"/>
      <c r="O870" s="47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58"/>
      <c r="AB870" s="58"/>
      <c r="AC870" s="1"/>
      <c r="AD870" s="1"/>
      <c r="AE870" s="1"/>
      <c r="AF870" s="1"/>
      <c r="AG870" s="28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8"/>
      <c r="O871" s="47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58"/>
      <c r="AB871" s="58"/>
      <c r="AC871" s="1"/>
      <c r="AD871" s="1"/>
      <c r="AE871" s="1"/>
      <c r="AF871" s="1"/>
      <c r="AG871" s="28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8"/>
      <c r="O872" s="47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58"/>
      <c r="AB872" s="58"/>
      <c r="AC872" s="1"/>
      <c r="AD872" s="1"/>
      <c r="AE872" s="1"/>
      <c r="AF872" s="1"/>
      <c r="AG872" s="28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8"/>
      <c r="O873" s="47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58"/>
      <c r="AB873" s="58"/>
      <c r="AC873" s="1"/>
      <c r="AD873" s="1"/>
      <c r="AE873" s="1"/>
      <c r="AF873" s="1"/>
      <c r="AG873" s="28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8"/>
      <c r="O874" s="47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58"/>
      <c r="AB874" s="58"/>
      <c r="AC874" s="1"/>
      <c r="AD874" s="1"/>
      <c r="AE874" s="1"/>
      <c r="AF874" s="1"/>
      <c r="AG874" s="28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8"/>
      <c r="O875" s="47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58"/>
      <c r="AB875" s="58"/>
      <c r="AC875" s="1"/>
      <c r="AD875" s="1"/>
      <c r="AE875" s="1"/>
      <c r="AF875" s="1"/>
      <c r="AG875" s="28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8"/>
      <c r="O876" s="47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58"/>
      <c r="AB876" s="58"/>
      <c r="AC876" s="1"/>
      <c r="AD876" s="1"/>
      <c r="AE876" s="1"/>
      <c r="AF876" s="1"/>
      <c r="AG876" s="28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8"/>
      <c r="O877" s="47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58"/>
      <c r="AB877" s="58"/>
      <c r="AC877" s="1"/>
      <c r="AD877" s="1"/>
      <c r="AE877" s="1"/>
      <c r="AF877" s="1"/>
      <c r="AG877" s="28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8"/>
      <c r="O878" s="47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58"/>
      <c r="AB878" s="58"/>
      <c r="AC878" s="1"/>
      <c r="AD878" s="1"/>
      <c r="AE878" s="1"/>
      <c r="AF878" s="1"/>
      <c r="AG878" s="28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8"/>
      <c r="O879" s="47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58"/>
      <c r="AB879" s="58"/>
      <c r="AC879" s="1"/>
      <c r="AD879" s="1"/>
      <c r="AE879" s="1"/>
      <c r="AF879" s="1"/>
      <c r="AG879" s="28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8"/>
      <c r="O880" s="47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58"/>
      <c r="AB880" s="58"/>
      <c r="AC880" s="1"/>
      <c r="AD880" s="1"/>
      <c r="AE880" s="1"/>
      <c r="AF880" s="1"/>
      <c r="AG880" s="28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8"/>
      <c r="O881" s="47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58"/>
      <c r="AB881" s="58"/>
      <c r="AC881" s="1"/>
      <c r="AD881" s="1"/>
      <c r="AE881" s="1"/>
      <c r="AF881" s="1"/>
      <c r="AG881" s="28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8"/>
      <c r="O882" s="47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58"/>
      <c r="AB882" s="58"/>
      <c r="AC882" s="1"/>
      <c r="AD882" s="1"/>
      <c r="AE882" s="1"/>
      <c r="AF882" s="1"/>
      <c r="AG882" s="28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8"/>
      <c r="O883" s="47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58"/>
      <c r="AB883" s="58"/>
      <c r="AC883" s="1"/>
      <c r="AD883" s="1"/>
      <c r="AE883" s="1"/>
      <c r="AF883" s="1"/>
      <c r="AG883" s="28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8"/>
      <c r="O884" s="47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58"/>
      <c r="AB884" s="58"/>
      <c r="AC884" s="1"/>
      <c r="AD884" s="1"/>
      <c r="AE884" s="1"/>
      <c r="AF884" s="1"/>
      <c r="AG884" s="28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8"/>
      <c r="O885" s="47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58"/>
      <c r="AB885" s="58"/>
      <c r="AC885" s="1"/>
      <c r="AD885" s="1"/>
      <c r="AE885" s="1"/>
      <c r="AF885" s="1"/>
      <c r="AG885" s="28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8"/>
      <c r="O886" s="47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58"/>
      <c r="AB886" s="58"/>
      <c r="AC886" s="1"/>
      <c r="AD886" s="1"/>
      <c r="AE886" s="1"/>
      <c r="AF886" s="1"/>
      <c r="AG886" s="28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8"/>
      <c r="O887" s="47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58"/>
      <c r="AB887" s="58"/>
      <c r="AC887" s="1"/>
      <c r="AD887" s="1"/>
      <c r="AE887" s="1"/>
      <c r="AF887" s="1"/>
      <c r="AG887" s="28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8"/>
      <c r="O888" s="47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58"/>
      <c r="AB888" s="58"/>
      <c r="AC888" s="1"/>
      <c r="AD888" s="1"/>
      <c r="AE888" s="1"/>
      <c r="AF888" s="1"/>
      <c r="AG888" s="28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8"/>
      <c r="O889" s="47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58"/>
      <c r="AB889" s="58"/>
      <c r="AC889" s="1"/>
      <c r="AD889" s="1"/>
      <c r="AE889" s="1"/>
      <c r="AF889" s="1"/>
      <c r="AG889" s="28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8"/>
      <c r="O890" s="47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58"/>
      <c r="AB890" s="58"/>
      <c r="AC890" s="1"/>
      <c r="AD890" s="1"/>
      <c r="AE890" s="1"/>
      <c r="AF890" s="1"/>
      <c r="AG890" s="28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8"/>
      <c r="O891" s="47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58"/>
      <c r="AB891" s="58"/>
      <c r="AC891" s="1"/>
      <c r="AD891" s="1"/>
      <c r="AE891" s="1"/>
      <c r="AF891" s="1"/>
      <c r="AG891" s="28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8"/>
      <c r="O892" s="47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58"/>
      <c r="AB892" s="58"/>
      <c r="AC892" s="1"/>
      <c r="AD892" s="1"/>
      <c r="AE892" s="1"/>
      <c r="AF892" s="1"/>
      <c r="AG892" s="28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8"/>
      <c r="O893" s="47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58"/>
      <c r="AB893" s="58"/>
      <c r="AC893" s="1"/>
      <c r="AD893" s="1"/>
      <c r="AE893" s="1"/>
      <c r="AF893" s="1"/>
      <c r="AG893" s="28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8"/>
      <c r="O894" s="47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58"/>
      <c r="AB894" s="58"/>
      <c r="AC894" s="1"/>
      <c r="AD894" s="1"/>
      <c r="AE894" s="1"/>
      <c r="AF894" s="1"/>
      <c r="AG894" s="28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8"/>
      <c r="O895" s="47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58"/>
      <c r="AB895" s="58"/>
      <c r="AC895" s="1"/>
      <c r="AD895" s="1"/>
      <c r="AE895" s="1"/>
      <c r="AF895" s="1"/>
      <c r="AG895" s="28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8"/>
      <c r="O896" s="47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58"/>
      <c r="AB896" s="58"/>
      <c r="AC896" s="1"/>
      <c r="AD896" s="1"/>
      <c r="AE896" s="1"/>
      <c r="AF896" s="1"/>
      <c r="AG896" s="28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8"/>
      <c r="O897" s="47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58"/>
      <c r="AB897" s="58"/>
      <c r="AC897" s="1"/>
      <c r="AD897" s="1"/>
      <c r="AE897" s="1"/>
      <c r="AF897" s="1"/>
      <c r="AG897" s="28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8"/>
      <c r="O898" s="47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58"/>
      <c r="AB898" s="58"/>
      <c r="AC898" s="1"/>
      <c r="AD898" s="1"/>
      <c r="AE898" s="1"/>
      <c r="AF898" s="1"/>
      <c r="AG898" s="28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8"/>
      <c r="O899" s="47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58"/>
      <c r="AB899" s="58"/>
      <c r="AC899" s="1"/>
      <c r="AD899" s="1"/>
      <c r="AE899" s="1"/>
      <c r="AF899" s="1"/>
      <c r="AG899" s="28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8"/>
      <c r="O900" s="47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58"/>
      <c r="AB900" s="58"/>
      <c r="AC900" s="1"/>
      <c r="AD900" s="1"/>
      <c r="AE900" s="1"/>
      <c r="AF900" s="1"/>
      <c r="AG900" s="28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8"/>
      <c r="O901" s="47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58"/>
      <c r="AB901" s="58"/>
      <c r="AC901" s="1"/>
      <c r="AD901" s="1"/>
      <c r="AE901" s="1"/>
      <c r="AF901" s="1"/>
      <c r="AG901" s="28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8"/>
      <c r="O902" s="47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58"/>
      <c r="AB902" s="58"/>
      <c r="AC902" s="1"/>
      <c r="AD902" s="1"/>
      <c r="AE902" s="1"/>
      <c r="AF902" s="1"/>
      <c r="AG902" s="28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8"/>
      <c r="O903" s="47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58"/>
      <c r="AB903" s="58"/>
      <c r="AC903" s="1"/>
      <c r="AD903" s="1"/>
      <c r="AE903" s="1"/>
      <c r="AF903" s="1"/>
      <c r="AG903" s="28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8"/>
      <c r="O904" s="47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58"/>
      <c r="AB904" s="58"/>
      <c r="AC904" s="1"/>
      <c r="AD904" s="1"/>
      <c r="AE904" s="1"/>
      <c r="AF904" s="1"/>
      <c r="AG904" s="28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8"/>
      <c r="O905" s="47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58"/>
      <c r="AB905" s="58"/>
      <c r="AC905" s="1"/>
      <c r="AD905" s="1"/>
      <c r="AE905" s="1"/>
      <c r="AF905" s="1"/>
      <c r="AG905" s="28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8"/>
      <c r="O906" s="47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58"/>
      <c r="AB906" s="58"/>
      <c r="AC906" s="1"/>
      <c r="AD906" s="1"/>
      <c r="AE906" s="1"/>
      <c r="AF906" s="1"/>
      <c r="AG906" s="28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8"/>
      <c r="O907" s="47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58"/>
      <c r="AB907" s="58"/>
      <c r="AC907" s="1"/>
      <c r="AD907" s="1"/>
      <c r="AE907" s="1"/>
      <c r="AF907" s="1"/>
      <c r="AG907" s="28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8"/>
      <c r="O908" s="47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58"/>
      <c r="AB908" s="58"/>
      <c r="AC908" s="1"/>
      <c r="AD908" s="1"/>
      <c r="AE908" s="1"/>
      <c r="AF908" s="1"/>
      <c r="AG908" s="28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8"/>
      <c r="O909" s="47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58"/>
      <c r="AB909" s="58"/>
      <c r="AC909" s="1"/>
      <c r="AD909" s="1"/>
      <c r="AE909" s="1"/>
      <c r="AF909" s="1"/>
      <c r="AG909" s="28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8"/>
      <c r="O910" s="47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58"/>
      <c r="AB910" s="58"/>
      <c r="AC910" s="1"/>
      <c r="AD910" s="1"/>
      <c r="AE910" s="1"/>
      <c r="AF910" s="1"/>
      <c r="AG910" s="28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8"/>
      <c r="O911" s="47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58"/>
      <c r="AB911" s="58"/>
      <c r="AC911" s="1"/>
      <c r="AD911" s="1"/>
      <c r="AE911" s="1"/>
      <c r="AF911" s="1"/>
      <c r="AG911" s="28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8"/>
      <c r="O912" s="47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58"/>
      <c r="AB912" s="58"/>
      <c r="AC912" s="1"/>
      <c r="AD912" s="1"/>
      <c r="AE912" s="1"/>
      <c r="AF912" s="1"/>
      <c r="AG912" s="28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8"/>
      <c r="O913" s="47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58"/>
      <c r="AB913" s="58"/>
      <c r="AC913" s="1"/>
      <c r="AD913" s="1"/>
      <c r="AE913" s="1"/>
      <c r="AF913" s="1"/>
      <c r="AG913" s="28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8"/>
      <c r="O914" s="47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58"/>
      <c r="AB914" s="58"/>
      <c r="AC914" s="1"/>
      <c r="AD914" s="1"/>
      <c r="AE914" s="1"/>
      <c r="AF914" s="1"/>
      <c r="AG914" s="28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8"/>
      <c r="O915" s="47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58"/>
      <c r="AB915" s="58"/>
      <c r="AC915" s="1"/>
      <c r="AD915" s="1"/>
      <c r="AE915" s="1"/>
      <c r="AF915" s="1"/>
      <c r="AG915" s="28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8"/>
      <c r="O916" s="47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58"/>
      <c r="AB916" s="58"/>
      <c r="AC916" s="1"/>
      <c r="AD916" s="1"/>
      <c r="AE916" s="1"/>
      <c r="AF916" s="1"/>
      <c r="AG916" s="28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8"/>
      <c r="O917" s="47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58"/>
      <c r="AB917" s="58"/>
      <c r="AC917" s="1"/>
      <c r="AD917" s="1"/>
      <c r="AE917" s="1"/>
      <c r="AF917" s="1"/>
      <c r="AG917" s="28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8"/>
      <c r="O918" s="47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58"/>
      <c r="AB918" s="58"/>
      <c r="AC918" s="1"/>
      <c r="AD918" s="1"/>
      <c r="AE918" s="1"/>
      <c r="AF918" s="1"/>
      <c r="AG918" s="28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8"/>
      <c r="O919" s="47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58"/>
      <c r="AB919" s="58"/>
      <c r="AC919" s="1"/>
      <c r="AD919" s="1"/>
      <c r="AE919" s="1"/>
      <c r="AF919" s="1"/>
      <c r="AG919" s="28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8"/>
      <c r="O920" s="47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58"/>
      <c r="AB920" s="58"/>
      <c r="AC920" s="1"/>
      <c r="AD920" s="1"/>
      <c r="AE920" s="1"/>
      <c r="AF920" s="1"/>
      <c r="AG920" s="28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8"/>
      <c r="O921" s="47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58"/>
      <c r="AB921" s="58"/>
      <c r="AC921" s="1"/>
      <c r="AD921" s="1"/>
      <c r="AE921" s="1"/>
      <c r="AF921" s="1"/>
      <c r="AG921" s="28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8"/>
      <c r="O922" s="47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58"/>
      <c r="AB922" s="58"/>
      <c r="AC922" s="1"/>
      <c r="AD922" s="1"/>
      <c r="AE922" s="1"/>
      <c r="AF922" s="1"/>
      <c r="AG922" s="28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8"/>
      <c r="O923" s="47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58"/>
      <c r="AB923" s="58"/>
      <c r="AC923" s="1"/>
      <c r="AD923" s="1"/>
      <c r="AE923" s="1"/>
      <c r="AF923" s="1"/>
      <c r="AG923" s="28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8"/>
      <c r="O924" s="47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58"/>
      <c r="AB924" s="58"/>
      <c r="AC924" s="1"/>
      <c r="AD924" s="1"/>
      <c r="AE924" s="1"/>
      <c r="AF924" s="1"/>
      <c r="AG924" s="28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8"/>
      <c r="O925" s="47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58"/>
      <c r="AB925" s="58"/>
      <c r="AC925" s="1"/>
      <c r="AD925" s="1"/>
      <c r="AE925" s="1"/>
      <c r="AF925" s="1"/>
      <c r="AG925" s="28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8"/>
      <c r="O926" s="47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58"/>
      <c r="AB926" s="58"/>
      <c r="AC926" s="1"/>
      <c r="AD926" s="1"/>
      <c r="AE926" s="1"/>
      <c r="AF926" s="1"/>
      <c r="AG926" s="28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8"/>
      <c r="O927" s="47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58"/>
      <c r="AB927" s="58"/>
      <c r="AC927" s="1"/>
      <c r="AD927" s="1"/>
      <c r="AE927" s="1"/>
      <c r="AF927" s="1"/>
      <c r="AG927" s="28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8"/>
      <c r="O928" s="47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58"/>
      <c r="AB928" s="58"/>
      <c r="AC928" s="1"/>
      <c r="AD928" s="1"/>
      <c r="AE928" s="1"/>
      <c r="AF928" s="1"/>
      <c r="AG928" s="28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8"/>
      <c r="O929" s="47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58"/>
      <c r="AB929" s="58"/>
      <c r="AC929" s="1"/>
      <c r="AD929" s="1"/>
      <c r="AE929" s="1"/>
      <c r="AF929" s="1"/>
      <c r="AG929" s="28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8"/>
      <c r="O930" s="47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58"/>
      <c r="AB930" s="58"/>
      <c r="AC930" s="1"/>
      <c r="AD930" s="1"/>
      <c r="AE930" s="1"/>
      <c r="AF930" s="1"/>
      <c r="AG930" s="28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8"/>
      <c r="O931" s="47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58"/>
      <c r="AB931" s="58"/>
      <c r="AC931" s="1"/>
      <c r="AD931" s="1"/>
      <c r="AE931" s="1"/>
      <c r="AF931" s="1"/>
      <c r="AG931" s="28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8"/>
      <c r="O932" s="47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58"/>
      <c r="AB932" s="58"/>
      <c r="AC932" s="1"/>
      <c r="AD932" s="1"/>
      <c r="AE932" s="1"/>
      <c r="AF932" s="1"/>
      <c r="AG932" s="28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8"/>
      <c r="O933" s="47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58"/>
      <c r="AB933" s="58"/>
      <c r="AC933" s="1"/>
      <c r="AD933" s="1"/>
      <c r="AE933" s="1"/>
      <c r="AF933" s="1"/>
      <c r="AG933" s="28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8"/>
      <c r="O934" s="47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58"/>
      <c r="AB934" s="58"/>
      <c r="AC934" s="1"/>
      <c r="AD934" s="1"/>
      <c r="AE934" s="1"/>
      <c r="AF934" s="1"/>
      <c r="AG934" s="28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8"/>
      <c r="O935" s="47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58"/>
      <c r="AB935" s="58"/>
      <c r="AC935" s="1"/>
      <c r="AD935" s="1"/>
      <c r="AE935" s="1"/>
      <c r="AF935" s="1"/>
      <c r="AG935" s="28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8"/>
      <c r="O936" s="47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58"/>
      <c r="AB936" s="58"/>
      <c r="AC936" s="1"/>
      <c r="AD936" s="1"/>
      <c r="AE936" s="1"/>
      <c r="AF936" s="1"/>
      <c r="AG936" s="28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8"/>
      <c r="O937" s="47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58"/>
      <c r="AB937" s="58"/>
      <c r="AC937" s="1"/>
      <c r="AD937" s="1"/>
      <c r="AE937" s="1"/>
      <c r="AF937" s="1"/>
      <c r="AG937" s="28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8"/>
      <c r="O938" s="47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58"/>
      <c r="AB938" s="58"/>
      <c r="AC938" s="1"/>
      <c r="AD938" s="1"/>
      <c r="AE938" s="1"/>
      <c r="AF938" s="1"/>
      <c r="AG938" s="28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8"/>
      <c r="O939" s="47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58"/>
      <c r="AB939" s="58"/>
      <c r="AC939" s="1"/>
      <c r="AD939" s="1"/>
      <c r="AE939" s="1"/>
      <c r="AF939" s="1"/>
      <c r="AG939" s="28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8"/>
      <c r="O940" s="47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58"/>
      <c r="AB940" s="58"/>
      <c r="AC940" s="1"/>
      <c r="AD940" s="1"/>
      <c r="AE940" s="1"/>
      <c r="AF940" s="1"/>
      <c r="AG940" s="28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8"/>
      <c r="O941" s="47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58"/>
      <c r="AB941" s="58"/>
      <c r="AC941" s="1"/>
      <c r="AD941" s="1"/>
      <c r="AE941" s="1"/>
      <c r="AF941" s="1"/>
      <c r="AG941" s="28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8"/>
      <c r="O942" s="47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58"/>
      <c r="AB942" s="58"/>
      <c r="AC942" s="1"/>
      <c r="AD942" s="1"/>
      <c r="AE942" s="1"/>
      <c r="AF942" s="1"/>
      <c r="AG942" s="28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8"/>
      <c r="O943" s="47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58"/>
      <c r="AB943" s="58"/>
      <c r="AC943" s="1"/>
      <c r="AD943" s="1"/>
      <c r="AE943" s="1"/>
      <c r="AF943" s="1"/>
      <c r="AG943" s="28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8"/>
      <c r="O944" s="47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58"/>
      <c r="AB944" s="58"/>
      <c r="AC944" s="1"/>
      <c r="AD944" s="1"/>
      <c r="AE944" s="1"/>
      <c r="AF944" s="1"/>
      <c r="AG944" s="28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8"/>
      <c r="O945" s="47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58"/>
      <c r="AB945" s="58"/>
      <c r="AC945" s="1"/>
      <c r="AD945" s="1"/>
      <c r="AE945" s="1"/>
      <c r="AF945" s="1"/>
      <c r="AG945" s="28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8"/>
      <c r="O946" s="47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58"/>
      <c r="AB946" s="58"/>
      <c r="AC946" s="1"/>
      <c r="AD946" s="1"/>
      <c r="AE946" s="1"/>
      <c r="AF946" s="1"/>
      <c r="AG946" s="28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8"/>
      <c r="O947" s="47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58"/>
      <c r="AB947" s="58"/>
      <c r="AC947" s="1"/>
      <c r="AD947" s="1"/>
      <c r="AE947" s="1"/>
      <c r="AF947" s="1"/>
      <c r="AG947" s="28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8"/>
      <c r="O948" s="47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58"/>
      <c r="AB948" s="58"/>
      <c r="AC948" s="1"/>
      <c r="AD948" s="1"/>
      <c r="AE948" s="1"/>
      <c r="AF948" s="1"/>
      <c r="AG948" s="28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8"/>
      <c r="O949" s="47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58"/>
      <c r="AB949" s="58"/>
      <c r="AC949" s="1"/>
      <c r="AD949" s="1"/>
      <c r="AE949" s="1"/>
      <c r="AF949" s="1"/>
      <c r="AG949" s="28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8"/>
      <c r="O950" s="47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58"/>
      <c r="AB950" s="58"/>
      <c r="AC950" s="1"/>
      <c r="AD950" s="1"/>
      <c r="AE950" s="1"/>
      <c r="AF950" s="1"/>
      <c r="AG950" s="28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8"/>
      <c r="O951" s="47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58"/>
      <c r="AB951" s="58"/>
      <c r="AC951" s="1"/>
      <c r="AD951" s="1"/>
      <c r="AE951" s="1"/>
      <c r="AF951" s="1"/>
      <c r="AG951" s="28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8"/>
      <c r="O952" s="47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58"/>
      <c r="AB952" s="58"/>
      <c r="AC952" s="1"/>
      <c r="AD952" s="1"/>
      <c r="AE952" s="1"/>
      <c r="AF952" s="1"/>
      <c r="AG952" s="28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8"/>
      <c r="O953" s="47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58"/>
      <c r="AB953" s="58"/>
      <c r="AC953" s="1"/>
      <c r="AD953" s="1"/>
      <c r="AE953" s="1"/>
      <c r="AF953" s="1"/>
      <c r="AG953" s="28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8"/>
      <c r="O954" s="47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58"/>
      <c r="AB954" s="58"/>
      <c r="AC954" s="1"/>
      <c r="AD954" s="1"/>
      <c r="AE954" s="1"/>
      <c r="AF954" s="1"/>
      <c r="AG954" s="28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8"/>
      <c r="O955" s="47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58"/>
      <c r="AB955" s="58"/>
      <c r="AC955" s="1"/>
      <c r="AD955" s="1"/>
      <c r="AE955" s="1"/>
      <c r="AF955" s="1"/>
      <c r="AG955" s="28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8"/>
      <c r="O956" s="47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58"/>
      <c r="AB956" s="58"/>
      <c r="AC956" s="1"/>
      <c r="AD956" s="1"/>
      <c r="AE956" s="1"/>
      <c r="AF956" s="1"/>
      <c r="AG956" s="28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8"/>
      <c r="O957" s="47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58"/>
      <c r="AB957" s="58"/>
      <c r="AC957" s="1"/>
      <c r="AD957" s="1"/>
      <c r="AE957" s="1"/>
      <c r="AF957" s="1"/>
      <c r="AG957" s="28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8"/>
      <c r="O958" s="47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58"/>
      <c r="AB958" s="58"/>
      <c r="AC958" s="1"/>
      <c r="AD958" s="1"/>
      <c r="AE958" s="1"/>
      <c r="AF958" s="1"/>
      <c r="AG958" s="28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8"/>
      <c r="O959" s="47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58"/>
      <c r="AB959" s="58"/>
      <c r="AC959" s="1"/>
      <c r="AD959" s="1"/>
      <c r="AE959" s="1"/>
      <c r="AF959" s="1"/>
      <c r="AG959" s="28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8"/>
      <c r="O960" s="47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58"/>
      <c r="AB960" s="58"/>
      <c r="AC960" s="1"/>
      <c r="AD960" s="1"/>
      <c r="AE960" s="1"/>
      <c r="AF960" s="1"/>
      <c r="AG960" s="28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8"/>
      <c r="O961" s="47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58"/>
      <c r="AB961" s="58"/>
      <c r="AC961" s="1"/>
      <c r="AD961" s="1"/>
      <c r="AE961" s="1"/>
      <c r="AF961" s="1"/>
      <c r="AG961" s="28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8"/>
      <c r="O962" s="47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58"/>
      <c r="AB962" s="58"/>
      <c r="AC962" s="1"/>
      <c r="AD962" s="1"/>
      <c r="AE962" s="1"/>
      <c r="AF962" s="1"/>
      <c r="AG962" s="28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8"/>
      <c r="O963" s="47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58"/>
      <c r="AB963" s="58"/>
      <c r="AC963" s="1"/>
      <c r="AD963" s="1"/>
      <c r="AE963" s="1"/>
      <c r="AF963" s="1"/>
      <c r="AG963" s="28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8"/>
      <c r="O964" s="47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58"/>
      <c r="AB964" s="58"/>
      <c r="AC964" s="1"/>
      <c r="AD964" s="1"/>
      <c r="AE964" s="1"/>
      <c r="AF964" s="1"/>
      <c r="AG964" s="28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8"/>
      <c r="O965" s="47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58"/>
      <c r="AB965" s="58"/>
      <c r="AC965" s="1"/>
      <c r="AD965" s="1"/>
      <c r="AE965" s="1"/>
      <c r="AF965" s="1"/>
      <c r="AG965" s="28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8"/>
      <c r="O966" s="47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58"/>
      <c r="AB966" s="58"/>
      <c r="AC966" s="1"/>
      <c r="AD966" s="1"/>
      <c r="AE966" s="1"/>
      <c r="AF966" s="1"/>
      <c r="AG966" s="28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8"/>
      <c r="O967" s="47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58"/>
      <c r="AB967" s="58"/>
      <c r="AC967" s="1"/>
      <c r="AD967" s="1"/>
      <c r="AE967" s="1"/>
      <c r="AF967" s="1"/>
      <c r="AG967" s="28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8"/>
      <c r="O968" s="47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58"/>
      <c r="AB968" s="58"/>
      <c r="AC968" s="1"/>
      <c r="AD968" s="1"/>
      <c r="AE968" s="1"/>
      <c r="AF968" s="1"/>
      <c r="AG968" s="28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8"/>
      <c r="O969" s="47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58"/>
      <c r="AB969" s="58"/>
      <c r="AC969" s="1"/>
      <c r="AD969" s="1"/>
      <c r="AE969" s="1"/>
      <c r="AF969" s="1"/>
      <c r="AG969" s="28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8"/>
      <c r="O970" s="47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58"/>
      <c r="AB970" s="58"/>
      <c r="AC970" s="1"/>
      <c r="AD970" s="1"/>
      <c r="AE970" s="1"/>
      <c r="AF970" s="1"/>
      <c r="AG970" s="28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8"/>
      <c r="O971" s="47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58"/>
      <c r="AB971" s="58"/>
      <c r="AC971" s="1"/>
      <c r="AD971" s="1"/>
      <c r="AE971" s="1"/>
      <c r="AF971" s="1"/>
      <c r="AG971" s="28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8"/>
      <c r="O972" s="47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58"/>
      <c r="AB972" s="58"/>
      <c r="AC972" s="1"/>
      <c r="AD972" s="1"/>
      <c r="AE972" s="1"/>
      <c r="AF972" s="1"/>
      <c r="AG972" s="28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8"/>
      <c r="O973" s="47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58"/>
      <c r="AB973" s="58"/>
      <c r="AC973" s="1"/>
      <c r="AD973" s="1"/>
      <c r="AE973" s="1"/>
      <c r="AF973" s="1"/>
      <c r="AG973" s="28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8"/>
      <c r="O974" s="47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58"/>
      <c r="AB974" s="58"/>
      <c r="AC974" s="1"/>
      <c r="AD974" s="1"/>
      <c r="AE974" s="1"/>
      <c r="AF974" s="1"/>
      <c r="AG974" s="28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8"/>
      <c r="O975" s="47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58"/>
      <c r="AB975" s="58"/>
      <c r="AC975" s="1"/>
      <c r="AD975" s="1"/>
      <c r="AE975" s="1"/>
      <c r="AF975" s="1"/>
      <c r="AG975" s="28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8"/>
      <c r="O976" s="47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58"/>
      <c r="AB976" s="58"/>
      <c r="AC976" s="1"/>
      <c r="AD976" s="1"/>
      <c r="AE976" s="1"/>
      <c r="AF976" s="1"/>
      <c r="AG976" s="28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8"/>
      <c r="O977" s="47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58"/>
      <c r="AB977" s="58"/>
      <c r="AC977" s="1"/>
      <c r="AD977" s="1"/>
      <c r="AE977" s="1"/>
      <c r="AF977" s="1"/>
      <c r="AG977" s="28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8"/>
      <c r="O978" s="47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58"/>
      <c r="AB978" s="58"/>
      <c r="AC978" s="1"/>
      <c r="AD978" s="1"/>
      <c r="AE978" s="1"/>
      <c r="AF978" s="1"/>
      <c r="AG978" s="28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8"/>
      <c r="O979" s="47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58"/>
      <c r="AB979" s="58"/>
      <c r="AC979" s="1"/>
      <c r="AD979" s="1"/>
      <c r="AE979" s="1"/>
      <c r="AF979" s="1"/>
      <c r="AG979" s="28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8"/>
      <c r="O980" s="47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58"/>
      <c r="AB980" s="58"/>
      <c r="AC980" s="1"/>
      <c r="AD980" s="1"/>
      <c r="AE980" s="1"/>
      <c r="AF980" s="1"/>
      <c r="AG980" s="28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8"/>
      <c r="O981" s="47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58"/>
      <c r="AB981" s="58"/>
      <c r="AC981" s="1"/>
      <c r="AD981" s="1"/>
      <c r="AE981" s="1"/>
      <c r="AF981" s="1"/>
      <c r="AG981" s="28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8"/>
      <c r="O982" s="47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58"/>
      <c r="AB982" s="58"/>
      <c r="AC982" s="1"/>
      <c r="AD982" s="1"/>
      <c r="AE982" s="1"/>
      <c r="AF982" s="1"/>
      <c r="AG982" s="28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8"/>
      <c r="O983" s="47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58"/>
      <c r="AB983" s="58"/>
      <c r="AC983" s="1"/>
      <c r="AD983" s="1"/>
      <c r="AE983" s="1"/>
      <c r="AF983" s="1"/>
      <c r="AG983" s="28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8"/>
      <c r="O984" s="47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58"/>
      <c r="AB984" s="58"/>
      <c r="AC984" s="1"/>
      <c r="AD984" s="1"/>
      <c r="AE984" s="1"/>
      <c r="AF984" s="1"/>
      <c r="AG984" s="28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8"/>
      <c r="O985" s="47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58"/>
      <c r="AB985" s="58"/>
      <c r="AC985" s="1"/>
      <c r="AD985" s="1"/>
      <c r="AE985" s="1"/>
      <c r="AF985" s="1"/>
      <c r="AG985" s="28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8"/>
      <c r="O986" s="47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58"/>
      <c r="AB986" s="58"/>
      <c r="AC986" s="1"/>
      <c r="AD986" s="1"/>
      <c r="AE986" s="1"/>
      <c r="AF986" s="1"/>
      <c r="AG986" s="28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8"/>
      <c r="O987" s="47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58"/>
      <c r="AB987" s="58"/>
      <c r="AC987" s="1"/>
      <c r="AD987" s="1"/>
      <c r="AE987" s="1"/>
      <c r="AF987" s="1"/>
      <c r="AG987" s="28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8"/>
      <c r="O988" s="47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58"/>
      <c r="AB988" s="58"/>
      <c r="AC988" s="1"/>
      <c r="AD988" s="1"/>
      <c r="AE988" s="1"/>
      <c r="AF988" s="1"/>
      <c r="AG988" s="28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8"/>
      <c r="O989" s="47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58"/>
      <c r="AB989" s="58"/>
      <c r="AC989" s="1"/>
      <c r="AD989" s="1"/>
      <c r="AE989" s="1"/>
      <c r="AF989" s="1"/>
      <c r="AG989" s="28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8"/>
      <c r="O990" s="47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58"/>
      <c r="AB990" s="58"/>
      <c r="AC990" s="1"/>
      <c r="AD990" s="1"/>
      <c r="AE990" s="1"/>
      <c r="AF990" s="1"/>
      <c r="AG990" s="28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8"/>
      <c r="O991" s="47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58"/>
      <c r="AB991" s="58"/>
      <c r="AC991" s="1"/>
      <c r="AD991" s="1"/>
      <c r="AE991" s="1"/>
      <c r="AF991" s="1"/>
      <c r="AG991" s="28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8"/>
      <c r="O992" s="47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58"/>
      <c r="AB992" s="58"/>
      <c r="AC992" s="1"/>
      <c r="AD992" s="1"/>
      <c r="AE992" s="1"/>
      <c r="AF992" s="1"/>
      <c r="AG992" s="28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8"/>
      <c r="O993" s="47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58"/>
      <c r="AB993" s="58"/>
      <c r="AC993" s="1"/>
      <c r="AD993" s="1"/>
      <c r="AE993" s="1"/>
      <c r="AF993" s="1"/>
      <c r="AG993" s="28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8"/>
      <c r="O994" s="47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58"/>
      <c r="AB994" s="58"/>
      <c r="AC994" s="1"/>
      <c r="AD994" s="1"/>
      <c r="AE994" s="1"/>
      <c r="AF994" s="1"/>
      <c r="AG994" s="28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8"/>
      <c r="O995" s="47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58"/>
      <c r="AB995" s="58"/>
      <c r="AC995" s="1"/>
      <c r="AD995" s="1"/>
      <c r="AE995" s="1"/>
      <c r="AF995" s="1"/>
      <c r="AG995" s="28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8"/>
      <c r="O996" s="47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58"/>
      <c r="AB996" s="58"/>
      <c r="AC996" s="1"/>
      <c r="AD996" s="1"/>
      <c r="AE996" s="1"/>
      <c r="AF996" s="1"/>
      <c r="AG996" s="28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8"/>
      <c r="O997" s="47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58"/>
      <c r="AB997" s="58"/>
      <c r="AC997" s="1"/>
      <c r="AD997" s="1"/>
      <c r="AE997" s="1"/>
      <c r="AF997" s="1"/>
      <c r="AG997" s="28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8"/>
      <c r="O998" s="47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58"/>
      <c r="AB998" s="58"/>
      <c r="AC998" s="1"/>
      <c r="AD998" s="1"/>
      <c r="AE998" s="1"/>
      <c r="AF998" s="1"/>
      <c r="AG998" s="28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8"/>
      <c r="O999" s="47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58"/>
      <c r="AB999" s="58"/>
      <c r="AC999" s="1"/>
      <c r="AD999" s="1"/>
      <c r="AE999" s="1"/>
      <c r="AF999" s="1"/>
      <c r="AG999" s="28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8"/>
      <c r="O1000" s="47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58"/>
      <c r="AB1000" s="58"/>
      <c r="AC1000" s="1"/>
      <c r="AD1000" s="1"/>
      <c r="AE1000" s="1"/>
      <c r="AF1000" s="1"/>
      <c r="AG1000" s="28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spans="1:43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8"/>
      <c r="O1001" s="47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58"/>
      <c r="AB1001" s="58"/>
      <c r="AC1001" s="1"/>
      <c r="AD1001" s="1"/>
      <c r="AE1001" s="1"/>
      <c r="AF1001" s="1"/>
      <c r="AG1001" s="28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spans="1:43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8"/>
      <c r="O1002" s="47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58"/>
      <c r="AB1002" s="58"/>
      <c r="AC1002" s="1"/>
      <c r="AD1002" s="1"/>
      <c r="AE1002" s="1"/>
      <c r="AF1002" s="1"/>
      <c r="AG1002" s="28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spans="1:43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8"/>
      <c r="O1003" s="47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58"/>
      <c r="AB1003" s="58"/>
      <c r="AC1003" s="1"/>
      <c r="AD1003" s="1"/>
      <c r="AE1003" s="1"/>
      <c r="AF1003" s="1"/>
      <c r="AG1003" s="28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 spans="1:43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8"/>
      <c r="O1004" s="47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58"/>
      <c r="AB1004" s="58"/>
      <c r="AC1004" s="1"/>
      <c r="AD1004" s="1"/>
      <c r="AE1004" s="1"/>
      <c r="AF1004" s="1"/>
      <c r="AG1004" s="28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</sheetData>
  <autoFilter ref="T4:AH23" xr:uid="{00000000-0001-0000-0000-000000000000}"/>
  <mergeCells count="35">
    <mergeCell ref="A23:Q23"/>
    <mergeCell ref="Q4:Q5"/>
    <mergeCell ref="AB4:AB5"/>
    <mergeCell ref="K4:K5"/>
    <mergeCell ref="S4:S5"/>
    <mergeCell ref="T4:T5"/>
    <mergeCell ref="P4:P5"/>
    <mergeCell ref="U4:U5"/>
    <mergeCell ref="W4:W5"/>
    <mergeCell ref="X4:X5"/>
    <mergeCell ref="Y4:Y5"/>
    <mergeCell ref="R4:R5"/>
    <mergeCell ref="AA4:AA5"/>
    <mergeCell ref="L4:L5"/>
    <mergeCell ref="A1:AH1"/>
    <mergeCell ref="A2:AH2"/>
    <mergeCell ref="A4:A5"/>
    <mergeCell ref="B4:C4"/>
    <mergeCell ref="D4:D5"/>
    <mergeCell ref="E4:F4"/>
    <mergeCell ref="G4:G5"/>
    <mergeCell ref="AH4:AH5"/>
    <mergeCell ref="N4:N5"/>
    <mergeCell ref="M4:M5"/>
    <mergeCell ref="H4:H5"/>
    <mergeCell ref="I4:I5"/>
    <mergeCell ref="J4:J5"/>
    <mergeCell ref="AF4:AF5"/>
    <mergeCell ref="AE4:AE5"/>
    <mergeCell ref="AC4:AC5"/>
    <mergeCell ref="AD4:AD5"/>
    <mergeCell ref="AG4:AG5"/>
    <mergeCell ref="Z4:Z5"/>
    <mergeCell ref="V4:V5"/>
    <mergeCell ref="O4:O5"/>
  </mergeCells>
  <phoneticPr fontId="14" type="noConversion"/>
  <conditionalFormatting sqref="AG6:AG22">
    <cfRule type="expression" dxfId="3" priority="1">
      <formula>AG6&gt;=31</formula>
    </cfRule>
    <cfRule type="expression" dxfId="2" priority="2">
      <formula>AG6&lt;0</formula>
    </cfRule>
    <cfRule type="expression" dxfId="1" priority="3">
      <formula>AND(AG6&gt;0,AG6&lt;31)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6414B8-7D8E-45E2-8404-2F46D58DAB58}">
          <x14:formula1>
            <xm:f>'Cài Đặt Dịch Vụ'!$A$7:$A$8</xm:f>
          </x14:formula1>
          <xm:sqref>AH6:AH22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AAA-AEBB-4E45-98C0-F852C56A0BBC}">
  <sheetPr codeName="Sheet2">
    <tabColor rgb="FFFF0000"/>
  </sheetPr>
  <dimension ref="A1:G17"/>
  <sheetViews>
    <sheetView tabSelected="1" workbookViewId="0">
      <selection activeCell="B9" sqref="B9"/>
    </sheetView>
  </sheetViews>
  <sheetFormatPr defaultRowHeight="12.75" x14ac:dyDescent="0.2"/>
  <cols>
    <col min="1" max="1" width="19.28515625" customWidth="1"/>
    <col min="2" max="2" width="12.140625" style="45" customWidth="1"/>
  </cols>
  <sheetData>
    <row r="1" spans="1:7" ht="48" customHeight="1" x14ac:dyDescent="0.2">
      <c r="A1" s="42" t="s">
        <v>83</v>
      </c>
      <c r="B1" s="43" t="s">
        <v>84</v>
      </c>
      <c r="E1" s="37"/>
    </row>
    <row r="2" spans="1:7" x14ac:dyDescent="0.2">
      <c r="A2" s="38" t="s">
        <v>85</v>
      </c>
      <c r="B2" s="44">
        <v>8299869</v>
      </c>
    </row>
    <row r="3" spans="1:7" x14ac:dyDescent="0.2">
      <c r="A3" s="38" t="s">
        <v>18</v>
      </c>
      <c r="B3" s="44">
        <v>3252200</v>
      </c>
    </row>
    <row r="4" spans="1:7" x14ac:dyDescent="0.2">
      <c r="A4" s="38" t="s">
        <v>86</v>
      </c>
      <c r="B4" s="44"/>
    </row>
    <row r="5" spans="1:7" x14ac:dyDescent="0.2">
      <c r="A5" s="38" t="s">
        <v>87</v>
      </c>
      <c r="B5" s="44">
        <v>500000</v>
      </c>
    </row>
    <row r="6" spans="1:7" x14ac:dyDescent="0.2">
      <c r="A6" s="38" t="s">
        <v>120</v>
      </c>
      <c r="B6" s="44">
        <v>500000</v>
      </c>
    </row>
    <row r="7" spans="1:7" x14ac:dyDescent="0.2">
      <c r="A7" s="38" t="s">
        <v>88</v>
      </c>
      <c r="B7" s="44"/>
    </row>
    <row r="8" spans="1:7" x14ac:dyDescent="0.2">
      <c r="A8" s="38" t="s">
        <v>131</v>
      </c>
      <c r="B8" s="44"/>
    </row>
    <row r="9" spans="1:7" x14ac:dyDescent="0.2">
      <c r="A9" s="38" t="s">
        <v>89</v>
      </c>
      <c r="B9" s="44">
        <f>SUM(B2:B8)</f>
        <v>12552069</v>
      </c>
    </row>
    <row r="16" spans="1:7" x14ac:dyDescent="0.2">
      <c r="G16" s="40"/>
    </row>
    <row r="17" spans="7:7" x14ac:dyDescent="0.2">
      <c r="G17" s="40"/>
    </row>
  </sheetData>
  <phoneticPr fontId="2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9900"/>
    <outlinePr summaryBelow="0" summaryRight="0"/>
  </sheetPr>
  <dimension ref="A1:B997"/>
  <sheetViews>
    <sheetView workbookViewId="0">
      <selection activeCell="D7" sqref="D7"/>
    </sheetView>
  </sheetViews>
  <sheetFormatPr defaultColWidth="12.7109375" defaultRowHeight="15" customHeight="1" x14ac:dyDescent="0.2"/>
  <cols>
    <col min="1" max="1" width="29.42578125" customWidth="1"/>
    <col min="2" max="2" width="21.7109375" customWidth="1"/>
  </cols>
  <sheetData>
    <row r="1" spans="1:2" ht="18.75" customHeight="1" x14ac:dyDescent="0.2">
      <c r="A1" s="94" t="s">
        <v>16</v>
      </c>
      <c r="B1" s="95"/>
    </row>
    <row r="2" spans="1:2" ht="18.75" customHeight="1" x14ac:dyDescent="0.2">
      <c r="A2" s="96"/>
      <c r="B2" s="97"/>
    </row>
    <row r="3" spans="1:2" ht="18.75" customHeight="1" x14ac:dyDescent="0.2">
      <c r="A3" s="13" t="s">
        <v>17</v>
      </c>
      <c r="B3" s="14">
        <v>4000</v>
      </c>
    </row>
    <row r="4" spans="1:2" ht="18.75" customHeight="1" x14ac:dyDescent="0.2">
      <c r="A4" s="30" t="s">
        <v>18</v>
      </c>
      <c r="B4" s="14">
        <v>30000</v>
      </c>
    </row>
    <row r="5" spans="1:2" ht="18.75" customHeight="1" x14ac:dyDescent="0.2"/>
    <row r="6" spans="1:2" ht="18.75" customHeight="1" x14ac:dyDescent="0.2">
      <c r="A6" s="41" t="s">
        <v>64</v>
      </c>
    </row>
    <row r="7" spans="1:2" ht="18.75" customHeight="1" x14ac:dyDescent="0.2">
      <c r="A7" s="38" t="s">
        <v>65</v>
      </c>
    </row>
    <row r="8" spans="1:2" ht="18.75" customHeight="1" x14ac:dyDescent="0.2">
      <c r="A8" s="38" t="s">
        <v>66</v>
      </c>
    </row>
    <row r="9" spans="1:2" ht="18.75" customHeight="1" x14ac:dyDescent="0.2">
      <c r="A9" s="37"/>
    </row>
    <row r="10" spans="1:2" ht="18.75" customHeight="1" x14ac:dyDescent="0.2"/>
    <row r="11" spans="1:2" ht="18.75" customHeight="1" x14ac:dyDescent="0.2"/>
    <row r="12" spans="1:2" ht="18.75" customHeight="1" x14ac:dyDescent="0.2"/>
    <row r="13" spans="1:2" ht="18.75" customHeight="1" x14ac:dyDescent="0.2"/>
    <row r="14" spans="1:2" ht="18.75" customHeight="1" x14ac:dyDescent="0.2"/>
    <row r="15" spans="1:2" ht="18.75" customHeight="1" x14ac:dyDescent="0.2"/>
    <row r="16" spans="1:2" ht="18.75" customHeight="1" x14ac:dyDescent="0.2"/>
    <row r="17" ht="18.75" customHeight="1" x14ac:dyDescent="0.2"/>
    <row r="18" ht="18.75" customHeight="1" x14ac:dyDescent="0.2"/>
    <row r="19" ht="18.75" customHeight="1" x14ac:dyDescent="0.2"/>
    <row r="20" ht="18.75" customHeight="1" x14ac:dyDescent="0.2"/>
    <row r="21" ht="18.75" customHeight="1" x14ac:dyDescent="0.2"/>
    <row r="22" ht="18.75" customHeight="1" x14ac:dyDescent="0.2"/>
    <row r="23" ht="18.75" customHeight="1" x14ac:dyDescent="0.2"/>
    <row r="24" ht="18.75" customHeight="1" x14ac:dyDescent="0.2"/>
    <row r="25" ht="18.75" customHeight="1" x14ac:dyDescent="0.2"/>
    <row r="26" ht="18.75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8.75" customHeight="1" x14ac:dyDescent="0.2"/>
    <row r="32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3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</sheetData>
  <mergeCells count="1">
    <mergeCell ref="A1:B2"/>
  </mergeCells>
  <phoneticPr fontId="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3C78D8"/>
    <pageSetUpPr fitToPage="1"/>
  </sheetPr>
  <dimension ref="A1:N998"/>
  <sheetViews>
    <sheetView showGridLines="0" workbookViewId="0">
      <selection activeCell="K18" sqref="K18"/>
    </sheetView>
  </sheetViews>
  <sheetFormatPr defaultColWidth="12.7109375" defaultRowHeight="15" customHeight="1" x14ac:dyDescent="0.2"/>
  <cols>
    <col min="1" max="1" width="3.5703125" customWidth="1"/>
    <col min="2" max="2" width="8.5703125" customWidth="1"/>
    <col min="3" max="3" width="5.7109375" customWidth="1"/>
    <col min="4" max="4" width="4.7109375" customWidth="1"/>
    <col min="5" max="5" width="9.28515625" customWidth="1"/>
    <col min="6" max="6" width="10.28515625" customWidth="1"/>
    <col min="7" max="7" width="6.85546875" customWidth="1"/>
    <col min="8" max="8" width="7.28515625" customWidth="1"/>
    <col min="9" max="9" width="39.42578125" customWidth="1"/>
    <col min="10" max="10" width="11.28515625" customWidth="1"/>
    <col min="11" max="11" width="10.42578125" customWidth="1"/>
    <col min="12" max="12" width="3.5703125" customWidth="1"/>
  </cols>
  <sheetData>
    <row r="1" spans="1:14" ht="20.25" customHeight="1" x14ac:dyDescent="0.2">
      <c r="A1" s="119" t="s">
        <v>19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5"/>
    </row>
    <row r="2" spans="1:14" ht="12.75" customHeight="1" x14ac:dyDescent="0.2">
      <c r="A2" s="120">
        <f>'Phiếu Thu'!$A$2</f>
        <v>45748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5"/>
    </row>
    <row r="3" spans="1:14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ht="12.75" customHeight="1" x14ac:dyDescent="0.2">
      <c r="A4" s="16"/>
      <c r="B4" s="114" t="s">
        <v>20</v>
      </c>
      <c r="C4" s="101"/>
      <c r="D4" s="121" t="str">
        <f>IF($F$6="","",VLOOKUP(F6,SL,20,0))</f>
        <v>Hoàng Hoài Thu</v>
      </c>
      <c r="E4" s="101"/>
      <c r="F4" s="101"/>
      <c r="G4" s="122" t="s">
        <v>21</v>
      </c>
      <c r="H4" s="101"/>
      <c r="I4" s="121" t="str">
        <f>IF($F$6="","",VLOOKUP(F6,SL,21,0))</f>
        <v>086836803</v>
      </c>
      <c r="J4" s="101"/>
      <c r="K4" s="16"/>
      <c r="L4" s="16"/>
    </row>
    <row r="5" spans="1:14" ht="8.25" customHeight="1" x14ac:dyDescent="0.2">
      <c r="A5" s="16"/>
      <c r="B5" s="17"/>
      <c r="C5" s="17"/>
      <c r="D5" s="18"/>
      <c r="E5" s="18"/>
      <c r="F5" s="18"/>
      <c r="G5" s="19"/>
      <c r="H5" s="19"/>
      <c r="I5" s="18"/>
      <c r="J5" s="18"/>
      <c r="K5" s="16"/>
      <c r="L5" s="16"/>
    </row>
    <row r="6" spans="1:14" ht="17.25" customHeight="1" x14ac:dyDescent="0.2">
      <c r="A6" s="16"/>
      <c r="B6" s="16" t="s">
        <v>22</v>
      </c>
      <c r="C6" s="16"/>
      <c r="D6" s="16"/>
      <c r="F6" s="20" t="s">
        <v>40</v>
      </c>
      <c r="G6" s="16"/>
      <c r="H6" s="16"/>
      <c r="I6" s="16"/>
      <c r="J6" s="16"/>
      <c r="K6" s="16"/>
      <c r="L6" s="16"/>
    </row>
    <row r="7" spans="1:14" ht="14.2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4" ht="1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4" ht="18.75" customHeight="1" x14ac:dyDescent="0.2">
      <c r="A9" s="16"/>
      <c r="B9" s="21" t="s">
        <v>23</v>
      </c>
      <c r="C9" s="118" t="s">
        <v>24</v>
      </c>
      <c r="D9" s="106"/>
      <c r="E9" s="118" t="s">
        <v>25</v>
      </c>
      <c r="F9" s="112"/>
      <c r="G9" s="112"/>
      <c r="H9" s="112"/>
      <c r="I9" s="106"/>
      <c r="J9" s="118" t="s">
        <v>26</v>
      </c>
      <c r="K9" s="106"/>
      <c r="L9" s="16"/>
    </row>
    <row r="10" spans="1:14" ht="18.75" customHeight="1" x14ac:dyDescent="0.2">
      <c r="A10" s="16"/>
      <c r="B10" s="22">
        <v>1</v>
      </c>
      <c r="C10" s="105" t="s">
        <v>0</v>
      </c>
      <c r="D10" s="106"/>
      <c r="E10" s="116"/>
      <c r="F10" s="112"/>
      <c r="G10" s="112"/>
      <c r="H10" s="112"/>
      <c r="I10" s="106"/>
      <c r="J10" s="117">
        <f>IF($F$6="","",VLOOKUP(F6,SL,10,0))</f>
        <v>6500000</v>
      </c>
      <c r="K10" s="106"/>
      <c r="L10" s="16"/>
    </row>
    <row r="11" spans="1:14" ht="18.75" customHeight="1" x14ac:dyDescent="0.2">
      <c r="A11" s="16"/>
      <c r="B11" s="22">
        <v>2</v>
      </c>
      <c r="C11" s="105" t="s">
        <v>27</v>
      </c>
      <c r="D11" s="106"/>
      <c r="E11" s="115" t="str">
        <f>IF($F$6="","",IF(VLOOKUP(F6,SL,4,0)=0,"","(  "&amp;VLOOKUP(F6,SL,3,0)&amp;"  -  "&amp;VLOOKUP(F6,SL,2,0)&amp;"  )  =  "&amp;VLOOKUP(F6,SL,4,0)&amp;"Kw  x "&amp;('[1]Cài Đặt Dịch Vụ'!$B$3)&amp;" đ/Kw (Tháng 3)"))</f>
        <v>(  7171  -  6805  )  =  366Kw  x 4000 đ/Kw (Tháng 3)</v>
      </c>
      <c r="F11" s="112"/>
      <c r="G11" s="112"/>
      <c r="H11" s="112"/>
      <c r="I11" s="106"/>
      <c r="J11" s="110">
        <f>IF($F$6="","",VLOOKUP(F6,SL,8,0))</f>
        <v>1464000</v>
      </c>
      <c r="K11" s="106"/>
      <c r="L11" s="16"/>
    </row>
    <row r="12" spans="1:14" ht="18.75" customHeight="1" x14ac:dyDescent="0.2">
      <c r="A12" s="16"/>
      <c r="B12" s="22">
        <v>3</v>
      </c>
      <c r="C12" s="105" t="s">
        <v>28</v>
      </c>
      <c r="D12" s="106"/>
      <c r="E12" s="115" t="str">
        <f>IF($F$6="","",IF(VLOOKUP(F6,SL,7,0)=0,"","(  "&amp;VLOOKUP(F6,SL,6,0)&amp;"  -  "&amp;VLOOKUP(F6,SL,5,0)&amp;"  )  =  "&amp;VLOOKUP(F6,SL,7,0)&amp;"m3  x "&amp;('[1]Cài Đặt Dịch Vụ'!$B$4)&amp;" đ/m3 (Tháng 3)"))</f>
        <v>(  289  -  268  )  =  21m3  x 30000 đ/m3 (Tháng 3)</v>
      </c>
      <c r="F12" s="112"/>
      <c r="G12" s="112"/>
      <c r="H12" s="112"/>
      <c r="I12" s="106"/>
      <c r="J12" s="110">
        <f>IF($F$6="","",VLOOKUP(F6,SL,9,0))</f>
        <v>630000</v>
      </c>
      <c r="K12" s="106"/>
      <c r="L12" s="16"/>
      <c r="N12" s="63" t="s">
        <v>182</v>
      </c>
    </row>
    <row r="13" spans="1:14" ht="18.75" customHeight="1" x14ac:dyDescent="0.2">
      <c r="A13" s="16"/>
      <c r="B13" s="22">
        <v>4</v>
      </c>
      <c r="C13" s="105" t="s">
        <v>56</v>
      </c>
      <c r="D13" s="106"/>
      <c r="E13" s="107" t="str">
        <f>IF($F$6="","",IF(VLOOKUP(F6,SL,15,0)=0,"","( 200.000 đ  )  x "&amp;VLOOKUP(F6,SL,14,0)&amp;" người (Tháng 3) "))</f>
        <v xml:space="preserve">( 200.000 đ  )  x 2 người (Tháng 3) </v>
      </c>
      <c r="F13" s="108"/>
      <c r="G13" s="108"/>
      <c r="H13" s="108"/>
      <c r="I13" s="109"/>
      <c r="J13" s="110">
        <f>IF($F$6="","",VLOOKUP(F6,SL,15,0))</f>
        <v>400000</v>
      </c>
      <c r="K13" s="106"/>
      <c r="L13" s="16"/>
    </row>
    <row r="14" spans="1:14" ht="18.75" customHeight="1" x14ac:dyDescent="0.2">
      <c r="A14" s="16"/>
      <c r="B14" s="23"/>
      <c r="C14" s="105"/>
      <c r="D14" s="106"/>
      <c r="E14" s="111" t="s">
        <v>29</v>
      </c>
      <c r="F14" s="112"/>
      <c r="G14" s="112"/>
      <c r="H14" s="112"/>
      <c r="I14" s="106"/>
      <c r="J14" s="113">
        <f>SUM(J10:J13)</f>
        <v>8994000</v>
      </c>
      <c r="K14" s="106"/>
      <c r="L14" s="16"/>
    </row>
    <row r="15" spans="1:14" ht="18.75" customHeight="1" x14ac:dyDescent="0.2">
      <c r="A15" s="16"/>
      <c r="B15" s="16"/>
      <c r="C15" s="114"/>
      <c r="D15" s="101"/>
      <c r="E15" s="100"/>
      <c r="F15" s="101"/>
      <c r="G15" s="101"/>
      <c r="H15" s="101"/>
      <c r="I15" s="101"/>
      <c r="J15" s="104"/>
      <c r="K15" s="101"/>
      <c r="L15" s="16"/>
    </row>
    <row r="16" spans="1:14" ht="12.75" customHeight="1" x14ac:dyDescent="0.2">
      <c r="A16" s="16"/>
      <c r="B16" s="16"/>
      <c r="C16" s="100"/>
      <c r="D16" s="101"/>
      <c r="E16" s="100"/>
      <c r="F16" s="101"/>
      <c r="G16" s="101"/>
      <c r="H16" s="101"/>
      <c r="I16" s="101"/>
      <c r="J16" s="16"/>
      <c r="K16" s="16"/>
      <c r="L16" s="16"/>
    </row>
    <row r="17" spans="1:12" ht="12.75" customHeight="1" x14ac:dyDescent="0.2">
      <c r="A17" s="16"/>
      <c r="B17" s="24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ht="12.75" customHeight="1" x14ac:dyDescent="0.2">
      <c r="A18" s="16"/>
      <c r="B18" s="16" t="s">
        <v>31</v>
      </c>
      <c r="C18" s="16"/>
      <c r="D18" s="16"/>
      <c r="E18" s="16"/>
      <c r="F18" s="102">
        <f>IF(F6="","",VLOOKUP(F6,SL,16,0))</f>
        <v>520000</v>
      </c>
      <c r="G18" s="101"/>
      <c r="H18" s="16"/>
      <c r="I18" s="16"/>
      <c r="J18" s="16"/>
      <c r="K18" s="16"/>
      <c r="L18" s="16"/>
    </row>
    <row r="19" spans="1:12" ht="12.75" x14ac:dyDescent="0.2">
      <c r="A19" s="16"/>
      <c r="B19" s="51" t="s">
        <v>92</v>
      </c>
      <c r="C19" s="16"/>
      <c r="D19" s="16"/>
      <c r="E19" s="50"/>
      <c r="F19" s="102">
        <f>IF(F6="","",VLOOKUP(F6,SL,18,0)*-1)</f>
        <v>0</v>
      </c>
      <c r="G19" s="101"/>
      <c r="H19" s="16"/>
      <c r="I19" s="16"/>
      <c r="J19" s="16"/>
      <c r="K19" s="16"/>
    </row>
    <row r="20" spans="1:12" ht="12.75" customHeight="1" x14ac:dyDescent="0.2">
      <c r="A20" s="16"/>
      <c r="B20" s="51" t="s">
        <v>104</v>
      </c>
      <c r="C20" s="16"/>
      <c r="D20" s="16"/>
      <c r="E20" s="16"/>
      <c r="F20" s="102">
        <f>J14</f>
        <v>8994000</v>
      </c>
      <c r="G20" s="101"/>
      <c r="H20" s="16"/>
      <c r="I20" s="16"/>
      <c r="J20" s="16"/>
      <c r="K20" s="16"/>
      <c r="L20" s="16"/>
    </row>
    <row r="21" spans="1:12" ht="12.75" customHeight="1" x14ac:dyDescent="0.2">
      <c r="A21" s="25"/>
      <c r="B21" s="25"/>
      <c r="C21" s="25" t="s">
        <v>32</v>
      </c>
      <c r="D21" s="25"/>
      <c r="E21" s="25"/>
      <c r="F21" s="103">
        <f>SUM(F17:G20)</f>
        <v>9514000</v>
      </c>
      <c r="G21" s="101"/>
      <c r="H21" s="25"/>
      <c r="I21" s="25"/>
      <c r="J21" s="25"/>
      <c r="K21" s="25"/>
      <c r="L21" s="25"/>
    </row>
    <row r="22" spans="1:12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9.5" customHeight="1" x14ac:dyDescent="0.2">
      <c r="A23" s="16"/>
      <c r="B23" s="98" t="s">
        <v>33</v>
      </c>
      <c r="C23" s="99"/>
      <c r="D23" s="99"/>
      <c r="E23" s="99"/>
      <c r="F23" s="99"/>
      <c r="G23" s="99"/>
      <c r="H23" s="99"/>
      <c r="I23" s="99"/>
      <c r="J23" s="99"/>
      <c r="K23" s="99"/>
      <c r="L23" s="16"/>
    </row>
    <row r="24" spans="1:12" ht="19.5" customHeight="1" x14ac:dyDescent="0.2">
      <c r="A24" s="1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16"/>
    </row>
    <row r="25" spans="1:12" ht="19.5" customHeight="1" x14ac:dyDescent="0.2">
      <c r="A25" s="1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16"/>
    </row>
    <row r="26" spans="1:12" ht="19.5" customHeight="1" x14ac:dyDescent="0.2">
      <c r="A26" s="1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16"/>
    </row>
    <row r="27" spans="1:12" ht="19.5" customHeight="1" x14ac:dyDescent="0.2">
      <c r="A27" s="1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16"/>
    </row>
    <row r="28" spans="1:12" ht="1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s="35" customFormat="1" ht="19.5" customHeight="1" x14ac:dyDescent="0.2">
      <c r="A29" s="33"/>
      <c r="B29" s="33"/>
      <c r="C29" s="32" t="s">
        <v>34</v>
      </c>
      <c r="D29" s="34"/>
      <c r="E29" s="34"/>
      <c r="F29" s="34"/>
      <c r="G29" s="34"/>
      <c r="H29" s="33"/>
      <c r="I29" s="36" t="s">
        <v>35</v>
      </c>
      <c r="J29" s="33"/>
      <c r="K29" s="33"/>
      <c r="L29" s="33"/>
    </row>
    <row r="30" spans="1:12" ht="19.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ht="19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ht="19.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ht="19.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ht="19.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ht="19.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ht="19.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ht="19.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9.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ht="12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ht="12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ht="12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2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2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2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12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ht="12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ht="12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ht="12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ht="12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2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2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2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2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2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2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2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ht="12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ht="12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 ht="12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ht="12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ht="12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ht="12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ht="12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ht="12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ht="12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ht="12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ht="12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ht="12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ht="12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ht="12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ht="12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ht="12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ht="12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 ht="12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 ht="12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ht="12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ht="12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ht="12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ht="12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ht="12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ht="12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ht="12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ht="12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ht="12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ht="12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ht="12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ht="12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ht="12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ht="12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ht="12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ht="12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ht="12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ht="12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ht="12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ht="12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ht="12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ht="12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ht="12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ht="12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ht="12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ht="12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ht="12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ht="12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ht="12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ht="12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ht="12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ht="12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ht="12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ht="12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ht="12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ht="12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ht="12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ht="12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ht="12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ht="12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ht="12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ht="12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ht="12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ht="12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ht="12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ht="12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ht="12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ht="12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ht="12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ht="12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ht="12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ht="12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ht="12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ht="12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ht="12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ht="12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ht="12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 ht="12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ht="12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ht="12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ht="12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ht="12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ht="12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ht="12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ht="12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ht="12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ht="12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ht="12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ht="12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ht="12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ht="12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ht="12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ht="12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ht="12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ht="12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ht="12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 ht="12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 ht="12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 ht="12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 ht="12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 ht="12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 ht="12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 ht="12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 ht="12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 ht="12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 ht="12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 ht="12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 ht="12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 ht="12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ht="12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ht="12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ht="12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ht="12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ht="12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ht="12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ht="12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ht="12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ht="12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ht="12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ht="12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ht="12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ht="12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ht="12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ht="12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ht="12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ht="12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ht="12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ht="12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ht="12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ht="12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ht="12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ht="12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ht="12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ht="12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ht="12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ht="12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ht="12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ht="12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ht="12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ht="12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ht="12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ht="12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ht="12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ht="12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ht="12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ht="12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ht="12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ht="12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ht="12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ht="12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ht="12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ht="12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ht="12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ht="12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ht="12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ht="12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ht="12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ht="12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ht="12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ht="12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ht="12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ht="12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ht="12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ht="12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ht="12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ht="12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ht="12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ht="12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ht="12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ht="12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ht="12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ht="12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ht="12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ht="12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ht="12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ht="12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ht="12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ht="12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ht="12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ht="12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ht="12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ht="12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ht="12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ht="12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ht="12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ht="12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ht="12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ht="12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ht="12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ht="12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ht="12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ht="12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ht="12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ht="12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ht="12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ht="12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ht="12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ht="12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ht="12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ht="12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ht="12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ht="12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ht="12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ht="12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ht="12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ht="12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ht="12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ht="12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ht="12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ht="12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ht="12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ht="12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ht="12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ht="12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ht="12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ht="12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ht="12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ht="12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ht="12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ht="12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ht="12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ht="12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ht="12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ht="12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ht="12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ht="12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ht="12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ht="12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ht="12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ht="12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ht="12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ht="12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ht="12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ht="12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ht="12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ht="12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ht="12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ht="12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ht="12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ht="12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ht="12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ht="12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ht="12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ht="12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ht="12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ht="12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ht="12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ht="12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ht="12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ht="12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ht="12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ht="12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ht="12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ht="12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ht="12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ht="12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ht="12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ht="12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ht="12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ht="12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ht="12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ht="12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ht="12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ht="12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ht="12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ht="12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ht="12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ht="12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ht="12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ht="12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ht="12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ht="12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ht="12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ht="12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ht="12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2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ht="12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ht="12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ht="12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ht="12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ht="12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ht="12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ht="12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ht="12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ht="12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ht="12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ht="12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ht="12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ht="12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ht="12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ht="12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ht="12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ht="12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ht="12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ht="12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ht="12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ht="12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ht="12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ht="12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ht="12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ht="12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ht="12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ht="12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ht="12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ht="12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ht="12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ht="12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ht="12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ht="12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ht="12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ht="12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ht="12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ht="12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ht="12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ht="12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ht="12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ht="12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ht="12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ht="12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ht="12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ht="12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ht="12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ht="12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ht="12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ht="12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ht="12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ht="12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ht="12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ht="12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ht="12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ht="12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ht="12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ht="12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ht="12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ht="12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ht="12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ht="12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ht="12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ht="12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ht="12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ht="12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ht="12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ht="12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ht="12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ht="12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ht="12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ht="12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ht="12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ht="12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ht="12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ht="12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ht="12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ht="12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ht="12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ht="12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ht="12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ht="12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ht="12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ht="12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ht="12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ht="12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ht="12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ht="12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ht="12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ht="12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ht="12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ht="12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ht="12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ht="12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ht="12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ht="12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ht="12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ht="12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ht="12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ht="12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ht="12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ht="12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ht="12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ht="12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ht="12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ht="12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2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ht="12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ht="12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ht="12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ht="12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ht="12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ht="12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ht="12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ht="12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ht="12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ht="12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ht="12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ht="12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ht="12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ht="12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ht="12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ht="12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ht="12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ht="12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ht="12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ht="12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ht="12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ht="12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ht="12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ht="12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ht="12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ht="12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ht="12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ht="12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ht="12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ht="12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ht="12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ht="12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ht="12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ht="12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ht="12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ht="12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ht="12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ht="12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ht="12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ht="12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ht="12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ht="12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ht="12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ht="12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ht="12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ht="12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ht="12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ht="12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ht="12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ht="12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ht="12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ht="12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ht="12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ht="12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ht="12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ht="12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ht="12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ht="12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ht="12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ht="12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ht="12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ht="12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ht="12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ht="12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ht="12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ht="12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ht="12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ht="12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ht="12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ht="12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ht="12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ht="12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ht="12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ht="12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ht="12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ht="12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ht="12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ht="12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 spans="1:12" ht="12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 spans="1:12" ht="12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 spans="1:12" ht="12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spans="1:12" ht="12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 spans="1:12" ht="12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 spans="1:12" ht="12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 spans="1:12" ht="12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 spans="1:12" ht="12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 spans="1:12" ht="12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 spans="1:12" ht="12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 spans="1:12" ht="12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 spans="1:12" ht="12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 spans="1:12" ht="12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 spans="1:12" ht="12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 spans="1:12" ht="12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 spans="1:12" ht="12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spans="1:12" ht="12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 spans="1:12" ht="12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 spans="1:12" ht="12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spans="1:12" ht="12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 spans="1:12" ht="12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 spans="1:12" ht="12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 spans="1:12" ht="12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 spans="1:12" ht="12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 spans="1:12" ht="12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ht="12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 spans="1:12" ht="12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12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 spans="1:12" ht="12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 spans="1:12" ht="12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 spans="1:12" ht="12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 spans="1:12" ht="12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 spans="1:12" ht="12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 spans="1:12" ht="12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 spans="1:12" ht="12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 spans="1:12" ht="12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 spans="1:12" ht="12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 spans="1:12" ht="12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ht="12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 spans="1:12" ht="12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ht="12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 spans="1:12" ht="12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spans="1:12" ht="12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 spans="1:12" ht="12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spans="1:12" ht="12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 spans="1:12" ht="12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 spans="1:12" ht="12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 spans="1:12" ht="12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 spans="1:12" ht="12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 spans="1:12" ht="12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 spans="1:12" ht="12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 spans="1:12" ht="12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 spans="1:12" ht="12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 spans="1:12" ht="12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 spans="1:12" ht="12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spans="1:12" ht="12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 spans="1:12" ht="12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 spans="1:12" ht="12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 spans="1:12" ht="12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 spans="1:12" ht="12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 spans="1:12" ht="12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 spans="1:12" ht="12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 spans="1:12" ht="12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 spans="1:12" ht="12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 spans="1:12" ht="12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 spans="1:12" ht="12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 spans="1:12" ht="12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 spans="1:12" ht="12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spans="1:12" ht="12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 spans="1:12" ht="12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 spans="1:12" ht="12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 spans="1:12" ht="12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 spans="1:12" ht="12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 spans="1:12" ht="12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 spans="1:12" ht="12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 spans="1:12" ht="12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spans="1:12" ht="12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 spans="1:12" ht="12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 spans="1:12" ht="12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 spans="1:12" ht="12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 spans="1:12" ht="12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spans="1:12" ht="12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 spans="1:12" ht="12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 spans="1:12" ht="12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 spans="1:12" ht="12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 spans="1:12" ht="12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 spans="1:12" ht="12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 spans="1:12" ht="12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 spans="1:12" ht="12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 spans="1:12" ht="12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 spans="1:12" ht="12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 spans="1:12" ht="12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 spans="1:12" ht="12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 spans="1:12" ht="12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 spans="1:12" ht="12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 spans="1:12" ht="12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spans="1:12" ht="12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spans="1:12" ht="12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 spans="1:12" ht="12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 spans="1:12" ht="12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 spans="1:12" ht="12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 spans="1:12" ht="12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 spans="1:12" ht="12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 spans="1:12" ht="12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spans="1:12" ht="12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 spans="1:12" ht="12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 spans="1:12" ht="12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 spans="1:12" ht="12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 spans="1:12" ht="12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 spans="1:12" ht="12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 spans="1:12" ht="12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 spans="1:12" ht="12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 spans="1:12" ht="12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 spans="1:12" ht="12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 spans="1:12" ht="12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 spans="1:12" ht="12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ht="12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ht="12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ht="12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ht="12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ht="12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ht="12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ht="12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ht="12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1:12" ht="12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1:12" ht="12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1:12" ht="12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1:12" ht="12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1:12" ht="12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1:12" ht="12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1:12" ht="12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1:12" ht="12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1:12" ht="12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1:12" ht="12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1:12" ht="12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1:12" ht="12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1:12" ht="12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1:12" ht="12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1:12" ht="12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1:12" ht="12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1:12" ht="12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1:12" ht="12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1:12" ht="12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1:12" ht="12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1:12" ht="12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1:12" ht="12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1:12" ht="12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1:12" ht="12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1:12" ht="12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1:12" ht="12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1:12" ht="12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1:12" ht="12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1:12" ht="12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1:12" ht="12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1:12" ht="12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1:12" ht="12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1:12" ht="12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1:12" ht="12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1:12" ht="12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1:12" ht="12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1:12" ht="12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1:12" ht="12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1:12" ht="12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1:12" ht="12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1:12" ht="12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1:12" ht="12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1:12" ht="12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1:12" ht="12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1:12" ht="12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1:12" ht="12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1:12" ht="12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1:12" ht="12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1:12" ht="12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1:12" ht="12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1:12" ht="12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1:12" ht="12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1:12" ht="12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1:12" ht="12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1:12" ht="12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1:12" ht="12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1:12" ht="12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1:12" ht="12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1:12" ht="12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1:12" ht="12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1:12" ht="12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1:12" ht="12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1:12" ht="12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1:12" ht="12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1:12" ht="12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1:12" ht="12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1:12" ht="12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1:12" ht="12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1:12" ht="12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1:12" ht="12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1:12" ht="12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1:12" ht="12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1:12" ht="12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1:12" ht="12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1:12" ht="12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1:12" ht="12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1:12" ht="12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1:12" ht="12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1:12" ht="12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1:12" ht="12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1:12" ht="12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1:12" ht="12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1:12" ht="12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1:12" ht="12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1:12" ht="12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1:12" ht="12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1:12" ht="12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1:12" ht="12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1:12" ht="12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1:12" ht="12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1:12" ht="12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1:12" ht="12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1:12" ht="12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ht="12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1:12" ht="12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ht="12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1:12" ht="12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1:12" ht="12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1:12" ht="12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1:12" ht="12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1:12" ht="12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1:12" ht="12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1:12" ht="12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1:12" ht="12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1:12" ht="12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1:12" ht="12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1:12" ht="12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1:12" ht="12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1:12" ht="12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1:12" ht="12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1:12" ht="12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1:12" ht="12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1:12" ht="12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1:12" ht="12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1:12" ht="12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ht="12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1:12" ht="12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ht="12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1:12" ht="12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1:12" ht="12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1:12" ht="12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1:12" ht="12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1:12" ht="12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1:12" ht="12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1:12" ht="12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1:12" ht="12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1:12" ht="12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1:12" ht="12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ht="12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1:12" ht="12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ht="12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1:12" ht="12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1:12" ht="12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ht="12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1:12" ht="12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ht="12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1:12" ht="12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1:12" ht="12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1:12" ht="12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1:12" ht="12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1:12" ht="12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1:12" ht="12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1:12" ht="12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1:12" ht="12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  <row r="785" spans="1:12" ht="12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</row>
    <row r="786" spans="1:12" ht="12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</row>
    <row r="787" spans="1:12" ht="12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</row>
    <row r="788" spans="1:12" ht="12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</row>
    <row r="789" spans="1:12" ht="12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</row>
    <row r="790" spans="1:12" ht="12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</row>
    <row r="791" spans="1:12" ht="12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</row>
    <row r="792" spans="1:12" ht="12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</row>
    <row r="793" spans="1:12" ht="12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</row>
    <row r="794" spans="1:12" ht="12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</row>
    <row r="795" spans="1:12" ht="12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</row>
    <row r="796" spans="1:12" ht="12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</row>
    <row r="797" spans="1:12" ht="12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</row>
    <row r="798" spans="1:12" ht="12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</row>
    <row r="799" spans="1:12" ht="12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</row>
    <row r="800" spans="1:12" ht="12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</row>
    <row r="801" spans="1:12" ht="12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</row>
    <row r="802" spans="1:12" ht="12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</row>
    <row r="803" spans="1:12" ht="12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</row>
    <row r="804" spans="1:12" ht="12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</row>
    <row r="805" spans="1:12" ht="12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</row>
    <row r="806" spans="1:12" ht="12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</row>
    <row r="807" spans="1:12" ht="12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</row>
    <row r="808" spans="1:12" ht="12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</row>
    <row r="809" spans="1:12" ht="12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</row>
    <row r="810" spans="1:12" ht="12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</row>
    <row r="811" spans="1:12" ht="12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</row>
    <row r="812" spans="1:12" ht="12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</row>
    <row r="813" spans="1:12" ht="12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</row>
    <row r="814" spans="1:12" ht="12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</row>
    <row r="815" spans="1:12" ht="12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</row>
    <row r="816" spans="1:12" ht="12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</row>
    <row r="817" spans="1:12" ht="12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</row>
    <row r="818" spans="1:12" ht="12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</row>
    <row r="819" spans="1:12" ht="12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</row>
    <row r="820" spans="1:12" ht="12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</row>
    <row r="821" spans="1:12" ht="12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</row>
    <row r="822" spans="1:12" ht="12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</row>
    <row r="823" spans="1:12" ht="12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</row>
    <row r="824" spans="1:12" ht="12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</row>
    <row r="825" spans="1:12" ht="12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</row>
    <row r="826" spans="1:12" ht="12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</row>
    <row r="827" spans="1:12" ht="12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</row>
    <row r="828" spans="1:12" ht="12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</row>
    <row r="829" spans="1:12" ht="12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 spans="1:12" ht="12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</row>
    <row r="831" spans="1:12" ht="12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</row>
    <row r="832" spans="1:12" ht="12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</row>
    <row r="833" spans="1:12" ht="12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</row>
    <row r="834" spans="1:12" ht="12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</row>
    <row r="835" spans="1:12" ht="12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</row>
    <row r="836" spans="1:12" ht="12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</row>
    <row r="837" spans="1:12" ht="12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</row>
    <row r="838" spans="1:12" ht="12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</row>
    <row r="839" spans="1:12" ht="12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</row>
    <row r="840" spans="1:12" ht="12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</row>
    <row r="841" spans="1:12" ht="12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</row>
    <row r="842" spans="1:12" ht="12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</row>
    <row r="843" spans="1:12" ht="12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</row>
    <row r="844" spans="1:12" ht="12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</row>
    <row r="845" spans="1:12" ht="12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</row>
    <row r="846" spans="1:12" ht="12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</row>
    <row r="847" spans="1:12" ht="12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</row>
    <row r="848" spans="1:12" ht="12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</row>
    <row r="849" spans="1:12" ht="12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</row>
    <row r="850" spans="1:12" ht="12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</row>
    <row r="851" spans="1:12" ht="12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</row>
    <row r="852" spans="1:12" ht="12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</row>
    <row r="853" spans="1:12" ht="12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 spans="1:12" ht="12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</row>
    <row r="855" spans="1:12" ht="12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</row>
    <row r="856" spans="1:12" ht="12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</row>
    <row r="857" spans="1:12" ht="12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</row>
    <row r="858" spans="1:12" ht="12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</row>
    <row r="859" spans="1:12" ht="12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</row>
    <row r="860" spans="1:12" ht="12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</row>
    <row r="861" spans="1:12" ht="12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 spans="1:12" ht="12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</row>
    <row r="863" spans="1:12" ht="12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</row>
    <row r="864" spans="1:12" ht="12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</row>
    <row r="865" spans="1:12" ht="12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</row>
    <row r="866" spans="1:12" ht="12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</row>
    <row r="867" spans="1:12" ht="12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</row>
    <row r="868" spans="1:12" ht="12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spans="1:12" ht="12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</row>
    <row r="870" spans="1:12" ht="12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</row>
    <row r="871" spans="1:12" ht="12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</row>
    <row r="872" spans="1:12" ht="12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</row>
    <row r="873" spans="1:12" ht="12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</row>
    <row r="874" spans="1:12" ht="12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</row>
    <row r="875" spans="1:12" ht="12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</row>
    <row r="876" spans="1:12" ht="12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</row>
    <row r="877" spans="1:12" ht="12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</row>
    <row r="878" spans="1:12" ht="12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</row>
    <row r="879" spans="1:12" ht="12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</row>
    <row r="880" spans="1:12" ht="12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</row>
    <row r="881" spans="1:12" ht="12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</row>
    <row r="882" spans="1:12" ht="12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</row>
    <row r="883" spans="1:12" ht="12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 spans="1:12" ht="12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</row>
    <row r="885" spans="1:12" ht="12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</row>
    <row r="886" spans="1:12" ht="12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</row>
    <row r="887" spans="1:12" ht="12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</row>
    <row r="888" spans="1:12" ht="12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</row>
    <row r="889" spans="1:12" ht="12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</row>
    <row r="890" spans="1:12" ht="12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</row>
    <row r="891" spans="1:12" ht="12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</row>
    <row r="892" spans="1:12" ht="12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</row>
    <row r="893" spans="1:12" ht="12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spans="1:12" ht="12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</row>
    <row r="895" spans="1:12" ht="12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</row>
    <row r="896" spans="1:12" ht="12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</row>
    <row r="897" spans="1:12" ht="12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</row>
    <row r="898" spans="1:12" ht="12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</row>
    <row r="899" spans="1:12" ht="12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</row>
    <row r="900" spans="1:12" ht="12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</row>
    <row r="901" spans="1:12" ht="12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</row>
    <row r="902" spans="1:12" ht="12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spans="1:12" ht="12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</row>
    <row r="904" spans="1:12" ht="12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</row>
    <row r="905" spans="1:12" ht="12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</row>
    <row r="906" spans="1:12" ht="12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</row>
    <row r="907" spans="1:12" ht="12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</row>
    <row r="908" spans="1:12" ht="12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</row>
    <row r="909" spans="1:12" ht="12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</row>
    <row r="910" spans="1:12" ht="12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</row>
    <row r="911" spans="1:12" ht="12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</row>
    <row r="912" spans="1:12" ht="12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</row>
    <row r="913" spans="1:12" ht="12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</row>
    <row r="914" spans="1:12" ht="12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</row>
    <row r="915" spans="1:12" ht="12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spans="1:12" ht="12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</row>
    <row r="917" spans="1:12" ht="12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</row>
    <row r="918" spans="1:12" ht="12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</row>
    <row r="919" spans="1:12" ht="12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</row>
    <row r="920" spans="1:12" ht="12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</row>
    <row r="921" spans="1:12" ht="12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</row>
    <row r="922" spans="1:12" ht="12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</row>
    <row r="923" spans="1:12" ht="12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</row>
    <row r="924" spans="1:12" ht="12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</row>
    <row r="925" spans="1:12" ht="12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</row>
    <row r="926" spans="1:12" ht="12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spans="1:12" ht="12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</row>
    <row r="928" spans="1:12" ht="12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</row>
    <row r="929" spans="1:12" ht="12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</row>
    <row r="930" spans="1:12" ht="12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</row>
    <row r="931" spans="1:12" ht="12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</row>
    <row r="932" spans="1:12" ht="12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 spans="1:12" ht="12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</row>
    <row r="934" spans="1:12" ht="12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</row>
    <row r="935" spans="1:12" ht="12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</row>
    <row r="936" spans="1:12" ht="12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</row>
    <row r="937" spans="1:12" ht="12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</row>
    <row r="938" spans="1:12" ht="12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</row>
    <row r="939" spans="1:12" ht="12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</row>
    <row r="940" spans="1:12" ht="12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</row>
    <row r="941" spans="1:12" ht="12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</row>
    <row r="942" spans="1:12" ht="12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</row>
    <row r="943" spans="1:12" ht="12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</row>
    <row r="944" spans="1:12" ht="12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</row>
    <row r="945" spans="1:12" ht="12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</row>
    <row r="946" spans="1:12" ht="12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</row>
    <row r="947" spans="1:12" ht="12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</row>
    <row r="948" spans="1:12" ht="12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</row>
    <row r="949" spans="1:12" ht="12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</row>
    <row r="950" spans="1:12" ht="12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</row>
    <row r="951" spans="1:12" ht="12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</row>
    <row r="952" spans="1:12" ht="12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</row>
    <row r="953" spans="1:12" ht="12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</row>
    <row r="954" spans="1:12" ht="12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</row>
    <row r="955" spans="1:12" ht="12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</row>
    <row r="956" spans="1:12" ht="12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</row>
    <row r="957" spans="1:12" ht="12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</row>
    <row r="958" spans="1:12" ht="12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</row>
    <row r="959" spans="1:12" ht="12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</row>
    <row r="960" spans="1:12" ht="12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</row>
    <row r="961" spans="1:12" ht="12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</row>
    <row r="962" spans="1:12" ht="12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</row>
    <row r="963" spans="1:12" ht="12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</row>
    <row r="964" spans="1:12" ht="12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</row>
    <row r="965" spans="1:12" ht="12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</row>
    <row r="966" spans="1:12" ht="12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</row>
    <row r="967" spans="1:12" ht="12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</row>
    <row r="968" spans="1:12" ht="12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</row>
    <row r="969" spans="1:12" ht="12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</row>
    <row r="970" spans="1:12" ht="12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 spans="1:12" ht="12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</row>
    <row r="972" spans="1:12" ht="12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</row>
    <row r="973" spans="1:12" ht="12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</row>
    <row r="974" spans="1:12" ht="12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</row>
    <row r="975" spans="1:12" ht="12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</row>
    <row r="976" spans="1:12" ht="12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</row>
    <row r="977" spans="1:12" ht="12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</row>
    <row r="978" spans="1:12" ht="12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spans="1:12" ht="12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</row>
    <row r="980" spans="1:12" ht="12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</row>
    <row r="981" spans="1:12" ht="12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</row>
    <row r="982" spans="1:12" ht="12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</row>
    <row r="983" spans="1:12" ht="12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</row>
    <row r="984" spans="1:12" ht="12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</row>
    <row r="985" spans="1:12" ht="12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</row>
    <row r="986" spans="1:12" ht="12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</row>
    <row r="987" spans="1:12" ht="12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</row>
    <row r="988" spans="1:12" ht="12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</row>
    <row r="989" spans="1:12" ht="12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</row>
    <row r="990" spans="1:12" ht="12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</row>
    <row r="991" spans="1:12" ht="12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</row>
    <row r="992" spans="1:12" ht="12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</row>
    <row r="993" spans="1:12" ht="12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</row>
    <row r="994" spans="1:12" ht="12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</row>
    <row r="995" spans="1:12" ht="12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</row>
    <row r="996" spans="1:12" ht="12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</row>
    <row r="997" spans="1:12" ht="12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 spans="1:12" ht="12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</row>
  </sheetData>
  <dataConsolidate/>
  <mergeCells count="34">
    <mergeCell ref="E9:I9"/>
    <mergeCell ref="J9:K9"/>
    <mergeCell ref="A1:K1"/>
    <mergeCell ref="A2:K2"/>
    <mergeCell ref="B4:C4"/>
    <mergeCell ref="D4:F4"/>
    <mergeCell ref="G4:H4"/>
    <mergeCell ref="I4:J4"/>
    <mergeCell ref="C9:D9"/>
    <mergeCell ref="E12:I12"/>
    <mergeCell ref="J12:K12"/>
    <mergeCell ref="C10:D10"/>
    <mergeCell ref="E10:I10"/>
    <mergeCell ref="J10:K10"/>
    <mergeCell ref="C11:D11"/>
    <mergeCell ref="E11:I11"/>
    <mergeCell ref="J11:K11"/>
    <mergeCell ref="C12:D12"/>
    <mergeCell ref="E15:I15"/>
    <mergeCell ref="J15:K15"/>
    <mergeCell ref="C13:D13"/>
    <mergeCell ref="E13:I13"/>
    <mergeCell ref="J13:K13"/>
    <mergeCell ref="C14:D14"/>
    <mergeCell ref="E14:I14"/>
    <mergeCell ref="J14:K14"/>
    <mergeCell ref="C15:D15"/>
    <mergeCell ref="B23:K23"/>
    <mergeCell ref="C16:D16"/>
    <mergeCell ref="E16:I16"/>
    <mergeCell ref="F20:G20"/>
    <mergeCell ref="F21:G21"/>
    <mergeCell ref="F18:G18"/>
    <mergeCell ref="F19:G19"/>
  </mergeCells>
  <phoneticPr fontId="20"/>
  <conditionalFormatting sqref="F6">
    <cfRule type="notContainsBlanks" dxfId="0" priority="1">
      <formula>LEN(TRIM(F6))&gt;0</formula>
    </cfRule>
  </conditionalFormatting>
  <dataValidations xWindow="559" yWindow="413" count="1">
    <dataValidation type="list" allowBlank="1" showInputMessage="1" showErrorMessage="1" prompt=" - " sqref="F6" xr:uid="{E8169FBB-646D-46E2-972D-5DB3A749D645}">
      <formula1>Phong</formula1>
    </dataValidation>
  </dataValidations>
  <pageMargins left="1" right="1" top="1" bottom="1" header="0.5" footer="0.5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Phiếu Thu</vt:lpstr>
      <vt:lpstr>Chi phí Hoạt động</vt:lpstr>
      <vt:lpstr>Cài Đặt Dịch Vụ</vt:lpstr>
      <vt:lpstr>In Hóa Tiền Phòng</vt:lpstr>
      <vt:lpstr>Phong</vt:lpstr>
      <vt:lpstr>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Quyết</dc:creator>
  <cp:lastModifiedBy>Nguyễn Long</cp:lastModifiedBy>
  <cp:lastPrinted>2025-04-01T14:05:02Z</cp:lastPrinted>
  <dcterms:created xsi:type="dcterms:W3CDTF">1996-10-14T23:33:28Z</dcterms:created>
  <dcterms:modified xsi:type="dcterms:W3CDTF">2025-04-04T10:30:06Z</dcterms:modified>
</cp:coreProperties>
</file>