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longo\Desktop\JNoteb\Twitch\"/>
    </mc:Choice>
  </mc:AlternateContent>
  <xr:revisionPtr revIDLastSave="0" documentId="13_ncr:1_{A6B84C26-A964-459A-9E47-5647529014CC}" xr6:coauthVersionLast="47" xr6:coauthVersionMax="47" xr10:uidLastSave="{00000000-0000-0000-0000-000000000000}"/>
  <bookViews>
    <workbookView xWindow="-30" yWindow="-30" windowWidth="28860" windowHeight="15810" xr2:uid="{00000000-000D-0000-FFFF-FFFF00000000}"/>
  </bookViews>
  <sheets>
    <sheet name="Data" sheetId="5" r:id="rId1"/>
    <sheet name="Game Analysis" sheetId="10" r:id="rId2"/>
    <sheet name="Twitch Data" sheetId="8" r:id="rId3"/>
    <sheet name="Foglio4" sheetId="12" state="hidden" r:id="rId4"/>
  </sheets>
  <definedNames>
    <definedName name="_xlnm.Print_Area" localSheetId="2">'Twitch Data'!$A$1:$I$236</definedName>
    <definedName name="DatiEsterni_2" localSheetId="0" hidden="1">Data!$A$1:$N$1800</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_2020_f603dbe0-9628-49be-9cb1-4a8f8a6f292f" name="Tab_2020" connection="Query - Tab_2020"/>
          <x15:modelTable id="Tab_2021_0ad3bd82-48fb-46c4-8e3e-93350a44395b" name="Tab_2021" connection="Query - Tab_202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3" i="8" l="1"/>
  <c r="O1702" i="5" a="1"/>
  <c r="O1702" i="5" s="1"/>
  <c r="O1703" i="5" a="1"/>
  <c r="O1703" i="5" s="1"/>
  <c r="O1704" i="5" a="1"/>
  <c r="O1704" i="5" s="1"/>
  <c r="O1705" i="5" a="1"/>
  <c r="O1705" i="5"/>
  <c r="O1706" i="5" a="1"/>
  <c r="O1706" i="5" s="1"/>
  <c r="O1707" i="5" a="1"/>
  <c r="O1707" i="5" s="1"/>
  <c r="O1708" i="5" a="1"/>
  <c r="O1708" i="5" s="1"/>
  <c r="O1709" i="5" a="1"/>
  <c r="O1709" i="5"/>
  <c r="O1710" i="5" a="1"/>
  <c r="O1710" i="5" s="1"/>
  <c r="O1711" i="5" a="1"/>
  <c r="O1711" i="5" s="1"/>
  <c r="O1712" i="5" a="1"/>
  <c r="O1712" i="5" s="1"/>
  <c r="O1713" i="5" a="1"/>
  <c r="O1713" i="5"/>
  <c r="O1714" i="5" a="1"/>
  <c r="O1714" i="5" s="1"/>
  <c r="O1715" i="5" a="1"/>
  <c r="O1715" i="5" s="1"/>
  <c r="O1716" i="5" a="1"/>
  <c r="O1716" i="5" s="1"/>
  <c r="O1717" i="5" a="1"/>
  <c r="O1717" i="5"/>
  <c r="O1718" i="5" a="1"/>
  <c r="O1718" i="5" s="1"/>
  <c r="O1719" i="5" a="1"/>
  <c r="O1719" i="5" s="1"/>
  <c r="O1720" i="5" a="1"/>
  <c r="O1720" i="5" s="1"/>
  <c r="O1721" i="5" a="1"/>
  <c r="O1721" i="5"/>
  <c r="O1722" i="5" a="1"/>
  <c r="O1722" i="5" s="1"/>
  <c r="O1723" i="5" a="1"/>
  <c r="O1723" i="5" s="1"/>
  <c r="O1724" i="5" a="1"/>
  <c r="O1724" i="5" s="1"/>
  <c r="O1725" i="5" a="1"/>
  <c r="O1725" i="5"/>
  <c r="O1726" i="5" a="1"/>
  <c r="O1726" i="5" s="1"/>
  <c r="O1727" i="5" a="1"/>
  <c r="O1727" i="5" s="1"/>
  <c r="O1728" i="5" a="1"/>
  <c r="O1728" i="5" s="1"/>
  <c r="O1729" i="5" a="1"/>
  <c r="O1729" i="5"/>
  <c r="O1730" i="5" a="1"/>
  <c r="O1730" i="5" s="1"/>
  <c r="O1731" i="5" a="1"/>
  <c r="O1731" i="5" s="1"/>
  <c r="O1732" i="5" a="1"/>
  <c r="O1732" i="5" s="1"/>
  <c r="O1733" i="5" a="1"/>
  <c r="O1733" i="5" s="1"/>
  <c r="O1734" i="5" a="1"/>
  <c r="O1734" i="5" s="1"/>
  <c r="O1735" i="5" a="1"/>
  <c r="O1735" i="5" s="1"/>
  <c r="O1736" i="5" a="1"/>
  <c r="O1736" i="5" s="1"/>
  <c r="O1737" i="5" a="1"/>
  <c r="O1737" i="5" s="1"/>
  <c r="O1738" i="5" a="1"/>
  <c r="O1738" i="5" s="1"/>
  <c r="O1739" i="5" a="1"/>
  <c r="O1739" i="5" s="1"/>
  <c r="O1740" i="5" a="1"/>
  <c r="O1740" i="5" s="1"/>
  <c r="O1741" i="5" a="1"/>
  <c r="O1741" i="5" s="1"/>
  <c r="O1742" i="5" a="1"/>
  <c r="O1742" i="5" s="1"/>
  <c r="O1743" i="5" a="1"/>
  <c r="O1743" i="5" s="1"/>
  <c r="O1744" i="5" a="1"/>
  <c r="O1744" i="5" s="1"/>
  <c r="O1745" i="5" a="1"/>
  <c r="O1745" i="5" s="1"/>
  <c r="O1746" i="5" a="1"/>
  <c r="O1746" i="5" s="1"/>
  <c r="O1747" i="5" a="1"/>
  <c r="O1747" i="5" s="1"/>
  <c r="O1748" i="5" a="1"/>
  <c r="O1748" i="5" s="1"/>
  <c r="O1749" i="5" a="1"/>
  <c r="O1749" i="5" s="1"/>
  <c r="O1750" i="5" a="1"/>
  <c r="O1750" i="5" s="1"/>
  <c r="O1701" i="5" a="1"/>
  <c r="O1701" i="5" s="1"/>
  <c r="O1652" i="5" a="1"/>
  <c r="O1652" i="5" s="1"/>
  <c r="O1653" i="5" a="1"/>
  <c r="O1653" i="5" s="1"/>
  <c r="O1654" i="5" a="1"/>
  <c r="O1654" i="5" s="1"/>
  <c r="O1655" i="5" a="1"/>
  <c r="O1655" i="5"/>
  <c r="O1656" i="5" a="1"/>
  <c r="O1656" i="5" s="1"/>
  <c r="O1657" i="5" a="1"/>
  <c r="O1657" i="5" s="1"/>
  <c r="O1658" i="5" a="1"/>
  <c r="O1658" i="5" s="1"/>
  <c r="O1659" i="5" a="1"/>
  <c r="O1659" i="5"/>
  <c r="O1660" i="5" a="1"/>
  <c r="O1660" i="5" s="1"/>
  <c r="O1661" i="5" a="1"/>
  <c r="O1661" i="5" s="1"/>
  <c r="O1662" i="5" a="1"/>
  <c r="O1662" i="5" s="1"/>
  <c r="O1663" i="5" a="1"/>
  <c r="O1663" i="5"/>
  <c r="O1664" i="5" a="1"/>
  <c r="O1664" i="5" s="1"/>
  <c r="O1665" i="5" a="1"/>
  <c r="O1665" i="5" s="1"/>
  <c r="O1666" i="5" a="1"/>
  <c r="O1666" i="5" s="1"/>
  <c r="O1667" i="5" a="1"/>
  <c r="O1667" i="5"/>
  <c r="O1668" i="5" a="1"/>
  <c r="O1668" i="5" s="1"/>
  <c r="O1669" i="5" a="1"/>
  <c r="O1669" i="5" s="1"/>
  <c r="O1670" i="5" a="1"/>
  <c r="O1670" i="5" s="1"/>
  <c r="O1671" i="5" a="1"/>
  <c r="O1671" i="5"/>
  <c r="O1672" i="5" a="1"/>
  <c r="O1672" i="5" s="1"/>
  <c r="O1673" i="5" a="1"/>
  <c r="O1673" i="5" s="1"/>
  <c r="O1674" i="5" a="1"/>
  <c r="O1674" i="5" s="1"/>
  <c r="O1675" i="5" a="1"/>
  <c r="O1675" i="5"/>
  <c r="O1676" i="5" a="1"/>
  <c r="O1676" i="5" s="1"/>
  <c r="O1677" i="5" a="1"/>
  <c r="O1677" i="5" s="1"/>
  <c r="O1678" i="5" a="1"/>
  <c r="O1678" i="5" s="1"/>
  <c r="O1679" i="5" a="1"/>
  <c r="O1679" i="5"/>
  <c r="O1680" i="5" a="1"/>
  <c r="O1680" i="5" s="1"/>
  <c r="O1681" i="5" a="1"/>
  <c r="O1681" i="5" s="1"/>
  <c r="O1682" i="5" a="1"/>
  <c r="O1682" i="5" s="1"/>
  <c r="O1683" i="5" a="1"/>
  <c r="O1683" i="5"/>
  <c r="O1684" i="5" a="1"/>
  <c r="O1684" i="5" s="1"/>
  <c r="O1685" i="5" a="1"/>
  <c r="O1685" i="5" s="1"/>
  <c r="O1686" i="5" a="1"/>
  <c r="O1686" i="5" s="1"/>
  <c r="O1687" i="5" a="1"/>
  <c r="O1687" i="5"/>
  <c r="O1688" i="5" a="1"/>
  <c r="O1688" i="5" s="1"/>
  <c r="O1689" i="5" a="1"/>
  <c r="O1689" i="5" s="1"/>
  <c r="O1690" i="5" a="1"/>
  <c r="O1690" i="5" s="1"/>
  <c r="O1691" i="5" a="1"/>
  <c r="O1691" i="5"/>
  <c r="O1692" i="5" a="1"/>
  <c r="O1692" i="5" s="1"/>
  <c r="O1693" i="5" a="1"/>
  <c r="O1693" i="5" s="1"/>
  <c r="O1694" i="5" a="1"/>
  <c r="O1694" i="5" s="1"/>
  <c r="O1695" i="5" a="1"/>
  <c r="O1695" i="5"/>
  <c r="O1696" i="5" a="1"/>
  <c r="O1696" i="5" s="1"/>
  <c r="O1697" i="5" a="1"/>
  <c r="O1697" i="5" s="1"/>
  <c r="O1698" i="5" a="1"/>
  <c r="O1698" i="5" s="1"/>
  <c r="O1699" i="5" a="1"/>
  <c r="O1699" i="5" s="1"/>
  <c r="O1700" i="5" a="1"/>
  <c r="O1700" i="5" s="1"/>
  <c r="O1651" i="5" a="1"/>
  <c r="O1651" i="5" s="1"/>
  <c r="O1602" i="5" a="1"/>
  <c r="O1602" i="5" s="1"/>
  <c r="O1603" i="5" a="1"/>
  <c r="O1603" i="5" s="1"/>
  <c r="O1604" i="5" a="1"/>
  <c r="O1604" i="5" s="1"/>
  <c r="O1605" i="5" a="1"/>
  <c r="O1605" i="5"/>
  <c r="O1606" i="5" a="1"/>
  <c r="O1606" i="5" s="1"/>
  <c r="O1607" i="5" a="1"/>
  <c r="O1607" i="5" s="1"/>
  <c r="O1608" i="5" a="1"/>
  <c r="O1608" i="5" s="1"/>
  <c r="O1609" i="5" a="1"/>
  <c r="O1609" i="5" s="1"/>
  <c r="O1610" i="5" a="1"/>
  <c r="O1610" i="5" s="1"/>
  <c r="O1611" i="5" a="1"/>
  <c r="O1611" i="5" s="1"/>
  <c r="O1612" i="5" a="1"/>
  <c r="O1612" i="5" s="1"/>
  <c r="O1613" i="5" a="1"/>
  <c r="O1613" i="5"/>
  <c r="O1614" i="5" a="1"/>
  <c r="O1614" i="5" s="1"/>
  <c r="O1615" i="5" a="1"/>
  <c r="O1615" i="5" s="1"/>
  <c r="O1616" i="5" a="1"/>
  <c r="O1616" i="5" s="1"/>
  <c r="O1617" i="5" a="1"/>
  <c r="O1617" i="5"/>
  <c r="O1618" i="5" a="1"/>
  <c r="O1618" i="5" s="1"/>
  <c r="O1619" i="5" a="1"/>
  <c r="O1619" i="5" s="1"/>
  <c r="O1620" i="5" a="1"/>
  <c r="O1620" i="5" s="1"/>
  <c r="O1621" i="5" a="1"/>
  <c r="O1621" i="5"/>
  <c r="O1622" i="5" a="1"/>
  <c r="O1622" i="5" s="1"/>
  <c r="O1623" i="5" a="1"/>
  <c r="O1623" i="5" s="1"/>
  <c r="O1624" i="5" a="1"/>
  <c r="O1624" i="5" s="1"/>
  <c r="O1625" i="5" a="1"/>
  <c r="O1625" i="5"/>
  <c r="O1626" i="5" a="1"/>
  <c r="O1626" i="5" s="1"/>
  <c r="O1627" i="5" a="1"/>
  <c r="O1627" i="5" s="1"/>
  <c r="O1628" i="5" a="1"/>
  <c r="O1628" i="5" s="1"/>
  <c r="O1629" i="5" a="1"/>
  <c r="O1629" i="5"/>
  <c r="O1630" i="5" a="1"/>
  <c r="O1630" i="5" s="1"/>
  <c r="O1631" i="5" a="1"/>
  <c r="O1631" i="5" s="1"/>
  <c r="O1632" i="5" a="1"/>
  <c r="O1632" i="5" s="1"/>
  <c r="O1633" i="5" a="1"/>
  <c r="O1633" i="5"/>
  <c r="O1634" i="5" a="1"/>
  <c r="O1634" i="5" s="1"/>
  <c r="O1635" i="5" a="1"/>
  <c r="O1635" i="5" s="1"/>
  <c r="O1636" i="5" a="1"/>
  <c r="O1636" i="5" s="1"/>
  <c r="O1637" i="5" a="1"/>
  <c r="O1637" i="5"/>
  <c r="O1638" i="5" a="1"/>
  <c r="O1638" i="5" s="1"/>
  <c r="O1639" i="5" a="1"/>
  <c r="O1639" i="5" s="1"/>
  <c r="O1640" i="5" a="1"/>
  <c r="O1640" i="5" s="1"/>
  <c r="O1641" i="5" a="1"/>
  <c r="O1641" i="5"/>
  <c r="O1642" i="5" a="1"/>
  <c r="O1642" i="5" s="1"/>
  <c r="O1643" i="5" a="1"/>
  <c r="O1643" i="5" s="1"/>
  <c r="O1644" i="5" a="1"/>
  <c r="O1644" i="5" s="1"/>
  <c r="O1645" i="5" a="1"/>
  <c r="O1645" i="5" s="1"/>
  <c r="O1646" i="5" a="1"/>
  <c r="O1646" i="5" s="1"/>
  <c r="O1647" i="5" a="1"/>
  <c r="O1647" i="5" s="1"/>
  <c r="O1648" i="5" a="1"/>
  <c r="O1648" i="5" s="1"/>
  <c r="O1649" i="5" a="1"/>
  <c r="O1649" i="5" s="1"/>
  <c r="O1650" i="5" a="1"/>
  <c r="O1650" i="5" s="1"/>
  <c r="O1601" i="5" a="1"/>
  <c r="O1601" i="5" s="1"/>
  <c r="O1552" i="5" a="1"/>
  <c r="O1552" i="5" s="1"/>
  <c r="O1553" i="5" a="1"/>
  <c r="O1553" i="5" s="1"/>
  <c r="O1554" i="5" a="1"/>
  <c r="O1554" i="5" s="1"/>
  <c r="O1555" i="5" a="1"/>
  <c r="O1555" i="5"/>
  <c r="O1556" i="5" a="1"/>
  <c r="O1556" i="5" s="1"/>
  <c r="O1557" i="5" a="1"/>
  <c r="O1557" i="5" s="1"/>
  <c r="O1558" i="5" a="1"/>
  <c r="O1558" i="5" s="1"/>
  <c r="O1559" i="5" a="1"/>
  <c r="O1559" i="5"/>
  <c r="O1560" i="5" a="1"/>
  <c r="O1560" i="5" s="1"/>
  <c r="O1561" i="5" a="1"/>
  <c r="O1561" i="5" s="1"/>
  <c r="O1562" i="5" a="1"/>
  <c r="O1562" i="5" s="1"/>
  <c r="O1563" i="5" a="1"/>
  <c r="O1563" i="5"/>
  <c r="O1564" i="5" a="1"/>
  <c r="O1564" i="5" s="1"/>
  <c r="O1565" i="5" a="1"/>
  <c r="O1565" i="5" s="1"/>
  <c r="O1566" i="5" a="1"/>
  <c r="O1566" i="5" s="1"/>
  <c r="O1567" i="5" a="1"/>
  <c r="O1567" i="5"/>
  <c r="O1568" i="5" a="1"/>
  <c r="O1568" i="5" s="1"/>
  <c r="O1569" i="5" a="1"/>
  <c r="O1569" i="5" s="1"/>
  <c r="O1570" i="5" a="1"/>
  <c r="O1570" i="5" s="1"/>
  <c r="O1571" i="5" a="1"/>
  <c r="O1571" i="5"/>
  <c r="O1572" i="5" a="1"/>
  <c r="O1572" i="5" s="1"/>
  <c r="O1573" i="5" a="1"/>
  <c r="O1573" i="5" s="1"/>
  <c r="O1574" i="5" a="1"/>
  <c r="O1574" i="5" s="1"/>
  <c r="O1575" i="5" a="1"/>
  <c r="O1575" i="5"/>
  <c r="O1576" i="5" a="1"/>
  <c r="O1576" i="5" s="1"/>
  <c r="O1577" i="5" a="1"/>
  <c r="O1577" i="5" s="1"/>
  <c r="O1578" i="5" a="1"/>
  <c r="O1578" i="5" s="1"/>
  <c r="O1579" i="5" a="1"/>
  <c r="O1579" i="5"/>
  <c r="O1580" i="5" a="1"/>
  <c r="O1580" i="5" s="1"/>
  <c r="O1581" i="5" a="1"/>
  <c r="O1581" i="5" s="1"/>
  <c r="O1582" i="5" a="1"/>
  <c r="O1582" i="5" s="1"/>
  <c r="O1583" i="5" a="1"/>
  <c r="O1583" i="5"/>
  <c r="O1584" i="5" a="1"/>
  <c r="O1584" i="5" s="1"/>
  <c r="O1585" i="5" a="1"/>
  <c r="O1585" i="5" s="1"/>
  <c r="O1586" i="5" a="1"/>
  <c r="O1586" i="5" s="1"/>
  <c r="O1587" i="5" a="1"/>
  <c r="O1587" i="5"/>
  <c r="O1588" i="5" a="1"/>
  <c r="O1588" i="5" s="1"/>
  <c r="O1589" i="5" a="1"/>
  <c r="O1589" i="5" s="1"/>
  <c r="O1590" i="5" a="1"/>
  <c r="O1590" i="5" s="1"/>
  <c r="O1591" i="5" a="1"/>
  <c r="O1591" i="5"/>
  <c r="O1592" i="5" a="1"/>
  <c r="O1592" i="5" s="1"/>
  <c r="O1593" i="5" a="1"/>
  <c r="O1593" i="5" s="1"/>
  <c r="O1594" i="5" a="1"/>
  <c r="O1594" i="5" s="1"/>
  <c r="O1595" i="5" a="1"/>
  <c r="O1595" i="5"/>
  <c r="O1596" i="5" a="1"/>
  <c r="O1596" i="5" s="1"/>
  <c r="O1597" i="5" a="1"/>
  <c r="O1597" i="5" s="1"/>
  <c r="O1598" i="5" a="1"/>
  <c r="O1598" i="5" s="1"/>
  <c r="O1599" i="5" a="1"/>
  <c r="O1599" i="5"/>
  <c r="O1600" i="5" a="1"/>
  <c r="O1600" i="5" s="1"/>
  <c r="O1551" i="5" a="1"/>
  <c r="O1551" i="5" s="1"/>
  <c r="O1502" i="5" a="1"/>
  <c r="O1502" i="5" s="1"/>
  <c r="O1503" i="5" a="1"/>
  <c r="O1503" i="5" s="1"/>
  <c r="O1504" i="5" a="1"/>
  <c r="O1504" i="5" s="1"/>
  <c r="O1505" i="5" a="1"/>
  <c r="O1505" i="5"/>
  <c r="O1506" i="5" a="1"/>
  <c r="O1506" i="5" s="1"/>
  <c r="O1507" i="5" a="1"/>
  <c r="O1507" i="5" s="1"/>
  <c r="O1508" i="5" a="1"/>
  <c r="O1508" i="5" s="1"/>
  <c r="O1509" i="5" a="1"/>
  <c r="O1509" i="5"/>
  <c r="O1510" i="5" a="1"/>
  <c r="O1510" i="5" s="1"/>
  <c r="O1511" i="5" a="1"/>
  <c r="O1511" i="5" s="1"/>
  <c r="O1512" i="5" a="1"/>
  <c r="O1512" i="5" s="1"/>
  <c r="O1513" i="5" a="1"/>
  <c r="O1513" i="5"/>
  <c r="O1514" i="5" a="1"/>
  <c r="O1514" i="5" s="1"/>
  <c r="O1515" i="5" a="1"/>
  <c r="O1515" i="5" s="1"/>
  <c r="O1516" i="5" a="1"/>
  <c r="O1516" i="5" s="1"/>
  <c r="O1517" i="5" a="1"/>
  <c r="O1517" i="5"/>
  <c r="O1518" i="5" a="1"/>
  <c r="O1518" i="5" s="1"/>
  <c r="O1519" i="5" a="1"/>
  <c r="O1519" i="5" s="1"/>
  <c r="O1520" i="5" a="1"/>
  <c r="O1520" i="5" s="1"/>
  <c r="O1521" i="5" a="1"/>
  <c r="O1521" i="5"/>
  <c r="O1522" i="5" a="1"/>
  <c r="O1522" i="5" s="1"/>
  <c r="O1523" i="5" a="1"/>
  <c r="O1523" i="5" s="1"/>
  <c r="O1524" i="5" a="1"/>
  <c r="O1524" i="5" s="1"/>
  <c r="O1525" i="5" a="1"/>
  <c r="O1525" i="5"/>
  <c r="O1526" i="5" a="1"/>
  <c r="O1526" i="5" s="1"/>
  <c r="O1527" i="5" a="1"/>
  <c r="O1527" i="5" s="1"/>
  <c r="O1528" i="5" a="1"/>
  <c r="O1528" i="5" s="1"/>
  <c r="O1529" i="5" a="1"/>
  <c r="O1529" i="5"/>
  <c r="O1530" i="5" a="1"/>
  <c r="O1530" i="5" s="1"/>
  <c r="O1531" i="5" a="1"/>
  <c r="O1531" i="5" s="1"/>
  <c r="O1532" i="5" a="1"/>
  <c r="O1532" i="5" s="1"/>
  <c r="O1533" i="5" a="1"/>
  <c r="O1533" i="5"/>
  <c r="O1534" i="5" a="1"/>
  <c r="O1534" i="5" s="1"/>
  <c r="O1535" i="5" a="1"/>
  <c r="O1535" i="5" s="1"/>
  <c r="O1536" i="5" a="1"/>
  <c r="O1536" i="5" s="1"/>
  <c r="O1537" i="5" a="1"/>
  <c r="O1537" i="5"/>
  <c r="O1538" i="5" a="1"/>
  <c r="O1538" i="5" s="1"/>
  <c r="O1539" i="5" a="1"/>
  <c r="O1539" i="5" s="1"/>
  <c r="O1540" i="5" a="1"/>
  <c r="O1540" i="5" s="1"/>
  <c r="O1541" i="5" a="1"/>
  <c r="O1541" i="5"/>
  <c r="O1542" i="5" a="1"/>
  <c r="O1542" i="5" s="1"/>
  <c r="O1543" i="5" a="1"/>
  <c r="O1543" i="5" s="1"/>
  <c r="O1544" i="5" a="1"/>
  <c r="O1544" i="5" s="1"/>
  <c r="O1545" i="5" a="1"/>
  <c r="O1545" i="5"/>
  <c r="O1546" i="5" a="1"/>
  <c r="O1546" i="5" s="1"/>
  <c r="O1547" i="5" a="1"/>
  <c r="O1547" i="5" s="1"/>
  <c r="O1548" i="5" a="1"/>
  <c r="O1548" i="5" s="1"/>
  <c r="O1549" i="5" a="1"/>
  <c r="O1549" i="5" s="1"/>
  <c r="O1550" i="5" a="1"/>
  <c r="O1550" i="5" s="1"/>
  <c r="O1501" i="5" a="1"/>
  <c r="O1501" i="5" s="1"/>
  <c r="O1452" i="5" a="1"/>
  <c r="O1452" i="5" s="1"/>
  <c r="O1453" i="5" a="1"/>
  <c r="O1453" i="5" s="1"/>
  <c r="O1454" i="5" a="1"/>
  <c r="O1454" i="5" s="1"/>
  <c r="O1455" i="5" a="1"/>
  <c r="O1455" i="5"/>
  <c r="O1456" i="5" a="1"/>
  <c r="O1456" i="5" s="1"/>
  <c r="O1457" i="5" a="1"/>
  <c r="O1457" i="5" s="1"/>
  <c r="O1458" i="5" a="1"/>
  <c r="O1458" i="5" s="1"/>
  <c r="O1459" i="5" a="1"/>
  <c r="O1459" i="5"/>
  <c r="O1460" i="5" a="1"/>
  <c r="O1460" i="5" s="1"/>
  <c r="O1461" i="5" a="1"/>
  <c r="O1461" i="5" s="1"/>
  <c r="O1462" i="5" a="1"/>
  <c r="O1462" i="5" s="1"/>
  <c r="O1463" i="5" a="1"/>
  <c r="O1463" i="5"/>
  <c r="O1464" i="5" a="1"/>
  <c r="O1464" i="5" s="1"/>
  <c r="O1465" i="5" a="1"/>
  <c r="O1465" i="5" s="1"/>
  <c r="O1466" i="5" a="1"/>
  <c r="O1466" i="5" s="1"/>
  <c r="O1467" i="5" a="1"/>
  <c r="O1467" i="5"/>
  <c r="O1468" i="5" a="1"/>
  <c r="O1468" i="5" s="1"/>
  <c r="O1469" i="5" a="1"/>
  <c r="O1469" i="5" s="1"/>
  <c r="O1470" i="5" a="1"/>
  <c r="O1470" i="5" s="1"/>
  <c r="O1471" i="5" a="1"/>
  <c r="O1471" i="5"/>
  <c r="O1472" i="5" a="1"/>
  <c r="O1472" i="5" s="1"/>
  <c r="O1473" i="5" a="1"/>
  <c r="O1473" i="5" s="1"/>
  <c r="O1474" i="5" a="1"/>
  <c r="O1474" i="5" s="1"/>
  <c r="O1475" i="5" a="1"/>
  <c r="O1475" i="5"/>
  <c r="O1476" i="5" a="1"/>
  <c r="O1476" i="5" s="1"/>
  <c r="O1477" i="5" a="1"/>
  <c r="O1477" i="5" s="1"/>
  <c r="O1478" i="5" a="1"/>
  <c r="O1478" i="5" s="1"/>
  <c r="O1479" i="5" a="1"/>
  <c r="O1479" i="5"/>
  <c r="O1480" i="5" a="1"/>
  <c r="O1480" i="5" s="1"/>
  <c r="O1481" i="5" a="1"/>
  <c r="O1481" i="5" s="1"/>
  <c r="O1482" i="5" a="1"/>
  <c r="O1482" i="5" s="1"/>
  <c r="O1483" i="5" a="1"/>
  <c r="O1483" i="5"/>
  <c r="O1484" i="5" a="1"/>
  <c r="O1484" i="5" s="1"/>
  <c r="O1485" i="5" a="1"/>
  <c r="O1485" i="5" s="1"/>
  <c r="O1486" i="5" a="1"/>
  <c r="O1486" i="5" s="1"/>
  <c r="O1487" i="5" a="1"/>
  <c r="O1487" i="5"/>
  <c r="O1488" i="5" a="1"/>
  <c r="O1488" i="5" s="1"/>
  <c r="O1489" i="5" a="1"/>
  <c r="O1489" i="5" s="1"/>
  <c r="O1490" i="5" a="1"/>
  <c r="O1490" i="5" s="1"/>
  <c r="O1491" i="5" a="1"/>
  <c r="O1491" i="5"/>
  <c r="O1492" i="5" a="1"/>
  <c r="O1492" i="5" s="1"/>
  <c r="O1493" i="5" a="1"/>
  <c r="O1493" i="5" s="1"/>
  <c r="O1494" i="5" a="1"/>
  <c r="O1494" i="5" s="1"/>
  <c r="O1495" i="5" a="1"/>
  <c r="O1495" i="5"/>
  <c r="O1496" i="5" a="1"/>
  <c r="O1496" i="5" s="1"/>
  <c r="O1497" i="5" a="1"/>
  <c r="O1497" i="5" s="1"/>
  <c r="O1498" i="5" a="1"/>
  <c r="O1498" i="5" s="1"/>
  <c r="O1499" i="5" a="1"/>
  <c r="O1499" i="5"/>
  <c r="O1500" i="5" a="1"/>
  <c r="O1500" i="5" s="1"/>
  <c r="O1451" i="5" a="1"/>
  <c r="O1451" i="5" s="1"/>
  <c r="O1402" i="5" a="1"/>
  <c r="O1402" i="5" s="1"/>
  <c r="O1403" i="5" a="1"/>
  <c r="O1403" i="5" s="1"/>
  <c r="O1404" i="5" a="1"/>
  <c r="O1404" i="5"/>
  <c r="O1405" i="5" a="1"/>
  <c r="O1405" i="5" s="1"/>
  <c r="O1406" i="5" a="1"/>
  <c r="O1406" i="5" s="1"/>
  <c r="O1407" i="5" a="1"/>
  <c r="O1407" i="5" s="1"/>
  <c r="O1408" i="5" a="1"/>
  <c r="O1408" i="5"/>
  <c r="O1409" i="5" a="1"/>
  <c r="O1409" i="5" s="1"/>
  <c r="O1410" i="5" a="1"/>
  <c r="O1410" i="5" s="1"/>
  <c r="O1411" i="5" a="1"/>
  <c r="O1411" i="5" s="1"/>
  <c r="O1412" i="5" a="1"/>
  <c r="O1412" i="5"/>
  <c r="O1413" i="5" a="1"/>
  <c r="O1413" i="5" s="1"/>
  <c r="O1414" i="5" a="1"/>
  <c r="O1414" i="5" s="1"/>
  <c r="O1415" i="5" a="1"/>
  <c r="O1415" i="5" s="1"/>
  <c r="O1416" i="5" a="1"/>
  <c r="O1416" i="5"/>
  <c r="O1417" i="5" a="1"/>
  <c r="O1417" i="5" s="1"/>
  <c r="O1418" i="5" a="1"/>
  <c r="O1418" i="5" s="1"/>
  <c r="O1419" i="5" a="1"/>
  <c r="O1419" i="5" s="1"/>
  <c r="O1420" i="5" a="1"/>
  <c r="O1420" i="5"/>
  <c r="O1421" i="5" a="1"/>
  <c r="O1421" i="5" s="1"/>
  <c r="O1422" i="5" a="1"/>
  <c r="O1422" i="5" s="1"/>
  <c r="O1423" i="5" a="1"/>
  <c r="O1423" i="5" s="1"/>
  <c r="O1424" i="5" a="1"/>
  <c r="O1424" i="5"/>
  <c r="O1425" i="5" a="1"/>
  <c r="O1425" i="5" s="1"/>
  <c r="O1426" i="5" a="1"/>
  <c r="O1426" i="5" s="1"/>
  <c r="O1427" i="5" a="1"/>
  <c r="O1427" i="5" s="1"/>
  <c r="O1428" i="5" a="1"/>
  <c r="O1428" i="5"/>
  <c r="O1429" i="5" a="1"/>
  <c r="O1429" i="5" s="1"/>
  <c r="O1430" i="5" a="1"/>
  <c r="O1430" i="5" s="1"/>
  <c r="O1431" i="5" a="1"/>
  <c r="O1431" i="5" s="1"/>
  <c r="O1432" i="5" a="1"/>
  <c r="O1432" i="5"/>
  <c r="O1433" i="5" a="1"/>
  <c r="O1433" i="5" s="1"/>
  <c r="O1434" i="5" a="1"/>
  <c r="O1434" i="5" s="1"/>
  <c r="O1435" i="5" a="1"/>
  <c r="O1435" i="5" s="1"/>
  <c r="O1436" i="5" a="1"/>
  <c r="O1436" i="5"/>
  <c r="O1437" i="5" a="1"/>
  <c r="O1437" i="5" s="1"/>
  <c r="O1438" i="5" a="1"/>
  <c r="O1438" i="5" s="1"/>
  <c r="O1439" i="5" a="1"/>
  <c r="O1439" i="5" s="1"/>
  <c r="O1440" i="5" a="1"/>
  <c r="O1440" i="5" s="1"/>
  <c r="O1441" i="5" a="1"/>
  <c r="O1441" i="5" s="1"/>
  <c r="O1442" i="5" a="1"/>
  <c r="O1442" i="5" s="1"/>
  <c r="O1443" i="5" a="1"/>
  <c r="O1443" i="5" s="1"/>
  <c r="O1444" i="5" a="1"/>
  <c r="O1444" i="5" s="1"/>
  <c r="O1445" i="5" a="1"/>
  <c r="O1445" i="5" s="1"/>
  <c r="O1446" i="5" a="1"/>
  <c r="O1446" i="5" s="1"/>
  <c r="O1447" i="5" a="1"/>
  <c r="O1447" i="5" s="1"/>
  <c r="O1448" i="5" a="1"/>
  <c r="O1448" i="5" s="1"/>
  <c r="O1449" i="5" a="1"/>
  <c r="O1449" i="5" s="1"/>
  <c r="O1450" i="5" a="1"/>
  <c r="O1450" i="5" s="1"/>
  <c r="O1401" i="5" a="1"/>
  <c r="O1401" i="5" s="1"/>
  <c r="O1352" i="5" a="1"/>
  <c r="O1352" i="5" s="1"/>
  <c r="O1353" i="5" a="1"/>
  <c r="O1353" i="5" s="1"/>
  <c r="O1354" i="5" a="1"/>
  <c r="O1354" i="5" s="1"/>
  <c r="O1355" i="5" a="1"/>
  <c r="O1355" i="5"/>
  <c r="O1356" i="5" a="1"/>
  <c r="O1356" i="5" s="1"/>
  <c r="O1357" i="5" a="1"/>
  <c r="O1357" i="5" s="1"/>
  <c r="O1358" i="5" a="1"/>
  <c r="O1358" i="5" s="1"/>
  <c r="O1359" i="5" a="1"/>
  <c r="O1359" i="5"/>
  <c r="O1360" i="5" a="1"/>
  <c r="O1360" i="5" s="1"/>
  <c r="O1361" i="5" a="1"/>
  <c r="O1361" i="5" s="1"/>
  <c r="O1362" i="5" a="1"/>
  <c r="O1362" i="5" s="1"/>
  <c r="O1363" i="5" a="1"/>
  <c r="O1363" i="5"/>
  <c r="O1364" i="5" a="1"/>
  <c r="O1364" i="5" s="1"/>
  <c r="O1365" i="5" a="1"/>
  <c r="O1365" i="5" s="1"/>
  <c r="O1366" i="5" a="1"/>
  <c r="O1366" i="5" s="1"/>
  <c r="O1367" i="5" a="1"/>
  <c r="O1367" i="5"/>
  <c r="O1368" i="5" a="1"/>
  <c r="O1368" i="5" s="1"/>
  <c r="O1369" i="5" a="1"/>
  <c r="O1369" i="5" s="1"/>
  <c r="O1370" i="5" a="1"/>
  <c r="O1370" i="5" s="1"/>
  <c r="O1371" i="5" a="1"/>
  <c r="O1371" i="5"/>
  <c r="O1372" i="5" a="1"/>
  <c r="O1372" i="5" s="1"/>
  <c r="O1373" i="5" a="1"/>
  <c r="O1373" i="5" s="1"/>
  <c r="O1374" i="5" a="1"/>
  <c r="O1374" i="5" s="1"/>
  <c r="O1375" i="5" a="1"/>
  <c r="O1375" i="5"/>
  <c r="O1376" i="5" a="1"/>
  <c r="O1376" i="5" s="1"/>
  <c r="O1377" i="5" a="1"/>
  <c r="O1377" i="5" s="1"/>
  <c r="O1378" i="5" a="1"/>
  <c r="O1378" i="5" s="1"/>
  <c r="O1379" i="5" a="1"/>
  <c r="O1379" i="5"/>
  <c r="O1380" i="5" a="1"/>
  <c r="O1380" i="5" s="1"/>
  <c r="O1381" i="5" a="1"/>
  <c r="O1381" i="5" s="1"/>
  <c r="O1382" i="5" a="1"/>
  <c r="O1382" i="5" s="1"/>
  <c r="O1383" i="5" a="1"/>
  <c r="O1383" i="5"/>
  <c r="O1384" i="5" a="1"/>
  <c r="O1384" i="5" s="1"/>
  <c r="O1385" i="5" a="1"/>
  <c r="O1385" i="5" s="1"/>
  <c r="O1386" i="5" a="1"/>
  <c r="O1386" i="5" s="1"/>
  <c r="O1387" i="5" a="1"/>
  <c r="O1387" i="5"/>
  <c r="O1388" i="5" a="1"/>
  <c r="O1388" i="5" s="1"/>
  <c r="O1389" i="5" a="1"/>
  <c r="O1389" i="5" s="1"/>
  <c r="O1390" i="5" a="1"/>
  <c r="O1390" i="5" s="1"/>
  <c r="O1391" i="5" a="1"/>
  <c r="O1391" i="5"/>
  <c r="O1392" i="5" a="1"/>
  <c r="O1392" i="5" s="1"/>
  <c r="O1393" i="5" a="1"/>
  <c r="O1393" i="5" s="1"/>
  <c r="O1394" i="5" a="1"/>
  <c r="O1394" i="5" s="1"/>
  <c r="O1395" i="5" a="1"/>
  <c r="O1395" i="5"/>
  <c r="O1396" i="5" a="1"/>
  <c r="O1396" i="5" s="1"/>
  <c r="O1397" i="5" a="1"/>
  <c r="O1397" i="5" s="1"/>
  <c r="O1398" i="5" a="1"/>
  <c r="O1398" i="5" s="1"/>
  <c r="O1399" i="5" a="1"/>
  <c r="O1399" i="5"/>
  <c r="O1400" i="5" a="1"/>
  <c r="O1400" i="5" s="1"/>
  <c r="O1351" i="5" a="1"/>
  <c r="O1351" i="5" s="1"/>
  <c r="O1302" i="5" a="1"/>
  <c r="O1302" i="5" s="1"/>
  <c r="O1303" i="5" a="1"/>
  <c r="O1303" i="5" s="1"/>
  <c r="O1304" i="5" a="1"/>
  <c r="O1304" i="5" s="1"/>
  <c r="O1305" i="5" a="1"/>
  <c r="O1305" i="5"/>
  <c r="O1306" i="5" a="1"/>
  <c r="O1306" i="5" s="1"/>
  <c r="O1307" i="5" a="1"/>
  <c r="O1307" i="5" s="1"/>
  <c r="O1308" i="5" a="1"/>
  <c r="O1308" i="5" s="1"/>
  <c r="O1309" i="5" a="1"/>
  <c r="O1309" i="5"/>
  <c r="O1310" i="5" a="1"/>
  <c r="O1310" i="5" s="1"/>
  <c r="O1311" i="5" a="1"/>
  <c r="O1311" i="5" s="1"/>
  <c r="O1312" i="5" a="1"/>
  <c r="O1312" i="5" s="1"/>
  <c r="O1313" i="5" a="1"/>
  <c r="O1313" i="5"/>
  <c r="O1314" i="5" a="1"/>
  <c r="O1314" i="5" s="1"/>
  <c r="O1315" i="5" a="1"/>
  <c r="O1315" i="5" s="1"/>
  <c r="O1316" i="5" a="1"/>
  <c r="O1316" i="5" s="1"/>
  <c r="O1317" i="5" a="1"/>
  <c r="O1317" i="5"/>
  <c r="O1318" i="5" a="1"/>
  <c r="O1318" i="5" s="1"/>
  <c r="O1319" i="5" a="1"/>
  <c r="O1319" i="5" s="1"/>
  <c r="O1320" i="5" a="1"/>
  <c r="O1320" i="5" s="1"/>
  <c r="O1321" i="5" a="1"/>
  <c r="O1321" i="5"/>
  <c r="O1322" i="5" a="1"/>
  <c r="O1322" i="5" s="1"/>
  <c r="O1323" i="5" a="1"/>
  <c r="O1323" i="5" s="1"/>
  <c r="O1324" i="5" a="1"/>
  <c r="O1324" i="5" s="1"/>
  <c r="O1325" i="5" a="1"/>
  <c r="O1325" i="5"/>
  <c r="O1326" i="5" a="1"/>
  <c r="O1326" i="5" s="1"/>
  <c r="O1327" i="5" a="1"/>
  <c r="O1327" i="5" s="1"/>
  <c r="O1328" i="5" a="1"/>
  <c r="O1328" i="5" s="1"/>
  <c r="O1329" i="5" a="1"/>
  <c r="O1329" i="5"/>
  <c r="O1330" i="5" a="1"/>
  <c r="O1330" i="5" s="1"/>
  <c r="O1331" i="5" a="1"/>
  <c r="O1331" i="5" s="1"/>
  <c r="O1332" i="5" a="1"/>
  <c r="O1332" i="5" s="1"/>
  <c r="O1333" i="5" a="1"/>
  <c r="O1333" i="5"/>
  <c r="O1334" i="5" a="1"/>
  <c r="O1334" i="5" s="1"/>
  <c r="O1335" i="5" a="1"/>
  <c r="O1335" i="5" s="1"/>
  <c r="O1336" i="5" a="1"/>
  <c r="O1336" i="5" s="1"/>
  <c r="O1337" i="5" a="1"/>
  <c r="O1337" i="5"/>
  <c r="O1338" i="5" a="1"/>
  <c r="O1338" i="5" s="1"/>
  <c r="O1339" i="5" a="1"/>
  <c r="O1339" i="5" s="1"/>
  <c r="O1340" i="5" a="1"/>
  <c r="O1340" i="5" s="1"/>
  <c r="O1341" i="5" a="1"/>
  <c r="O1341" i="5" s="1"/>
  <c r="O1342" i="5" a="1"/>
  <c r="O1342" i="5" s="1"/>
  <c r="O1343" i="5" a="1"/>
  <c r="O1343" i="5" s="1"/>
  <c r="O1344" i="5" a="1"/>
  <c r="O1344" i="5" s="1"/>
  <c r="O1345" i="5" a="1"/>
  <c r="O1345" i="5" s="1"/>
  <c r="O1346" i="5" a="1"/>
  <c r="O1346" i="5" s="1"/>
  <c r="O1347" i="5" a="1"/>
  <c r="O1347" i="5" s="1"/>
  <c r="O1348" i="5" a="1"/>
  <c r="O1348" i="5" s="1"/>
  <c r="O1349" i="5" a="1"/>
  <c r="O1349" i="5" s="1"/>
  <c r="O1350" i="5" a="1"/>
  <c r="O1350" i="5" s="1"/>
  <c r="O1301" i="5" a="1"/>
  <c r="O1301" i="5" s="1"/>
  <c r="O1252" i="5" a="1"/>
  <c r="O1252" i="5" s="1"/>
  <c r="O1253" i="5" a="1"/>
  <c r="O1253" i="5" s="1"/>
  <c r="O1254" i="5" a="1"/>
  <c r="O1254" i="5" s="1"/>
  <c r="O1255" i="5" a="1"/>
  <c r="O1255" i="5"/>
  <c r="O1256" i="5" a="1"/>
  <c r="O1256" i="5" s="1"/>
  <c r="O1257" i="5" a="1"/>
  <c r="O1257" i="5" s="1"/>
  <c r="O1258" i="5" a="1"/>
  <c r="O1258" i="5" s="1"/>
  <c r="O1259" i="5" a="1"/>
  <c r="O1259" i="5"/>
  <c r="O1260" i="5" a="1"/>
  <c r="O1260" i="5" s="1"/>
  <c r="O1261" i="5" a="1"/>
  <c r="O1261" i="5" s="1"/>
  <c r="O1262" i="5" a="1"/>
  <c r="O1262" i="5" s="1"/>
  <c r="O1263" i="5" a="1"/>
  <c r="O1263" i="5"/>
  <c r="O1264" i="5" a="1"/>
  <c r="O1264" i="5" s="1"/>
  <c r="O1265" i="5" a="1"/>
  <c r="O1265" i="5" s="1"/>
  <c r="O1266" i="5" a="1"/>
  <c r="O1266" i="5" s="1"/>
  <c r="O1267" i="5" a="1"/>
  <c r="O1267" i="5"/>
  <c r="O1268" i="5" a="1"/>
  <c r="O1268" i="5" s="1"/>
  <c r="O1269" i="5" a="1"/>
  <c r="O1269" i="5" s="1"/>
  <c r="O1270" i="5" a="1"/>
  <c r="O1270" i="5" s="1"/>
  <c r="O1271" i="5" a="1"/>
  <c r="O1271" i="5"/>
  <c r="O1272" i="5" a="1"/>
  <c r="O1272" i="5" s="1"/>
  <c r="O1273" i="5" a="1"/>
  <c r="O1273" i="5" s="1"/>
  <c r="O1274" i="5" a="1"/>
  <c r="O1274" i="5" s="1"/>
  <c r="O1275" i="5" a="1"/>
  <c r="O1275" i="5"/>
  <c r="O1276" i="5" a="1"/>
  <c r="O1276" i="5" s="1"/>
  <c r="O1277" i="5" a="1"/>
  <c r="O1277" i="5" s="1"/>
  <c r="O1278" i="5" a="1"/>
  <c r="O1278" i="5" s="1"/>
  <c r="O1279" i="5" a="1"/>
  <c r="O1279" i="5"/>
  <c r="O1280" i="5" a="1"/>
  <c r="O1280" i="5" s="1"/>
  <c r="O1281" i="5" a="1"/>
  <c r="O1281" i="5" s="1"/>
  <c r="O1282" i="5" a="1"/>
  <c r="O1282" i="5" s="1"/>
  <c r="O1283" i="5" a="1"/>
  <c r="O1283" i="5"/>
  <c r="O1284" i="5" a="1"/>
  <c r="O1284" i="5" s="1"/>
  <c r="O1285" i="5" a="1"/>
  <c r="O1285" i="5" s="1"/>
  <c r="O1286" i="5" a="1"/>
  <c r="O1286" i="5" s="1"/>
  <c r="O1287" i="5" a="1"/>
  <c r="O1287" i="5"/>
  <c r="O1288" i="5" a="1"/>
  <c r="O1288" i="5" s="1"/>
  <c r="O1289" i="5" a="1"/>
  <c r="O1289" i="5" s="1"/>
  <c r="O1290" i="5" a="1"/>
  <c r="O1290" i="5" s="1"/>
  <c r="O1291" i="5" a="1"/>
  <c r="O1291" i="5"/>
  <c r="O1292" i="5" a="1"/>
  <c r="O1292" i="5" s="1"/>
  <c r="O1293" i="5" a="1"/>
  <c r="O1293" i="5" s="1"/>
  <c r="O1294" i="5" a="1"/>
  <c r="O1294" i="5" s="1"/>
  <c r="O1295" i="5" a="1"/>
  <c r="O1295" i="5"/>
  <c r="O1296" i="5" a="1"/>
  <c r="O1296" i="5" s="1"/>
  <c r="O1297" i="5" a="1"/>
  <c r="O1297" i="5" s="1"/>
  <c r="O1298" i="5" a="1"/>
  <c r="O1298" i="5" s="1"/>
  <c r="O1299" i="5" a="1"/>
  <c r="O1299" i="5" s="1"/>
  <c r="O1300" i="5" a="1"/>
  <c r="O1300" i="5" s="1"/>
  <c r="O1251" i="5" a="1"/>
  <c r="O1251" i="5" s="1"/>
  <c r="O1202" i="5" a="1"/>
  <c r="O1202" i="5" s="1"/>
  <c r="O1203" i="5" a="1"/>
  <c r="O1203" i="5" s="1"/>
  <c r="O1204" i="5" a="1"/>
  <c r="O1204" i="5" s="1"/>
  <c r="O1205" i="5" a="1"/>
  <c r="O1205" i="5"/>
  <c r="O1206" i="5" a="1"/>
  <c r="O1206" i="5" s="1"/>
  <c r="O1207" i="5" a="1"/>
  <c r="O1207" i="5" s="1"/>
  <c r="O1208" i="5" a="1"/>
  <c r="O1208" i="5" s="1"/>
  <c r="O1209" i="5" a="1"/>
  <c r="O1209" i="5"/>
  <c r="O1210" i="5" a="1"/>
  <c r="O1210" i="5" s="1"/>
  <c r="O1211" i="5" a="1"/>
  <c r="O1211" i="5" s="1"/>
  <c r="O1212" i="5" a="1"/>
  <c r="O1212" i="5" s="1"/>
  <c r="O1213" i="5" a="1"/>
  <c r="O1213" i="5"/>
  <c r="O1214" i="5" a="1"/>
  <c r="O1214" i="5" s="1"/>
  <c r="O1215" i="5" a="1"/>
  <c r="O1215" i="5" s="1"/>
  <c r="O1216" i="5" a="1"/>
  <c r="O1216" i="5" s="1"/>
  <c r="O1217" i="5" a="1"/>
  <c r="O1217" i="5"/>
  <c r="O1218" i="5" a="1"/>
  <c r="O1218" i="5" s="1"/>
  <c r="O1219" i="5" a="1"/>
  <c r="O1219" i="5" s="1"/>
  <c r="O1220" i="5" a="1"/>
  <c r="O1220" i="5" s="1"/>
  <c r="O1221" i="5" a="1"/>
  <c r="O1221" i="5"/>
  <c r="O1222" i="5" a="1"/>
  <c r="O1222" i="5" s="1"/>
  <c r="O1223" i="5" a="1"/>
  <c r="O1223" i="5" s="1"/>
  <c r="O1224" i="5" a="1"/>
  <c r="O1224" i="5" s="1"/>
  <c r="O1225" i="5" a="1"/>
  <c r="O1225" i="5"/>
  <c r="O1226" i="5" a="1"/>
  <c r="O1226" i="5" s="1"/>
  <c r="O1227" i="5" a="1"/>
  <c r="O1227" i="5" s="1"/>
  <c r="O1228" i="5" a="1"/>
  <c r="O1228" i="5" s="1"/>
  <c r="O1229" i="5" a="1"/>
  <c r="O1229" i="5"/>
  <c r="O1230" i="5" a="1"/>
  <c r="O1230" i="5" s="1"/>
  <c r="O1231" i="5" a="1"/>
  <c r="O1231" i="5" s="1"/>
  <c r="O1232" i="5" a="1"/>
  <c r="O1232" i="5" s="1"/>
  <c r="O1233" i="5" a="1"/>
  <c r="O1233" i="5"/>
  <c r="O1234" i="5" a="1"/>
  <c r="O1234" i="5" s="1"/>
  <c r="O1235" i="5" a="1"/>
  <c r="O1235" i="5" s="1"/>
  <c r="O1236" i="5" a="1"/>
  <c r="O1236" i="5" s="1"/>
  <c r="O1237" i="5" a="1"/>
  <c r="O1237" i="5"/>
  <c r="O1238" i="5" a="1"/>
  <c r="O1238" i="5" s="1"/>
  <c r="O1239" i="5" a="1"/>
  <c r="O1239" i="5" s="1"/>
  <c r="O1240" i="5" a="1"/>
  <c r="O1240" i="5" s="1"/>
  <c r="O1241" i="5" a="1"/>
  <c r="O1241" i="5"/>
  <c r="O1242" i="5" a="1"/>
  <c r="O1242" i="5" s="1"/>
  <c r="O1243" i="5" a="1"/>
  <c r="O1243" i="5" s="1"/>
  <c r="O1244" i="5" a="1"/>
  <c r="O1244" i="5" s="1"/>
  <c r="O1245" i="5" a="1"/>
  <c r="O1245" i="5" s="1"/>
  <c r="O1246" i="5" a="1"/>
  <c r="O1246" i="5" s="1"/>
  <c r="O1247" i="5" a="1"/>
  <c r="O1247" i="5" s="1"/>
  <c r="O1248" i="5" a="1"/>
  <c r="O1248" i="5" s="1"/>
  <c r="O1249" i="5" a="1"/>
  <c r="O1249" i="5" s="1"/>
  <c r="O1250" i="5" a="1"/>
  <c r="O1250" i="5" s="1"/>
  <c r="O1201" i="5" a="1"/>
  <c r="O1201" i="5" s="1"/>
  <c r="O1152" i="5" a="1"/>
  <c r="O1152" i="5" s="1"/>
  <c r="O1153" i="5" a="1"/>
  <c r="O1153" i="5" s="1"/>
  <c r="O1154" i="5" a="1"/>
  <c r="O1154" i="5" s="1"/>
  <c r="O1155" i="5" a="1"/>
  <c r="O1155" i="5"/>
  <c r="O1156" i="5" a="1"/>
  <c r="O1156" i="5" s="1"/>
  <c r="O1157" i="5" a="1"/>
  <c r="O1157" i="5" s="1"/>
  <c r="O1158" i="5" a="1"/>
  <c r="O1158" i="5" s="1"/>
  <c r="O1159" i="5" a="1"/>
  <c r="O1159" i="5"/>
  <c r="O1160" i="5" a="1"/>
  <c r="O1160" i="5" s="1"/>
  <c r="O1161" i="5" a="1"/>
  <c r="O1161" i="5" s="1"/>
  <c r="O1162" i="5" a="1"/>
  <c r="O1162" i="5" s="1"/>
  <c r="O1163" i="5" a="1"/>
  <c r="O1163" i="5"/>
  <c r="O1164" i="5" a="1"/>
  <c r="O1164" i="5" s="1"/>
  <c r="O1165" i="5" a="1"/>
  <c r="O1165" i="5" s="1"/>
  <c r="O1166" i="5" a="1"/>
  <c r="O1166" i="5" s="1"/>
  <c r="O1167" i="5" a="1"/>
  <c r="O1167" i="5"/>
  <c r="O1168" i="5" a="1"/>
  <c r="O1168" i="5" s="1"/>
  <c r="O1169" i="5" a="1"/>
  <c r="O1169" i="5" s="1"/>
  <c r="O1170" i="5" a="1"/>
  <c r="O1170" i="5" s="1"/>
  <c r="O1171" i="5" a="1"/>
  <c r="O1171" i="5"/>
  <c r="O1172" i="5" a="1"/>
  <c r="O1172" i="5" s="1"/>
  <c r="O1173" i="5" a="1"/>
  <c r="O1173" i="5" s="1"/>
  <c r="O1174" i="5" a="1"/>
  <c r="O1174" i="5" s="1"/>
  <c r="O1175" i="5" a="1"/>
  <c r="O1175" i="5"/>
  <c r="O1176" i="5" a="1"/>
  <c r="O1176" i="5" s="1"/>
  <c r="O1177" i="5" a="1"/>
  <c r="O1177" i="5" s="1"/>
  <c r="O1178" i="5" a="1"/>
  <c r="O1178" i="5" s="1"/>
  <c r="O1179" i="5" a="1"/>
  <c r="O1179" i="5"/>
  <c r="O1180" i="5" a="1"/>
  <c r="O1180" i="5" s="1"/>
  <c r="O1181" i="5" a="1"/>
  <c r="O1181" i="5" s="1"/>
  <c r="O1182" i="5" a="1"/>
  <c r="O1182" i="5" s="1"/>
  <c r="O1183" i="5" a="1"/>
  <c r="O1183" i="5"/>
  <c r="O1184" i="5" a="1"/>
  <c r="O1184" i="5" s="1"/>
  <c r="O1185" i="5" a="1"/>
  <c r="O1185" i="5" s="1"/>
  <c r="O1186" i="5" a="1"/>
  <c r="O1186" i="5" s="1"/>
  <c r="O1187" i="5" a="1"/>
  <c r="O1187" i="5"/>
  <c r="O1188" i="5" a="1"/>
  <c r="O1188" i="5" s="1"/>
  <c r="O1189" i="5" a="1"/>
  <c r="O1189" i="5" s="1"/>
  <c r="O1190" i="5" a="1"/>
  <c r="O1190" i="5" s="1"/>
  <c r="O1191" i="5" a="1"/>
  <c r="O1191" i="5"/>
  <c r="O1192" i="5" a="1"/>
  <c r="O1192" i="5" s="1"/>
  <c r="O1193" i="5" a="1"/>
  <c r="O1193" i="5" s="1"/>
  <c r="O1194" i="5" a="1"/>
  <c r="O1194" i="5" s="1"/>
  <c r="O1195" i="5" a="1"/>
  <c r="O1195" i="5"/>
  <c r="O1196" i="5" a="1"/>
  <c r="O1196" i="5" s="1"/>
  <c r="O1197" i="5" a="1"/>
  <c r="O1197" i="5" s="1"/>
  <c r="O1198" i="5" a="1"/>
  <c r="O1198" i="5" s="1"/>
  <c r="O1199" i="5" a="1"/>
  <c r="O1199" i="5" s="1"/>
  <c r="O1200" i="5" a="1"/>
  <c r="O1200" i="5" s="1"/>
  <c r="O1151" i="5" a="1"/>
  <c r="O1151" i="5" s="1"/>
  <c r="O1102" i="5" a="1"/>
  <c r="O1102" i="5" s="1"/>
  <c r="O1103" i="5" a="1"/>
  <c r="O1103" i="5" s="1"/>
  <c r="O1104" i="5" a="1"/>
  <c r="O1104" i="5" s="1"/>
  <c r="O1105" i="5" a="1"/>
  <c r="O1105" i="5"/>
  <c r="O1106" i="5" a="1"/>
  <c r="O1106" i="5" s="1"/>
  <c r="O1107" i="5" a="1"/>
  <c r="O1107" i="5" s="1"/>
  <c r="O1108" i="5" a="1"/>
  <c r="O1108" i="5" s="1"/>
  <c r="O1109" i="5" a="1"/>
  <c r="O1109" i="5"/>
  <c r="O1110" i="5" a="1"/>
  <c r="O1110" i="5" s="1"/>
  <c r="O1111" i="5" a="1"/>
  <c r="O1111" i="5" s="1"/>
  <c r="O1112" i="5" a="1"/>
  <c r="O1112" i="5" s="1"/>
  <c r="O1113" i="5" a="1"/>
  <c r="O1113" i="5"/>
  <c r="O1114" i="5" a="1"/>
  <c r="O1114" i="5" s="1"/>
  <c r="O1115" i="5" a="1"/>
  <c r="O1115" i="5" s="1"/>
  <c r="O1116" i="5" a="1"/>
  <c r="O1116" i="5" s="1"/>
  <c r="O1117" i="5" a="1"/>
  <c r="O1117" i="5"/>
  <c r="O1118" i="5" a="1"/>
  <c r="O1118" i="5" s="1"/>
  <c r="O1119" i="5" a="1"/>
  <c r="O1119" i="5" s="1"/>
  <c r="O1120" i="5" a="1"/>
  <c r="O1120" i="5" s="1"/>
  <c r="O1121" i="5" a="1"/>
  <c r="O1121" i="5"/>
  <c r="O1122" i="5" a="1"/>
  <c r="O1122" i="5" s="1"/>
  <c r="O1123" i="5" a="1"/>
  <c r="O1123" i="5" s="1"/>
  <c r="O1124" i="5" a="1"/>
  <c r="O1124" i="5" s="1"/>
  <c r="O1125" i="5" a="1"/>
  <c r="O1125" i="5"/>
  <c r="O1126" i="5" a="1"/>
  <c r="O1126" i="5" s="1"/>
  <c r="O1127" i="5" a="1"/>
  <c r="O1127" i="5" s="1"/>
  <c r="O1128" i="5" a="1"/>
  <c r="O1128" i="5" s="1"/>
  <c r="O1129" i="5" a="1"/>
  <c r="O1129" i="5"/>
  <c r="O1130" i="5" a="1"/>
  <c r="O1130" i="5" s="1"/>
  <c r="O1131" i="5" a="1"/>
  <c r="O1131" i="5" s="1"/>
  <c r="O1132" i="5" a="1"/>
  <c r="O1132" i="5" s="1"/>
  <c r="O1133" i="5" a="1"/>
  <c r="O1133" i="5"/>
  <c r="O1134" i="5" a="1"/>
  <c r="O1134" i="5" s="1"/>
  <c r="O1135" i="5" a="1"/>
  <c r="O1135" i="5" s="1"/>
  <c r="O1136" i="5" a="1"/>
  <c r="O1136" i="5" s="1"/>
  <c r="O1137" i="5" a="1"/>
  <c r="O1137" i="5"/>
  <c r="O1138" i="5" a="1"/>
  <c r="O1138" i="5" s="1"/>
  <c r="O1139" i="5" a="1"/>
  <c r="O1139" i="5" s="1"/>
  <c r="O1140" i="5" a="1"/>
  <c r="O1140" i="5" s="1"/>
  <c r="O1141" i="5" a="1"/>
  <c r="O1141" i="5"/>
  <c r="O1142" i="5" a="1"/>
  <c r="O1142" i="5" s="1"/>
  <c r="O1143" i="5" a="1"/>
  <c r="O1143" i="5" s="1"/>
  <c r="O1144" i="5" a="1"/>
  <c r="O1144" i="5" s="1"/>
  <c r="O1145" i="5" a="1"/>
  <c r="O1145" i="5" s="1"/>
  <c r="O1146" i="5" a="1"/>
  <c r="O1146" i="5" s="1"/>
  <c r="O1147" i="5" a="1"/>
  <c r="O1147" i="5" s="1"/>
  <c r="O1148" i="5" a="1"/>
  <c r="O1148" i="5" s="1"/>
  <c r="O1149" i="5" a="1"/>
  <c r="O1149" i="5" s="1"/>
  <c r="O1150" i="5" a="1"/>
  <c r="O1150" i="5" s="1"/>
  <c r="O1101" i="5" a="1"/>
  <c r="O1101" i="5" s="1"/>
  <c r="O1052" i="5" a="1"/>
  <c r="O1052" i="5" s="1"/>
  <c r="O1053" i="5" a="1"/>
  <c r="O1053" i="5" s="1"/>
  <c r="O1054" i="5" a="1"/>
  <c r="O1054" i="5" s="1"/>
  <c r="O1055" i="5" a="1"/>
  <c r="O1055" i="5"/>
  <c r="O1056" i="5" a="1"/>
  <c r="O1056" i="5" s="1"/>
  <c r="O1057" i="5" a="1"/>
  <c r="O1057" i="5" s="1"/>
  <c r="O1058" i="5" a="1"/>
  <c r="O1058" i="5" s="1"/>
  <c r="O1059" i="5" a="1"/>
  <c r="O1059" i="5"/>
  <c r="O1060" i="5" a="1"/>
  <c r="O1060" i="5" s="1"/>
  <c r="O1061" i="5" a="1"/>
  <c r="O1061" i="5" s="1"/>
  <c r="O1062" i="5" a="1"/>
  <c r="O1062" i="5" s="1"/>
  <c r="O1063" i="5" a="1"/>
  <c r="O1063" i="5"/>
  <c r="O1064" i="5" a="1"/>
  <c r="O1064" i="5" s="1"/>
  <c r="O1065" i="5" a="1"/>
  <c r="O1065" i="5" s="1"/>
  <c r="O1066" i="5" a="1"/>
  <c r="O1066" i="5" s="1"/>
  <c r="O1067" i="5" a="1"/>
  <c r="O1067" i="5"/>
  <c r="O1068" i="5" a="1"/>
  <c r="O1068" i="5" s="1"/>
  <c r="O1069" i="5" a="1"/>
  <c r="O1069" i="5" s="1"/>
  <c r="O1070" i="5" a="1"/>
  <c r="O1070" i="5" s="1"/>
  <c r="O1071" i="5" a="1"/>
  <c r="O1071" i="5"/>
  <c r="O1072" i="5" a="1"/>
  <c r="O1072" i="5" s="1"/>
  <c r="O1073" i="5" a="1"/>
  <c r="O1073" i="5" s="1"/>
  <c r="O1074" i="5" a="1"/>
  <c r="O1074" i="5" s="1"/>
  <c r="O1075" i="5" a="1"/>
  <c r="O1075" i="5"/>
  <c r="O1076" i="5" a="1"/>
  <c r="O1076" i="5" s="1"/>
  <c r="O1077" i="5" a="1"/>
  <c r="O1077" i="5" s="1"/>
  <c r="O1078" i="5" a="1"/>
  <c r="O1078" i="5" s="1"/>
  <c r="O1079" i="5" a="1"/>
  <c r="O1079" i="5"/>
  <c r="O1080" i="5" a="1"/>
  <c r="O1080" i="5" s="1"/>
  <c r="O1081" i="5" a="1"/>
  <c r="O1081" i="5" s="1"/>
  <c r="O1082" i="5" a="1"/>
  <c r="O1082" i="5" s="1"/>
  <c r="O1083" i="5" a="1"/>
  <c r="O1083" i="5"/>
  <c r="O1084" i="5" a="1"/>
  <c r="O1084" i="5" s="1"/>
  <c r="O1085" i="5" a="1"/>
  <c r="O1085" i="5" s="1"/>
  <c r="O1086" i="5" a="1"/>
  <c r="O1086" i="5" s="1"/>
  <c r="O1087" i="5" a="1"/>
  <c r="O1087" i="5"/>
  <c r="O1088" i="5" a="1"/>
  <c r="O1088" i="5" s="1"/>
  <c r="O1089" i="5" a="1"/>
  <c r="O1089" i="5" s="1"/>
  <c r="O1090" i="5" a="1"/>
  <c r="O1090" i="5" s="1"/>
  <c r="O1091" i="5" a="1"/>
  <c r="O1091" i="5"/>
  <c r="O1092" i="5" a="1"/>
  <c r="O1092" i="5" s="1"/>
  <c r="O1093" i="5" a="1"/>
  <c r="O1093" i="5" s="1"/>
  <c r="O1094" i="5" a="1"/>
  <c r="O1094" i="5" s="1"/>
  <c r="O1095" i="5" a="1"/>
  <c r="O1095" i="5"/>
  <c r="O1096" i="5" a="1"/>
  <c r="O1096" i="5" s="1"/>
  <c r="O1097" i="5" a="1"/>
  <c r="O1097" i="5" s="1"/>
  <c r="O1098" i="5" a="1"/>
  <c r="O1098" i="5" s="1"/>
  <c r="O1099" i="5" a="1"/>
  <c r="O1099" i="5" s="1"/>
  <c r="O1100" i="5" a="1"/>
  <c r="O1100" i="5" s="1"/>
  <c r="O1051" i="5" a="1"/>
  <c r="O1051" i="5" s="1"/>
  <c r="O1002" i="5" a="1"/>
  <c r="O1002" i="5" s="1"/>
  <c r="O1003" i="5" a="1"/>
  <c r="O1003" i="5" s="1"/>
  <c r="O1004" i="5" a="1"/>
  <c r="O1004" i="5"/>
  <c r="O1005" i="5" a="1"/>
  <c r="O1005" i="5"/>
  <c r="O1006" i="5" a="1"/>
  <c r="O1006" i="5" s="1"/>
  <c r="O1007" i="5" a="1"/>
  <c r="O1007" i="5" s="1"/>
  <c r="O1008" i="5" a="1"/>
  <c r="O1008" i="5"/>
  <c r="O1009" i="5" a="1"/>
  <c r="O1009" i="5"/>
  <c r="O1010" i="5" a="1"/>
  <c r="O1010" i="5" s="1"/>
  <c r="O1011" i="5" a="1"/>
  <c r="O1011" i="5" s="1"/>
  <c r="O1012" i="5" a="1"/>
  <c r="O1012" i="5"/>
  <c r="O1013" i="5" a="1"/>
  <c r="O1013" i="5"/>
  <c r="O1014" i="5" a="1"/>
  <c r="O1014" i="5" s="1"/>
  <c r="O1015" i="5" a="1"/>
  <c r="O1015" i="5" s="1"/>
  <c r="O1016" i="5" a="1"/>
  <c r="O1016" i="5"/>
  <c r="O1017" i="5" a="1"/>
  <c r="O1017" i="5"/>
  <c r="O1018" i="5" a="1"/>
  <c r="O1018" i="5" s="1"/>
  <c r="O1019" i="5" a="1"/>
  <c r="O1019" i="5" s="1"/>
  <c r="O1020" i="5" a="1"/>
  <c r="O1020" i="5"/>
  <c r="O1021" i="5" a="1"/>
  <c r="O1021" i="5" s="1"/>
  <c r="O1022" i="5" a="1"/>
  <c r="O1022" i="5" s="1"/>
  <c r="O1023" i="5" a="1"/>
  <c r="O1023" i="5" s="1"/>
  <c r="O1024" i="5" a="1"/>
  <c r="O1024" i="5"/>
  <c r="O1025" i="5" a="1"/>
  <c r="O1025" i="5" s="1"/>
  <c r="O1026" i="5" a="1"/>
  <c r="O1026" i="5" s="1"/>
  <c r="O1027" i="5" a="1"/>
  <c r="O1027" i="5" s="1"/>
  <c r="O1028" i="5" a="1"/>
  <c r="O1028" i="5"/>
  <c r="O1029" i="5" a="1"/>
  <c r="O1029" i="5" s="1"/>
  <c r="O1030" i="5" a="1"/>
  <c r="O1030" i="5" s="1"/>
  <c r="O1031" i="5" a="1"/>
  <c r="O1031" i="5" s="1"/>
  <c r="O1032" i="5" a="1"/>
  <c r="O1032" i="5"/>
  <c r="O1033" i="5" a="1"/>
  <c r="O1033" i="5" s="1"/>
  <c r="O1034" i="5" a="1"/>
  <c r="O1034" i="5" s="1"/>
  <c r="O1035" i="5" a="1"/>
  <c r="O1035" i="5" s="1"/>
  <c r="O1036" i="5" a="1"/>
  <c r="O1036" i="5"/>
  <c r="O1037" i="5" a="1"/>
  <c r="O1037" i="5" s="1"/>
  <c r="O1038" i="5" a="1"/>
  <c r="O1038" i="5" s="1"/>
  <c r="O1039" i="5" a="1"/>
  <c r="O1039" i="5" s="1"/>
  <c r="O1040" i="5" a="1"/>
  <c r="O1040" i="5"/>
  <c r="O1041" i="5" a="1"/>
  <c r="O1041" i="5" s="1"/>
  <c r="O1042" i="5" a="1"/>
  <c r="O1042" i="5" s="1"/>
  <c r="O1043" i="5" a="1"/>
  <c r="O1043" i="5" s="1"/>
  <c r="O1044" i="5" a="1"/>
  <c r="O1044" i="5"/>
  <c r="O1045" i="5" a="1"/>
  <c r="O1045" i="5" s="1"/>
  <c r="O1046" i="5" a="1"/>
  <c r="O1046" i="5" s="1"/>
  <c r="O1047" i="5" a="1"/>
  <c r="O1047" i="5" s="1"/>
  <c r="O1048" i="5" a="1"/>
  <c r="O1048" i="5" s="1"/>
  <c r="O1049" i="5" a="1"/>
  <c r="O1049" i="5" s="1"/>
  <c r="O1050" i="5" a="1"/>
  <c r="O1050" i="5" s="1"/>
  <c r="O1001" i="5" a="1"/>
  <c r="O1001" i="5" s="1"/>
  <c r="O952" i="5" a="1"/>
  <c r="O952" i="5" s="1"/>
  <c r="O953" i="5" a="1"/>
  <c r="O953" i="5" s="1"/>
  <c r="O954" i="5" a="1"/>
  <c r="O954" i="5" s="1"/>
  <c r="O955" i="5" a="1"/>
  <c r="O955" i="5"/>
  <c r="O956" i="5" a="1"/>
  <c r="O956" i="5" s="1"/>
  <c r="O957" i="5" a="1"/>
  <c r="O957" i="5" s="1"/>
  <c r="O958" i="5" a="1"/>
  <c r="O958" i="5" s="1"/>
  <c r="O959" i="5" a="1"/>
  <c r="O959" i="5"/>
  <c r="O960" i="5" a="1"/>
  <c r="O960" i="5" s="1"/>
  <c r="O961" i="5" a="1"/>
  <c r="O961" i="5" s="1"/>
  <c r="O962" i="5" a="1"/>
  <c r="O962" i="5" s="1"/>
  <c r="O963" i="5" a="1"/>
  <c r="O963" i="5"/>
  <c r="O964" i="5" a="1"/>
  <c r="O964" i="5" s="1"/>
  <c r="O965" i="5" a="1"/>
  <c r="O965" i="5" s="1"/>
  <c r="O966" i="5" a="1"/>
  <c r="O966" i="5" s="1"/>
  <c r="O967" i="5" a="1"/>
  <c r="O967" i="5"/>
  <c r="O968" i="5" a="1"/>
  <c r="O968" i="5" s="1"/>
  <c r="O969" i="5" a="1"/>
  <c r="O969" i="5" s="1"/>
  <c r="O970" i="5" a="1"/>
  <c r="O970" i="5" s="1"/>
  <c r="O971" i="5" a="1"/>
  <c r="O971" i="5"/>
  <c r="O972" i="5" a="1"/>
  <c r="O972" i="5" s="1"/>
  <c r="O973" i="5" a="1"/>
  <c r="O973" i="5" s="1"/>
  <c r="O974" i="5" a="1"/>
  <c r="O974" i="5" s="1"/>
  <c r="O975" i="5" a="1"/>
  <c r="O975" i="5"/>
  <c r="O976" i="5" a="1"/>
  <c r="O976" i="5" s="1"/>
  <c r="O977" i="5" a="1"/>
  <c r="O977" i="5" s="1"/>
  <c r="O978" i="5" a="1"/>
  <c r="O978" i="5" s="1"/>
  <c r="O979" i="5" a="1"/>
  <c r="O979" i="5"/>
  <c r="O980" i="5" a="1"/>
  <c r="O980" i="5" s="1"/>
  <c r="O981" i="5" a="1"/>
  <c r="O981" i="5" s="1"/>
  <c r="O982" i="5" a="1"/>
  <c r="O982" i="5" s="1"/>
  <c r="O983" i="5" a="1"/>
  <c r="O983" i="5"/>
  <c r="O984" i="5" a="1"/>
  <c r="O984" i="5" s="1"/>
  <c r="O985" i="5" a="1"/>
  <c r="O985" i="5" s="1"/>
  <c r="O986" i="5" a="1"/>
  <c r="O986" i="5" s="1"/>
  <c r="O987" i="5" a="1"/>
  <c r="O987" i="5"/>
  <c r="O988" i="5" a="1"/>
  <c r="O988" i="5" s="1"/>
  <c r="O989" i="5" a="1"/>
  <c r="O989" i="5" s="1"/>
  <c r="O990" i="5" a="1"/>
  <c r="O990" i="5" s="1"/>
  <c r="O991" i="5" a="1"/>
  <c r="O991" i="5"/>
  <c r="O992" i="5" a="1"/>
  <c r="O992" i="5" s="1"/>
  <c r="O993" i="5" a="1"/>
  <c r="O993" i="5" s="1"/>
  <c r="O994" i="5" a="1"/>
  <c r="O994" i="5" s="1"/>
  <c r="O995" i="5" a="1"/>
  <c r="O995" i="5"/>
  <c r="O996" i="5" a="1"/>
  <c r="O996" i="5" s="1"/>
  <c r="O997" i="5" a="1"/>
  <c r="O997" i="5" s="1"/>
  <c r="O998" i="5" a="1"/>
  <c r="O998" i="5" s="1"/>
  <c r="O999" i="5" a="1"/>
  <c r="O999" i="5"/>
  <c r="O1000" i="5" a="1"/>
  <c r="O1000" i="5" s="1"/>
  <c r="O951" i="5" a="1"/>
  <c r="O951" i="5" s="1"/>
  <c r="O902" i="5" a="1"/>
  <c r="O902" i="5" s="1"/>
  <c r="O903" i="5" a="1"/>
  <c r="O903" i="5" s="1"/>
  <c r="O904" i="5" a="1"/>
  <c r="O904" i="5" s="1"/>
  <c r="O905" i="5" a="1"/>
  <c r="O905" i="5"/>
  <c r="O906" i="5" a="1"/>
  <c r="O906" i="5" s="1"/>
  <c r="O907" i="5" a="1"/>
  <c r="O907" i="5" s="1"/>
  <c r="O908" i="5" a="1"/>
  <c r="O908" i="5" s="1"/>
  <c r="O909" i="5" a="1"/>
  <c r="O909" i="5"/>
  <c r="O910" i="5" a="1"/>
  <c r="O910" i="5" s="1"/>
  <c r="O911" i="5" a="1"/>
  <c r="O911" i="5" s="1"/>
  <c r="O912" i="5" a="1"/>
  <c r="O912" i="5" s="1"/>
  <c r="O913" i="5" a="1"/>
  <c r="O913" i="5"/>
  <c r="O914" i="5" a="1"/>
  <c r="O914" i="5" s="1"/>
  <c r="O915" i="5" a="1"/>
  <c r="O915" i="5" s="1"/>
  <c r="O916" i="5" a="1"/>
  <c r="O916" i="5" s="1"/>
  <c r="O917" i="5" a="1"/>
  <c r="O917" i="5"/>
  <c r="O918" i="5" a="1"/>
  <c r="O918" i="5" s="1"/>
  <c r="O919" i="5" a="1"/>
  <c r="O919" i="5" s="1"/>
  <c r="O920" i="5" a="1"/>
  <c r="O920" i="5" s="1"/>
  <c r="O921" i="5" a="1"/>
  <c r="O921" i="5"/>
  <c r="O922" i="5" a="1"/>
  <c r="O922" i="5" s="1"/>
  <c r="O923" i="5" a="1"/>
  <c r="O923" i="5" s="1"/>
  <c r="O924" i="5" a="1"/>
  <c r="O924" i="5" s="1"/>
  <c r="O925" i="5" a="1"/>
  <c r="O925" i="5"/>
  <c r="O926" i="5" a="1"/>
  <c r="O926" i="5" s="1"/>
  <c r="O927" i="5" a="1"/>
  <c r="O927" i="5" s="1"/>
  <c r="O928" i="5" a="1"/>
  <c r="O928" i="5" s="1"/>
  <c r="O929" i="5" a="1"/>
  <c r="O929" i="5"/>
  <c r="O930" i="5" a="1"/>
  <c r="O930" i="5" s="1"/>
  <c r="O931" i="5" a="1"/>
  <c r="O931" i="5" s="1"/>
  <c r="O932" i="5" a="1"/>
  <c r="O932" i="5" s="1"/>
  <c r="O933" i="5" a="1"/>
  <c r="O933" i="5"/>
  <c r="O934" i="5" a="1"/>
  <c r="O934" i="5" s="1"/>
  <c r="O935" i="5" a="1"/>
  <c r="O935" i="5" s="1"/>
  <c r="O936" i="5" a="1"/>
  <c r="O936" i="5" s="1"/>
  <c r="O937" i="5" a="1"/>
  <c r="O937" i="5" s="1"/>
  <c r="O938" i="5" a="1"/>
  <c r="O938" i="5" s="1"/>
  <c r="O939" i="5" a="1"/>
  <c r="O939" i="5" s="1"/>
  <c r="O940" i="5" a="1"/>
  <c r="O940" i="5" s="1"/>
  <c r="O941" i="5" a="1"/>
  <c r="O941" i="5" s="1"/>
  <c r="O942" i="5" a="1"/>
  <c r="O942" i="5" s="1"/>
  <c r="O943" i="5" a="1"/>
  <c r="O943" i="5" s="1"/>
  <c r="O944" i="5" a="1"/>
  <c r="O944" i="5" s="1"/>
  <c r="O945" i="5" a="1"/>
  <c r="O945" i="5" s="1"/>
  <c r="O946" i="5" a="1"/>
  <c r="O946" i="5" s="1"/>
  <c r="O947" i="5" a="1"/>
  <c r="O947" i="5" s="1"/>
  <c r="O948" i="5" a="1"/>
  <c r="O948" i="5" s="1"/>
  <c r="O949" i="5" a="1"/>
  <c r="O949" i="5" s="1"/>
  <c r="O950" i="5" a="1"/>
  <c r="O950" i="5" s="1"/>
  <c r="O901" i="5" a="1"/>
  <c r="O901" i="5" s="1"/>
  <c r="O802" i="5" a="1"/>
  <c r="O802" i="5" s="1"/>
  <c r="O803" i="5" a="1"/>
  <c r="O803" i="5" s="1"/>
  <c r="O804" i="5" a="1"/>
  <c r="O804" i="5"/>
  <c r="O805" i="5" a="1"/>
  <c r="O805" i="5"/>
  <c r="O806" i="5" a="1"/>
  <c r="O806" i="5" s="1"/>
  <c r="O807" i="5" a="1"/>
  <c r="O807" i="5" s="1"/>
  <c r="O808" i="5" a="1"/>
  <c r="O808" i="5"/>
  <c r="O809" i="5" a="1"/>
  <c r="O809" i="5"/>
  <c r="O810" i="5" a="1"/>
  <c r="O810" i="5" s="1"/>
  <c r="O811" i="5" a="1"/>
  <c r="O811" i="5" s="1"/>
  <c r="O812" i="5" a="1"/>
  <c r="O812" i="5"/>
  <c r="O813" i="5" a="1"/>
  <c r="O813" i="5"/>
  <c r="O814" i="5" a="1"/>
  <c r="O814" i="5" s="1"/>
  <c r="O815" i="5" a="1"/>
  <c r="O815" i="5" s="1"/>
  <c r="O816" i="5" a="1"/>
  <c r="O816" i="5"/>
  <c r="O817" i="5" a="1"/>
  <c r="O817" i="5"/>
  <c r="O818" i="5" a="1"/>
  <c r="O818" i="5" s="1"/>
  <c r="O819" i="5" a="1"/>
  <c r="O819" i="5" s="1"/>
  <c r="O820" i="5" a="1"/>
  <c r="O820" i="5"/>
  <c r="O821" i="5" a="1"/>
  <c r="O821" i="5" s="1"/>
  <c r="O822" i="5" a="1"/>
  <c r="O822" i="5" s="1"/>
  <c r="O823" i="5" a="1"/>
  <c r="O823" i="5" s="1"/>
  <c r="O824" i="5" a="1"/>
  <c r="O824" i="5"/>
  <c r="O825" i="5" a="1"/>
  <c r="O825" i="5" s="1"/>
  <c r="O826" i="5" a="1"/>
  <c r="O826" i="5" s="1"/>
  <c r="O827" i="5" a="1"/>
  <c r="O827" i="5" s="1"/>
  <c r="O828" i="5" a="1"/>
  <c r="O828" i="5"/>
  <c r="O829" i="5" a="1"/>
  <c r="O829" i="5" s="1"/>
  <c r="O830" i="5" a="1"/>
  <c r="O830" i="5" s="1"/>
  <c r="O831" i="5" a="1"/>
  <c r="O831" i="5" s="1"/>
  <c r="O832" i="5" a="1"/>
  <c r="O832" i="5"/>
  <c r="O833" i="5" a="1"/>
  <c r="O833" i="5" s="1"/>
  <c r="O834" i="5" a="1"/>
  <c r="O834" i="5" s="1"/>
  <c r="O835" i="5" a="1"/>
  <c r="O835" i="5" s="1"/>
  <c r="O836" i="5" a="1"/>
  <c r="O836" i="5"/>
  <c r="O837" i="5" a="1"/>
  <c r="O837" i="5" s="1"/>
  <c r="O838" i="5" a="1"/>
  <c r="O838" i="5" s="1"/>
  <c r="O839" i="5" a="1"/>
  <c r="O839" i="5" s="1"/>
  <c r="O840" i="5" a="1"/>
  <c r="O840" i="5"/>
  <c r="O841" i="5" a="1"/>
  <c r="O841" i="5" s="1"/>
  <c r="O842" i="5" a="1"/>
  <c r="O842" i="5" s="1"/>
  <c r="O843" i="5" a="1"/>
  <c r="O843" i="5" s="1"/>
  <c r="O844" i="5" a="1"/>
  <c r="O844" i="5"/>
  <c r="O845" i="5" a="1"/>
  <c r="O845" i="5" s="1"/>
  <c r="O846" i="5" a="1"/>
  <c r="O846" i="5" s="1"/>
  <c r="O847" i="5" a="1"/>
  <c r="O847" i="5" s="1"/>
  <c r="O848" i="5" a="1"/>
  <c r="O848" i="5"/>
  <c r="O849" i="5" a="1"/>
  <c r="O849" i="5" s="1"/>
  <c r="O850" i="5" a="1"/>
  <c r="O850" i="5" s="1"/>
  <c r="O851" i="5" a="1"/>
  <c r="O851" i="5" s="1"/>
  <c r="O852" i="5" a="1"/>
  <c r="O852" i="5"/>
  <c r="O853" i="5" a="1"/>
  <c r="O853" i="5" s="1"/>
  <c r="O854" i="5" a="1"/>
  <c r="O854" i="5" s="1"/>
  <c r="O855" i="5" a="1"/>
  <c r="O855" i="5" s="1"/>
  <c r="O856" i="5" a="1"/>
  <c r="O856" i="5"/>
  <c r="O857" i="5" a="1"/>
  <c r="O857" i="5" s="1"/>
  <c r="O858" i="5" a="1"/>
  <c r="O858" i="5" s="1"/>
  <c r="O859" i="5" a="1"/>
  <c r="O859" i="5" s="1"/>
  <c r="O860" i="5" a="1"/>
  <c r="O860" i="5"/>
  <c r="O861" i="5" a="1"/>
  <c r="O861" i="5" s="1"/>
  <c r="O862" i="5" a="1"/>
  <c r="O862" i="5" s="1"/>
  <c r="O863" i="5" a="1"/>
  <c r="O863" i="5" s="1"/>
  <c r="O864" i="5" a="1"/>
  <c r="O864" i="5" s="1"/>
  <c r="O865" i="5" a="1"/>
  <c r="O865" i="5" s="1"/>
  <c r="O866" i="5" a="1"/>
  <c r="O866" i="5" s="1"/>
  <c r="O867" i="5" a="1"/>
  <c r="O867" i="5" s="1"/>
  <c r="O868" i="5" a="1"/>
  <c r="O868" i="5" s="1"/>
  <c r="O869" i="5" a="1"/>
  <c r="O869" i="5" s="1"/>
  <c r="O870" i="5" a="1"/>
  <c r="O870" i="5" s="1"/>
  <c r="O871" i="5" a="1"/>
  <c r="O871" i="5" s="1"/>
  <c r="O872" i="5" a="1"/>
  <c r="O872" i="5" s="1"/>
  <c r="O873" i="5" a="1"/>
  <c r="O873" i="5" s="1"/>
  <c r="O874" i="5" a="1"/>
  <c r="O874" i="5" s="1"/>
  <c r="O875" i="5" a="1"/>
  <c r="O875" i="5" s="1"/>
  <c r="O876" i="5" a="1"/>
  <c r="O876" i="5" s="1"/>
  <c r="O877" i="5" a="1"/>
  <c r="O877" i="5" s="1"/>
  <c r="O878" i="5" a="1"/>
  <c r="O878" i="5" s="1"/>
  <c r="O879" i="5" a="1"/>
  <c r="O879" i="5" s="1"/>
  <c r="O880" i="5" a="1"/>
  <c r="O880" i="5" s="1"/>
  <c r="O881" i="5" a="1"/>
  <c r="O881" i="5" s="1"/>
  <c r="O882" i="5" a="1"/>
  <c r="O882" i="5" s="1"/>
  <c r="O883" i="5" a="1"/>
  <c r="O883" i="5" s="1"/>
  <c r="O884" i="5" a="1"/>
  <c r="O884" i="5" s="1"/>
  <c r="O885" i="5" a="1"/>
  <c r="O885" i="5" s="1"/>
  <c r="O886" i="5" a="1"/>
  <c r="O886" i="5" s="1"/>
  <c r="O887" i="5" a="1"/>
  <c r="O887" i="5" s="1"/>
  <c r="O888" i="5" a="1"/>
  <c r="O888" i="5" s="1"/>
  <c r="O889" i="5" a="1"/>
  <c r="O889" i="5" s="1"/>
  <c r="O890" i="5" a="1"/>
  <c r="O890" i="5" s="1"/>
  <c r="O891" i="5" a="1"/>
  <c r="O891" i="5" s="1"/>
  <c r="O892" i="5" a="1"/>
  <c r="O892" i="5" s="1"/>
  <c r="O893" i="5" a="1"/>
  <c r="O893" i="5" s="1"/>
  <c r="O894" i="5" a="1"/>
  <c r="O894" i="5" s="1"/>
  <c r="O895" i="5" a="1"/>
  <c r="O895" i="5" s="1"/>
  <c r="O896" i="5" a="1"/>
  <c r="O896" i="5" s="1"/>
  <c r="O897" i="5" a="1"/>
  <c r="O897" i="5" s="1"/>
  <c r="O898" i="5" a="1"/>
  <c r="O898" i="5" s="1"/>
  <c r="O899" i="5" a="1"/>
  <c r="O899" i="5" s="1"/>
  <c r="O900" i="5" a="1"/>
  <c r="O900" i="5" s="1"/>
  <c r="O801" i="5" a="1"/>
  <c r="O801" i="5" s="1"/>
  <c r="O752" i="5" a="1"/>
  <c r="O752" i="5" s="1"/>
  <c r="O753" i="5" a="1"/>
  <c r="O753" i="5" s="1"/>
  <c r="O754" i="5" a="1"/>
  <c r="O754" i="5" s="1"/>
  <c r="O755" i="5" a="1"/>
  <c r="O755" i="5"/>
  <c r="O756" i="5" a="1"/>
  <c r="O756" i="5" s="1"/>
  <c r="O757" i="5" a="1"/>
  <c r="O757" i="5" s="1"/>
  <c r="O758" i="5" a="1"/>
  <c r="O758" i="5" s="1"/>
  <c r="O759" i="5" a="1"/>
  <c r="O759" i="5" s="1"/>
  <c r="O760" i="5" a="1"/>
  <c r="O760" i="5" s="1"/>
  <c r="O761" i="5" a="1"/>
  <c r="O761" i="5" s="1"/>
  <c r="O762" i="5" a="1"/>
  <c r="O762" i="5" s="1"/>
  <c r="O763" i="5" a="1"/>
  <c r="O763" i="5" s="1"/>
  <c r="O764" i="5" a="1"/>
  <c r="O764" i="5" s="1"/>
  <c r="O765" i="5" a="1"/>
  <c r="O765" i="5" s="1"/>
  <c r="O766" i="5" a="1"/>
  <c r="O766" i="5" s="1"/>
  <c r="O767" i="5" a="1"/>
  <c r="O767" i="5" s="1"/>
  <c r="O768" i="5" a="1"/>
  <c r="O768" i="5" s="1"/>
  <c r="O769" i="5" a="1"/>
  <c r="O769" i="5" s="1"/>
  <c r="O770" i="5" a="1"/>
  <c r="O770" i="5" s="1"/>
  <c r="O771" i="5" a="1"/>
  <c r="O771" i="5" s="1"/>
  <c r="O772" i="5" a="1"/>
  <c r="O772" i="5" s="1"/>
  <c r="O773" i="5" a="1"/>
  <c r="O773" i="5" s="1"/>
  <c r="O774" i="5" a="1"/>
  <c r="O774" i="5" s="1"/>
  <c r="O775" i="5" a="1"/>
  <c r="O775" i="5" s="1"/>
  <c r="O776" i="5" a="1"/>
  <c r="O776" i="5" s="1"/>
  <c r="O777" i="5" a="1"/>
  <c r="O777" i="5" s="1"/>
  <c r="O778" i="5" a="1"/>
  <c r="O778" i="5" s="1"/>
  <c r="O779" i="5" a="1"/>
  <c r="O779" i="5" s="1"/>
  <c r="O780" i="5" a="1"/>
  <c r="O780" i="5" s="1"/>
  <c r="O781" i="5" a="1"/>
  <c r="O781" i="5" s="1"/>
  <c r="O782" i="5" a="1"/>
  <c r="O782" i="5" s="1"/>
  <c r="O783" i="5" a="1"/>
  <c r="O783" i="5" s="1"/>
  <c r="O784" i="5" a="1"/>
  <c r="O784" i="5" s="1"/>
  <c r="O785" i="5" a="1"/>
  <c r="O785" i="5" s="1"/>
  <c r="O786" i="5" a="1"/>
  <c r="O786" i="5" s="1"/>
  <c r="O787" i="5" a="1"/>
  <c r="O787" i="5" s="1"/>
  <c r="O788" i="5" a="1"/>
  <c r="O788" i="5" s="1"/>
  <c r="O789" i="5" a="1"/>
  <c r="O789" i="5" s="1"/>
  <c r="O790" i="5" a="1"/>
  <c r="O790" i="5" s="1"/>
  <c r="O791" i="5" a="1"/>
  <c r="O791" i="5" s="1"/>
  <c r="O792" i="5" a="1"/>
  <c r="O792" i="5" s="1"/>
  <c r="O793" i="5" a="1"/>
  <c r="O793" i="5" s="1"/>
  <c r="O794" i="5" a="1"/>
  <c r="O794" i="5" s="1"/>
  <c r="O795" i="5" a="1"/>
  <c r="O795" i="5" s="1"/>
  <c r="O796" i="5" a="1"/>
  <c r="O796" i="5" s="1"/>
  <c r="O797" i="5" a="1"/>
  <c r="O797" i="5" s="1"/>
  <c r="O798" i="5" a="1"/>
  <c r="O798" i="5" s="1"/>
  <c r="O799" i="5" a="1"/>
  <c r="O799" i="5" s="1"/>
  <c r="O800" i="5" a="1"/>
  <c r="O800" i="5" s="1"/>
  <c r="O751" i="5" a="1"/>
  <c r="O751" i="5" s="1"/>
  <c r="O702" i="5" a="1"/>
  <c r="O702" i="5" s="1"/>
  <c r="O703" i="5" a="1"/>
  <c r="O703" i="5" s="1"/>
  <c r="O704" i="5" a="1"/>
  <c r="O704" i="5" s="1"/>
  <c r="O705" i="5" a="1"/>
  <c r="O705" i="5"/>
  <c r="O706" i="5" a="1"/>
  <c r="O706" i="5" s="1"/>
  <c r="O707" i="5" a="1"/>
  <c r="O707" i="5" s="1"/>
  <c r="O708" i="5" a="1"/>
  <c r="O708" i="5" s="1"/>
  <c r="O709" i="5" a="1"/>
  <c r="O709" i="5"/>
  <c r="O710" i="5" a="1"/>
  <c r="O710" i="5" s="1"/>
  <c r="O711" i="5" a="1"/>
  <c r="O711" i="5" s="1"/>
  <c r="O712" i="5" a="1"/>
  <c r="O712" i="5" s="1"/>
  <c r="O713" i="5" a="1"/>
  <c r="O713" i="5"/>
  <c r="O714" i="5" a="1"/>
  <c r="O714" i="5" s="1"/>
  <c r="O715" i="5" a="1"/>
  <c r="O715" i="5" s="1"/>
  <c r="O716" i="5" a="1"/>
  <c r="O716" i="5" s="1"/>
  <c r="O717" i="5" a="1"/>
  <c r="O717" i="5"/>
  <c r="O718" i="5" a="1"/>
  <c r="O718" i="5" s="1"/>
  <c r="O719" i="5" a="1"/>
  <c r="O719" i="5" s="1"/>
  <c r="O720" i="5" a="1"/>
  <c r="O720" i="5" s="1"/>
  <c r="O721" i="5" a="1"/>
  <c r="O721" i="5"/>
  <c r="O722" i="5" a="1"/>
  <c r="O722" i="5" s="1"/>
  <c r="O723" i="5" a="1"/>
  <c r="O723" i="5" s="1"/>
  <c r="O724" i="5" a="1"/>
  <c r="O724" i="5" s="1"/>
  <c r="O725" i="5" a="1"/>
  <c r="O725" i="5"/>
  <c r="O726" i="5" a="1"/>
  <c r="O726" i="5" s="1"/>
  <c r="O727" i="5" a="1"/>
  <c r="O727" i="5" s="1"/>
  <c r="O728" i="5" a="1"/>
  <c r="O728" i="5" s="1"/>
  <c r="O729" i="5" a="1"/>
  <c r="O729" i="5"/>
  <c r="O730" i="5" a="1"/>
  <c r="O730" i="5" s="1"/>
  <c r="O731" i="5" a="1"/>
  <c r="O731" i="5" s="1"/>
  <c r="O732" i="5" a="1"/>
  <c r="O732" i="5" s="1"/>
  <c r="O733" i="5" a="1"/>
  <c r="O733" i="5"/>
  <c r="O734" i="5" a="1"/>
  <c r="O734" i="5" s="1"/>
  <c r="O735" i="5" a="1"/>
  <c r="O735" i="5" s="1"/>
  <c r="O736" i="5" a="1"/>
  <c r="O736" i="5" s="1"/>
  <c r="O737" i="5" a="1"/>
  <c r="O737" i="5"/>
  <c r="O738" i="5" a="1"/>
  <c r="O738" i="5" s="1"/>
  <c r="O739" i="5" a="1"/>
  <c r="O739" i="5" s="1"/>
  <c r="O740" i="5" a="1"/>
  <c r="O740" i="5" s="1"/>
  <c r="O741" i="5" a="1"/>
  <c r="O741" i="5"/>
  <c r="O742" i="5" a="1"/>
  <c r="O742" i="5" s="1"/>
  <c r="O743" i="5" a="1"/>
  <c r="O743" i="5" s="1"/>
  <c r="O744" i="5" a="1"/>
  <c r="O744" i="5" s="1"/>
  <c r="O745" i="5" a="1"/>
  <c r="O745" i="5"/>
  <c r="O746" i="5" a="1"/>
  <c r="O746" i="5" s="1"/>
  <c r="O747" i="5" a="1"/>
  <c r="O747" i="5" s="1"/>
  <c r="O748" i="5" a="1"/>
  <c r="O748" i="5" s="1"/>
  <c r="O749" i="5" a="1"/>
  <c r="O749" i="5" s="1"/>
  <c r="O750" i="5" a="1"/>
  <c r="O750" i="5" s="1"/>
  <c r="O701" i="5" a="1"/>
  <c r="O701" i="5" s="1"/>
  <c r="O652" i="5" a="1"/>
  <c r="O652" i="5" s="1"/>
  <c r="O653" i="5" a="1"/>
  <c r="O653" i="5" s="1"/>
  <c r="O654" i="5" a="1"/>
  <c r="O654" i="5" s="1"/>
  <c r="O655" i="5" a="1"/>
  <c r="O655" i="5"/>
  <c r="O656" i="5" a="1"/>
  <c r="O656" i="5" s="1"/>
  <c r="O657" i="5" a="1"/>
  <c r="O657" i="5" s="1"/>
  <c r="O658" i="5" a="1"/>
  <c r="O658" i="5" s="1"/>
  <c r="O659" i="5" a="1"/>
  <c r="O659" i="5"/>
  <c r="O660" i="5" a="1"/>
  <c r="O660" i="5" s="1"/>
  <c r="O661" i="5" a="1"/>
  <c r="O661" i="5" s="1"/>
  <c r="O662" i="5" a="1"/>
  <c r="O662" i="5" s="1"/>
  <c r="O663" i="5" a="1"/>
  <c r="O663" i="5"/>
  <c r="O664" i="5" a="1"/>
  <c r="O664" i="5" s="1"/>
  <c r="O665" i="5" a="1"/>
  <c r="O665" i="5" s="1"/>
  <c r="O666" i="5" a="1"/>
  <c r="O666" i="5" s="1"/>
  <c r="O667" i="5" a="1"/>
  <c r="O667" i="5"/>
  <c r="O668" i="5" a="1"/>
  <c r="O668" i="5" s="1"/>
  <c r="O669" i="5" a="1"/>
  <c r="O669" i="5" s="1"/>
  <c r="O670" i="5" a="1"/>
  <c r="O670" i="5" s="1"/>
  <c r="O671" i="5" a="1"/>
  <c r="O671" i="5"/>
  <c r="O672" i="5" a="1"/>
  <c r="O672" i="5" s="1"/>
  <c r="O673" i="5" a="1"/>
  <c r="O673" i="5" s="1"/>
  <c r="O674" i="5" a="1"/>
  <c r="O674" i="5" s="1"/>
  <c r="O675" i="5" a="1"/>
  <c r="O675" i="5"/>
  <c r="O676" i="5" a="1"/>
  <c r="O676" i="5" s="1"/>
  <c r="O677" i="5" a="1"/>
  <c r="O677" i="5" s="1"/>
  <c r="O678" i="5" a="1"/>
  <c r="O678" i="5" s="1"/>
  <c r="O679" i="5" a="1"/>
  <c r="O679" i="5"/>
  <c r="O680" i="5" a="1"/>
  <c r="O680" i="5" s="1"/>
  <c r="O681" i="5" a="1"/>
  <c r="O681" i="5" s="1"/>
  <c r="O682" i="5" a="1"/>
  <c r="O682" i="5" s="1"/>
  <c r="O683" i="5" a="1"/>
  <c r="O683" i="5" s="1"/>
  <c r="O684" i="5" a="1"/>
  <c r="O684" i="5" s="1"/>
  <c r="O685" i="5" a="1"/>
  <c r="O685" i="5" s="1"/>
  <c r="O686" i="5" a="1"/>
  <c r="O686" i="5" s="1"/>
  <c r="O687" i="5" a="1"/>
  <c r="O687" i="5" s="1"/>
  <c r="O688" i="5" a="1"/>
  <c r="O688" i="5" s="1"/>
  <c r="O689" i="5" a="1"/>
  <c r="O689" i="5" s="1"/>
  <c r="O690" i="5" a="1"/>
  <c r="O690" i="5" s="1"/>
  <c r="O691" i="5" a="1"/>
  <c r="O691" i="5" s="1"/>
  <c r="O692" i="5" a="1"/>
  <c r="O692" i="5" s="1"/>
  <c r="O693" i="5" a="1"/>
  <c r="O693" i="5" s="1"/>
  <c r="O694" i="5" a="1"/>
  <c r="O694" i="5" s="1"/>
  <c r="O695" i="5" a="1"/>
  <c r="O695" i="5" s="1"/>
  <c r="O696" i="5" a="1"/>
  <c r="O696" i="5" s="1"/>
  <c r="O697" i="5" a="1"/>
  <c r="O697" i="5" s="1"/>
  <c r="O698" i="5" a="1"/>
  <c r="O698" i="5" s="1"/>
  <c r="O699" i="5" a="1"/>
  <c r="O699" i="5" s="1"/>
  <c r="O700" i="5" a="1"/>
  <c r="O700" i="5" s="1"/>
  <c r="O651" i="5" a="1"/>
  <c r="O651" i="5" s="1"/>
  <c r="O602" i="5" a="1"/>
  <c r="O602" i="5" s="1"/>
  <c r="O603" i="5" a="1"/>
  <c r="O603" i="5" s="1"/>
  <c r="O604" i="5" a="1"/>
  <c r="O604" i="5" s="1"/>
  <c r="O605" i="5" a="1"/>
  <c r="O605" i="5"/>
  <c r="O606" i="5" a="1"/>
  <c r="O606" i="5" s="1"/>
  <c r="O607" i="5" a="1"/>
  <c r="O607" i="5" s="1"/>
  <c r="O608" i="5" a="1"/>
  <c r="O608" i="5" s="1"/>
  <c r="O609" i="5" a="1"/>
  <c r="O609" i="5"/>
  <c r="O610" i="5" a="1"/>
  <c r="O610" i="5" s="1"/>
  <c r="O611" i="5" a="1"/>
  <c r="O611" i="5" s="1"/>
  <c r="O612" i="5" a="1"/>
  <c r="O612" i="5" s="1"/>
  <c r="O613" i="5" a="1"/>
  <c r="O613" i="5"/>
  <c r="O614" i="5" a="1"/>
  <c r="O614" i="5" s="1"/>
  <c r="O615" i="5" a="1"/>
  <c r="O615" i="5" s="1"/>
  <c r="O616" i="5" a="1"/>
  <c r="O616" i="5" s="1"/>
  <c r="O617" i="5" a="1"/>
  <c r="O617" i="5"/>
  <c r="O618" i="5" a="1"/>
  <c r="O618" i="5" s="1"/>
  <c r="O619" i="5" a="1"/>
  <c r="O619" i="5" s="1"/>
  <c r="O620" i="5" a="1"/>
  <c r="O620" i="5" s="1"/>
  <c r="O621" i="5" a="1"/>
  <c r="O621" i="5"/>
  <c r="O622" i="5" a="1"/>
  <c r="O622" i="5" s="1"/>
  <c r="O623" i="5" a="1"/>
  <c r="O623" i="5" s="1"/>
  <c r="O624" i="5" a="1"/>
  <c r="O624" i="5" s="1"/>
  <c r="O625" i="5" a="1"/>
  <c r="O625" i="5"/>
  <c r="O626" i="5" a="1"/>
  <c r="O626" i="5" s="1"/>
  <c r="O627" i="5" a="1"/>
  <c r="O627" i="5" s="1"/>
  <c r="O628" i="5" a="1"/>
  <c r="O628" i="5" s="1"/>
  <c r="O629" i="5" a="1"/>
  <c r="O629" i="5"/>
  <c r="O630" i="5" a="1"/>
  <c r="O630" i="5" s="1"/>
  <c r="O631" i="5" a="1"/>
  <c r="O631" i="5" s="1"/>
  <c r="O632" i="5" a="1"/>
  <c r="O632" i="5" s="1"/>
  <c r="O633" i="5" a="1"/>
  <c r="O633" i="5"/>
  <c r="O634" i="5" a="1"/>
  <c r="O634" i="5" s="1"/>
  <c r="O635" i="5" a="1"/>
  <c r="O635" i="5" s="1"/>
  <c r="O636" i="5" a="1"/>
  <c r="O636" i="5" s="1"/>
  <c r="O637" i="5" a="1"/>
  <c r="O637" i="5"/>
  <c r="O638" i="5" a="1"/>
  <c r="O638" i="5" s="1"/>
  <c r="O639" i="5" a="1"/>
  <c r="O639" i="5" s="1"/>
  <c r="O640" i="5" a="1"/>
  <c r="O640" i="5" s="1"/>
  <c r="O641" i="5" a="1"/>
  <c r="O641" i="5" s="1"/>
  <c r="O642" i="5" a="1"/>
  <c r="O642" i="5" s="1"/>
  <c r="O643" i="5" a="1"/>
  <c r="O643" i="5" s="1"/>
  <c r="O644" i="5" a="1"/>
  <c r="O644" i="5" s="1"/>
  <c r="O645" i="5" a="1"/>
  <c r="O645" i="5" s="1"/>
  <c r="O646" i="5" a="1"/>
  <c r="O646" i="5" s="1"/>
  <c r="O647" i="5" a="1"/>
  <c r="O647" i="5" s="1"/>
  <c r="O648" i="5" a="1"/>
  <c r="O648" i="5" s="1"/>
  <c r="O649" i="5" a="1"/>
  <c r="O649" i="5" s="1"/>
  <c r="O650" i="5" a="1"/>
  <c r="O650" i="5" s="1"/>
  <c r="O601" i="5" a="1"/>
  <c r="O601" i="5" s="1"/>
  <c r="O552" i="5" a="1"/>
  <c r="O552" i="5" s="1"/>
  <c r="O553" i="5" a="1"/>
  <c r="O553" i="5" s="1"/>
  <c r="O554" i="5" a="1"/>
  <c r="O554" i="5" s="1"/>
  <c r="O555" i="5" a="1"/>
  <c r="O555" i="5"/>
  <c r="O556" i="5" a="1"/>
  <c r="O556" i="5" s="1"/>
  <c r="O557" i="5" a="1"/>
  <c r="O557" i="5" s="1"/>
  <c r="O558" i="5" a="1"/>
  <c r="O558" i="5" s="1"/>
  <c r="O559" i="5" a="1"/>
  <c r="O559" i="5"/>
  <c r="O560" i="5" a="1"/>
  <c r="O560" i="5" s="1"/>
  <c r="O561" i="5" a="1"/>
  <c r="O561" i="5" s="1"/>
  <c r="O562" i="5" a="1"/>
  <c r="O562" i="5" s="1"/>
  <c r="O563" i="5" a="1"/>
  <c r="O563" i="5"/>
  <c r="O564" i="5" a="1"/>
  <c r="O564" i="5" s="1"/>
  <c r="O565" i="5" a="1"/>
  <c r="O565" i="5" s="1"/>
  <c r="O566" i="5" a="1"/>
  <c r="O566" i="5" s="1"/>
  <c r="O567" i="5" a="1"/>
  <c r="O567" i="5"/>
  <c r="O568" i="5" a="1"/>
  <c r="O568" i="5" s="1"/>
  <c r="O569" i="5" a="1"/>
  <c r="O569" i="5" s="1"/>
  <c r="O570" i="5" a="1"/>
  <c r="O570" i="5" s="1"/>
  <c r="O571" i="5" a="1"/>
  <c r="O571" i="5"/>
  <c r="O572" i="5" a="1"/>
  <c r="O572" i="5" s="1"/>
  <c r="O573" i="5" a="1"/>
  <c r="O573" i="5" s="1"/>
  <c r="O574" i="5" a="1"/>
  <c r="O574" i="5" s="1"/>
  <c r="O575" i="5" a="1"/>
  <c r="O575" i="5"/>
  <c r="O576" i="5" a="1"/>
  <c r="O576" i="5" s="1"/>
  <c r="O577" i="5" a="1"/>
  <c r="O577" i="5" s="1"/>
  <c r="O578" i="5" a="1"/>
  <c r="O578" i="5" s="1"/>
  <c r="O579" i="5" a="1"/>
  <c r="O579" i="5"/>
  <c r="O580" i="5" a="1"/>
  <c r="O580" i="5" s="1"/>
  <c r="O581" i="5" a="1"/>
  <c r="O581" i="5" s="1"/>
  <c r="O582" i="5" a="1"/>
  <c r="O582" i="5" s="1"/>
  <c r="O583" i="5" a="1"/>
  <c r="O583" i="5"/>
  <c r="O584" i="5" a="1"/>
  <c r="O584" i="5" s="1"/>
  <c r="O585" i="5" a="1"/>
  <c r="O585" i="5" s="1"/>
  <c r="O586" i="5" a="1"/>
  <c r="O586" i="5" s="1"/>
  <c r="O587" i="5" a="1"/>
  <c r="O587" i="5"/>
  <c r="O588" i="5" a="1"/>
  <c r="O588" i="5" s="1"/>
  <c r="O589" i="5" a="1"/>
  <c r="O589" i="5" s="1"/>
  <c r="O590" i="5" a="1"/>
  <c r="O590" i="5" s="1"/>
  <c r="O591" i="5" a="1"/>
  <c r="O591" i="5"/>
  <c r="O592" i="5" a="1"/>
  <c r="O592" i="5" s="1"/>
  <c r="O593" i="5" a="1"/>
  <c r="O593" i="5" s="1"/>
  <c r="O594" i="5" a="1"/>
  <c r="O594" i="5" s="1"/>
  <c r="O595" i="5" a="1"/>
  <c r="O595" i="5"/>
  <c r="O596" i="5" a="1"/>
  <c r="O596" i="5" s="1"/>
  <c r="O597" i="5" a="1"/>
  <c r="O597" i="5" s="1"/>
  <c r="O598" i="5" a="1"/>
  <c r="O598" i="5" s="1"/>
  <c r="O599" i="5" a="1"/>
  <c r="O599" i="5" s="1"/>
  <c r="O600" i="5" a="1"/>
  <c r="O600" i="5" s="1"/>
  <c r="O551" i="5" a="1"/>
  <c r="O551" i="5" s="1"/>
  <c r="O534" i="5" a="1"/>
  <c r="O534" i="5" s="1"/>
  <c r="O535" i="5" a="1"/>
  <c r="O535" i="5" s="1"/>
  <c r="O536" i="5" a="1"/>
  <c r="O536" i="5" s="1"/>
  <c r="O537" i="5" a="1"/>
  <c r="O537" i="5"/>
  <c r="O538" i="5" a="1"/>
  <c r="O538" i="5" s="1"/>
  <c r="O539" i="5" a="1"/>
  <c r="O539" i="5" s="1"/>
  <c r="O540" i="5" a="1"/>
  <c r="O540" i="5" s="1"/>
  <c r="O541" i="5" a="1"/>
  <c r="O541" i="5"/>
  <c r="O542" i="5" a="1"/>
  <c r="O542" i="5" s="1"/>
  <c r="O543" i="5" a="1"/>
  <c r="O543" i="5" s="1"/>
  <c r="O544" i="5" a="1"/>
  <c r="O544" i="5" s="1"/>
  <c r="O545" i="5" a="1"/>
  <c r="O545" i="5" s="1"/>
  <c r="O546" i="5" a="1"/>
  <c r="O546" i="5" s="1"/>
  <c r="O547" i="5" a="1"/>
  <c r="O547" i="5" s="1"/>
  <c r="O548" i="5" a="1"/>
  <c r="O548" i="5" s="1"/>
  <c r="O549" i="5" a="1"/>
  <c r="O549" i="5" s="1"/>
  <c r="O550" i="5" a="1"/>
  <c r="O550" i="5" s="1"/>
  <c r="O502" i="5" a="1"/>
  <c r="O502" i="5" s="1"/>
  <c r="O503" i="5" a="1"/>
  <c r="O503" i="5" s="1"/>
  <c r="O504" i="5" a="1"/>
  <c r="O504" i="5" s="1"/>
  <c r="O505" i="5" a="1"/>
  <c r="O505" i="5"/>
  <c r="O506" i="5" a="1"/>
  <c r="O506" i="5" s="1"/>
  <c r="O507" i="5" a="1"/>
  <c r="O507" i="5" s="1"/>
  <c r="O508" i="5" a="1"/>
  <c r="O508" i="5" s="1"/>
  <c r="O509" i="5" a="1"/>
  <c r="O509" i="5"/>
  <c r="O510" i="5" a="1"/>
  <c r="O510" i="5" s="1"/>
  <c r="O511" i="5" a="1"/>
  <c r="O511" i="5" s="1"/>
  <c r="O512" i="5" a="1"/>
  <c r="O512" i="5" s="1"/>
  <c r="O513" i="5" a="1"/>
  <c r="O513" i="5"/>
  <c r="O514" i="5" a="1"/>
  <c r="O514" i="5" s="1"/>
  <c r="O515" i="5" a="1"/>
  <c r="O515" i="5" s="1"/>
  <c r="O516" i="5" a="1"/>
  <c r="O516" i="5" s="1"/>
  <c r="O517" i="5" a="1"/>
  <c r="O517" i="5"/>
  <c r="O518" i="5" a="1"/>
  <c r="O518" i="5" s="1"/>
  <c r="O519" i="5" a="1"/>
  <c r="O519" i="5" s="1"/>
  <c r="O520" i="5" a="1"/>
  <c r="O520" i="5" s="1"/>
  <c r="O521" i="5" a="1"/>
  <c r="O521" i="5" s="1"/>
  <c r="O522" i="5" a="1"/>
  <c r="O522" i="5" s="1"/>
  <c r="O523" i="5" a="1"/>
  <c r="O523" i="5" s="1"/>
  <c r="O524" i="5" a="1"/>
  <c r="O524" i="5" s="1"/>
  <c r="O525" i="5" a="1"/>
  <c r="O525" i="5"/>
  <c r="O526" i="5" a="1"/>
  <c r="O526" i="5" s="1"/>
  <c r="O527" i="5" a="1"/>
  <c r="O527" i="5" s="1"/>
  <c r="O528" i="5" a="1"/>
  <c r="O528" i="5" s="1"/>
  <c r="O529" i="5" a="1"/>
  <c r="O529" i="5" s="1"/>
  <c r="O530" i="5" a="1"/>
  <c r="O530" i="5" s="1"/>
  <c r="O531" i="5" a="1"/>
  <c r="O531" i="5" s="1"/>
  <c r="O532" i="5" a="1"/>
  <c r="O532" i="5" s="1"/>
  <c r="O533" i="5" a="1"/>
  <c r="O533" i="5" s="1"/>
  <c r="O501" i="5" a="1"/>
  <c r="O501" i="5" s="1"/>
  <c r="O452" i="5" a="1"/>
  <c r="O452" i="5" s="1"/>
  <c r="O453" i="5" a="1"/>
  <c r="O453" i="5" s="1"/>
  <c r="O454" i="5" a="1"/>
  <c r="O454" i="5" s="1"/>
  <c r="O455" i="5" a="1"/>
  <c r="O455" i="5"/>
  <c r="O456" i="5" a="1"/>
  <c r="O456" i="5" s="1"/>
  <c r="O457" i="5" a="1"/>
  <c r="O457" i="5" s="1"/>
  <c r="O458" i="5" a="1"/>
  <c r="O458" i="5" s="1"/>
  <c r="O459" i="5" a="1"/>
  <c r="O459" i="5"/>
  <c r="O460" i="5" a="1"/>
  <c r="O460" i="5" s="1"/>
  <c r="O461" i="5" a="1"/>
  <c r="O461" i="5" s="1"/>
  <c r="O462" i="5" a="1"/>
  <c r="O462" i="5" s="1"/>
  <c r="O463" i="5" a="1"/>
  <c r="O463" i="5"/>
  <c r="O464" i="5" a="1"/>
  <c r="O464" i="5" s="1"/>
  <c r="O465" i="5" a="1"/>
  <c r="O465" i="5" s="1"/>
  <c r="O466" i="5" a="1"/>
  <c r="O466" i="5" s="1"/>
  <c r="O467" i="5" a="1"/>
  <c r="O467" i="5"/>
  <c r="O468" i="5" a="1"/>
  <c r="O468" i="5" s="1"/>
  <c r="O469" i="5" a="1"/>
  <c r="O469" i="5" s="1"/>
  <c r="O470" i="5" a="1"/>
  <c r="O470" i="5" s="1"/>
  <c r="O471" i="5" a="1"/>
  <c r="O471" i="5"/>
  <c r="O472" i="5" a="1"/>
  <c r="O472" i="5" s="1"/>
  <c r="O473" i="5" a="1"/>
  <c r="O473" i="5" s="1"/>
  <c r="O474" i="5" a="1"/>
  <c r="O474" i="5" s="1"/>
  <c r="O475" i="5" a="1"/>
  <c r="O475" i="5"/>
  <c r="O476" i="5" a="1"/>
  <c r="O476" i="5" s="1"/>
  <c r="O477" i="5" a="1"/>
  <c r="O477" i="5" s="1"/>
  <c r="O478" i="5" a="1"/>
  <c r="O478" i="5" s="1"/>
  <c r="O479" i="5" a="1"/>
  <c r="O479" i="5"/>
  <c r="O480" i="5" a="1"/>
  <c r="O480" i="5" s="1"/>
  <c r="O481" i="5" a="1"/>
  <c r="O481" i="5" s="1"/>
  <c r="O482" i="5" a="1"/>
  <c r="O482" i="5" s="1"/>
  <c r="O483" i="5" a="1"/>
  <c r="O483" i="5"/>
  <c r="O484" i="5" a="1"/>
  <c r="O484" i="5" s="1"/>
  <c r="O485" i="5" a="1"/>
  <c r="O485" i="5" s="1"/>
  <c r="O486" i="5" a="1"/>
  <c r="O486" i="5" s="1"/>
  <c r="O487" i="5" a="1"/>
  <c r="O487" i="5"/>
  <c r="O488" i="5" a="1"/>
  <c r="O488" i="5" s="1"/>
  <c r="O489" i="5" a="1"/>
  <c r="O489" i="5" s="1"/>
  <c r="O490" i="5" a="1"/>
  <c r="O490" i="5" s="1"/>
  <c r="O491" i="5" a="1"/>
  <c r="O491" i="5" s="1"/>
  <c r="O492" i="5" a="1"/>
  <c r="O492" i="5" s="1"/>
  <c r="O493" i="5" a="1"/>
  <c r="O493" i="5" s="1"/>
  <c r="O494" i="5" a="1"/>
  <c r="O494" i="5" s="1"/>
  <c r="O495" i="5" a="1"/>
  <c r="O495" i="5"/>
  <c r="O496" i="5" a="1"/>
  <c r="O496" i="5" s="1"/>
  <c r="O497" i="5" a="1"/>
  <c r="O497" i="5" s="1"/>
  <c r="O498" i="5" a="1"/>
  <c r="O498" i="5" s="1"/>
  <c r="O499" i="5" a="1"/>
  <c r="O499" i="5"/>
  <c r="O500" i="5" a="1"/>
  <c r="O500" i="5" s="1"/>
  <c r="O451" i="5" a="1"/>
  <c r="O451" i="5" s="1"/>
  <c r="O402" i="5" a="1"/>
  <c r="O402" i="5" s="1"/>
  <c r="O403" i="5" a="1"/>
  <c r="O403" i="5" s="1"/>
  <c r="O404" i="5" a="1"/>
  <c r="O404" i="5" s="1"/>
  <c r="O405" i="5" a="1"/>
  <c r="O405" i="5"/>
  <c r="O406" i="5" a="1"/>
  <c r="O406" i="5" s="1"/>
  <c r="O407" i="5" a="1"/>
  <c r="O407" i="5" s="1"/>
  <c r="O408" i="5" a="1"/>
  <c r="O408" i="5" s="1"/>
  <c r="O409" i="5" a="1"/>
  <c r="O409" i="5"/>
  <c r="O410" i="5" a="1"/>
  <c r="O410" i="5" s="1"/>
  <c r="O411" i="5" a="1"/>
  <c r="O411" i="5" s="1"/>
  <c r="O412" i="5" a="1"/>
  <c r="O412" i="5" s="1"/>
  <c r="O413" i="5" a="1"/>
  <c r="O413" i="5"/>
  <c r="O414" i="5" a="1"/>
  <c r="O414" i="5" s="1"/>
  <c r="O415" i="5" a="1"/>
  <c r="O415" i="5" s="1"/>
  <c r="O416" i="5" a="1"/>
  <c r="O416" i="5" s="1"/>
  <c r="O417" i="5" a="1"/>
  <c r="O417" i="5"/>
  <c r="O418" i="5" a="1"/>
  <c r="O418" i="5" s="1"/>
  <c r="O419" i="5" a="1"/>
  <c r="O419" i="5" s="1"/>
  <c r="O420" i="5" a="1"/>
  <c r="O420" i="5" s="1"/>
  <c r="O421" i="5" a="1"/>
  <c r="O421" i="5"/>
  <c r="O422" i="5" a="1"/>
  <c r="O422" i="5" s="1"/>
  <c r="O423" i="5" a="1"/>
  <c r="O423" i="5" s="1"/>
  <c r="O424" i="5" a="1"/>
  <c r="O424" i="5" s="1"/>
  <c r="O425" i="5" a="1"/>
  <c r="O425" i="5"/>
  <c r="O426" i="5" a="1"/>
  <c r="O426" i="5" s="1"/>
  <c r="O427" i="5" a="1"/>
  <c r="O427" i="5" s="1"/>
  <c r="O428" i="5" a="1"/>
  <c r="O428" i="5" s="1"/>
  <c r="O429" i="5" a="1"/>
  <c r="O429" i="5"/>
  <c r="O430" i="5" a="1"/>
  <c r="O430" i="5" s="1"/>
  <c r="O431" i="5" a="1"/>
  <c r="O431" i="5" s="1"/>
  <c r="O432" i="5" a="1"/>
  <c r="O432" i="5" s="1"/>
  <c r="O433" i="5" a="1"/>
  <c r="O433" i="5"/>
  <c r="O434" i="5" a="1"/>
  <c r="O434" i="5" s="1"/>
  <c r="O435" i="5" a="1"/>
  <c r="O435" i="5" s="1"/>
  <c r="O436" i="5" a="1"/>
  <c r="O436" i="5" s="1"/>
  <c r="O437" i="5" a="1"/>
  <c r="O437" i="5"/>
  <c r="O438" i="5" a="1"/>
  <c r="O438" i="5" s="1"/>
  <c r="O439" i="5" a="1"/>
  <c r="O439" i="5" s="1"/>
  <c r="O440" i="5" a="1"/>
  <c r="O440" i="5" s="1"/>
  <c r="O441" i="5" a="1"/>
  <c r="O441" i="5"/>
  <c r="O442" i="5" a="1"/>
  <c r="O442" i="5" s="1"/>
  <c r="O443" i="5" a="1"/>
  <c r="O443" i="5" s="1"/>
  <c r="O444" i="5" a="1"/>
  <c r="O444" i="5" s="1"/>
  <c r="O445" i="5" a="1"/>
  <c r="O445" i="5"/>
  <c r="O446" i="5" a="1"/>
  <c r="O446" i="5" s="1"/>
  <c r="O447" i="5" a="1"/>
  <c r="O447" i="5" s="1"/>
  <c r="O448" i="5" a="1"/>
  <c r="O448" i="5" s="1"/>
  <c r="O449" i="5" a="1"/>
  <c r="O449" i="5" s="1"/>
  <c r="O450" i="5" a="1"/>
  <c r="O450" i="5" s="1"/>
  <c r="O401" i="5" a="1"/>
  <c r="O401" i="5" s="1"/>
  <c r="O352" i="5" a="1"/>
  <c r="O352" i="5" s="1"/>
  <c r="O353" i="5" a="1"/>
  <c r="O353" i="5"/>
  <c r="O354" i="5" a="1"/>
  <c r="O354" i="5" s="1"/>
  <c r="O355" i="5" a="1"/>
  <c r="O355" i="5"/>
  <c r="O356" i="5" a="1"/>
  <c r="O356" i="5" s="1"/>
  <c r="O357" i="5" a="1"/>
  <c r="O357" i="5"/>
  <c r="O358" i="5" a="1"/>
  <c r="O358" i="5" s="1"/>
  <c r="O359" i="5" a="1"/>
  <c r="O359" i="5"/>
  <c r="O360" i="5" a="1"/>
  <c r="O360" i="5" s="1"/>
  <c r="O361" i="5" a="1"/>
  <c r="O361" i="5" s="1"/>
  <c r="O362" i="5" a="1"/>
  <c r="O362" i="5" s="1"/>
  <c r="O363" i="5" a="1"/>
  <c r="O363" i="5"/>
  <c r="O364" i="5" a="1"/>
  <c r="O364" i="5" s="1"/>
  <c r="O365" i="5" a="1"/>
  <c r="O365" i="5" s="1"/>
  <c r="O366" i="5" a="1"/>
  <c r="O366" i="5" s="1"/>
  <c r="O367" i="5" a="1"/>
  <c r="O367" i="5"/>
  <c r="O368" i="5" a="1"/>
  <c r="O368" i="5" s="1"/>
  <c r="O369" i="5" a="1"/>
  <c r="O369" i="5" s="1"/>
  <c r="O370" i="5" a="1"/>
  <c r="O370" i="5" s="1"/>
  <c r="O371" i="5" a="1"/>
  <c r="O371" i="5"/>
  <c r="O372" i="5" a="1"/>
  <c r="O372" i="5" s="1"/>
  <c r="O373" i="5" a="1"/>
  <c r="O373" i="5" s="1"/>
  <c r="O374" i="5" a="1"/>
  <c r="O374" i="5" s="1"/>
  <c r="O375" i="5" a="1"/>
  <c r="O375" i="5"/>
  <c r="O376" i="5" a="1"/>
  <c r="O376" i="5" s="1"/>
  <c r="O377" i="5" a="1"/>
  <c r="O377" i="5" s="1"/>
  <c r="O378" i="5" a="1"/>
  <c r="O378" i="5" s="1"/>
  <c r="O379" i="5" a="1"/>
  <c r="O379" i="5"/>
  <c r="O380" i="5" a="1"/>
  <c r="O380" i="5" s="1"/>
  <c r="O381" i="5" a="1"/>
  <c r="O381" i="5" s="1"/>
  <c r="O382" i="5" a="1"/>
  <c r="O382" i="5" s="1"/>
  <c r="O383" i="5" a="1"/>
  <c r="O383" i="5"/>
  <c r="O384" i="5" a="1"/>
  <c r="O384" i="5" s="1"/>
  <c r="O385" i="5" a="1"/>
  <c r="O385" i="5" s="1"/>
  <c r="O386" i="5" a="1"/>
  <c r="O386" i="5" s="1"/>
  <c r="O387" i="5" a="1"/>
  <c r="O387" i="5"/>
  <c r="O388" i="5" a="1"/>
  <c r="O388" i="5" s="1"/>
  <c r="O389" i="5" a="1"/>
  <c r="O389" i="5" s="1"/>
  <c r="O390" i="5" a="1"/>
  <c r="O390" i="5" s="1"/>
  <c r="O391" i="5" a="1"/>
  <c r="O391" i="5"/>
  <c r="O392" i="5" a="1"/>
  <c r="O392" i="5" s="1"/>
  <c r="O393" i="5" a="1"/>
  <c r="O393" i="5" s="1"/>
  <c r="O394" i="5" a="1"/>
  <c r="O394" i="5" s="1"/>
  <c r="O395" i="5" a="1"/>
  <c r="O395" i="5"/>
  <c r="O396" i="5" a="1"/>
  <c r="O396" i="5" s="1"/>
  <c r="O397" i="5" a="1"/>
  <c r="O397" i="5" s="1"/>
  <c r="O398" i="5" a="1"/>
  <c r="O398" i="5" s="1"/>
  <c r="O399" i="5" a="1"/>
  <c r="O399" i="5"/>
  <c r="O400" i="5" a="1"/>
  <c r="O400" i="5" s="1"/>
  <c r="O351" i="5" a="1"/>
  <c r="O351" i="5" s="1"/>
  <c r="O346" i="5" a="1"/>
  <c r="O346" i="5" s="1"/>
  <c r="O302" i="5" a="1"/>
  <c r="O302" i="5" s="1"/>
  <c r="O303" i="5" a="1"/>
  <c r="O303" i="5" s="1"/>
  <c r="O304" i="5" a="1"/>
  <c r="O304" i="5"/>
  <c r="O305" i="5" a="1"/>
  <c r="O305" i="5" s="1"/>
  <c r="O306" i="5" a="1"/>
  <c r="O306" i="5" s="1"/>
  <c r="O307" i="5" a="1"/>
  <c r="O307" i="5" s="1"/>
  <c r="O308" i="5" a="1"/>
  <c r="O308" i="5"/>
  <c r="O309" i="5" a="1"/>
  <c r="O309" i="5" s="1"/>
  <c r="O310" i="5" a="1"/>
  <c r="O310" i="5" s="1"/>
  <c r="O311" i="5" a="1"/>
  <c r="O311" i="5" s="1"/>
  <c r="O312" i="5" a="1"/>
  <c r="O312" i="5"/>
  <c r="O313" i="5" a="1"/>
  <c r="O313" i="5" s="1"/>
  <c r="O314" i="5" a="1"/>
  <c r="O314" i="5" s="1"/>
  <c r="O315" i="5" a="1"/>
  <c r="O315" i="5" s="1"/>
  <c r="O316" i="5" a="1"/>
  <c r="O316" i="5"/>
  <c r="O317" i="5" a="1"/>
  <c r="O317" i="5" s="1"/>
  <c r="O318" i="5" a="1"/>
  <c r="O318" i="5" s="1"/>
  <c r="O319" i="5" a="1"/>
  <c r="O319" i="5" s="1"/>
  <c r="O320" i="5" a="1"/>
  <c r="O320" i="5"/>
  <c r="O321" i="5" a="1"/>
  <c r="O321" i="5" s="1"/>
  <c r="O322" i="5" a="1"/>
  <c r="O322" i="5" s="1"/>
  <c r="O323" i="5" a="1"/>
  <c r="O323" i="5" s="1"/>
  <c r="O324" i="5" a="1"/>
  <c r="O324" i="5"/>
  <c r="O325" i="5" a="1"/>
  <c r="O325" i="5" s="1"/>
  <c r="O326" i="5" a="1"/>
  <c r="O326" i="5" s="1"/>
  <c r="O327" i="5" a="1"/>
  <c r="O327" i="5" s="1"/>
  <c r="O328" i="5" a="1"/>
  <c r="O328" i="5"/>
  <c r="O329" i="5" a="1"/>
  <c r="O329" i="5" s="1"/>
  <c r="O330" i="5" a="1"/>
  <c r="O330" i="5" s="1"/>
  <c r="O331" i="5" a="1"/>
  <c r="O331" i="5" s="1"/>
  <c r="O332" i="5" a="1"/>
  <c r="O332" i="5"/>
  <c r="O333" i="5" a="1"/>
  <c r="O333" i="5" s="1"/>
  <c r="O334" i="5" a="1"/>
  <c r="O334" i="5" s="1"/>
  <c r="O335" i="5" a="1"/>
  <c r="O335" i="5" s="1"/>
  <c r="O336" i="5" a="1"/>
  <c r="O336" i="5"/>
  <c r="O337" i="5" a="1"/>
  <c r="O337" i="5" s="1"/>
  <c r="O338" i="5" a="1"/>
  <c r="O338" i="5" s="1"/>
  <c r="O339" i="5" a="1"/>
  <c r="O339" i="5" s="1"/>
  <c r="O340" i="5" a="1"/>
  <c r="O340" i="5"/>
  <c r="O341" i="5" a="1"/>
  <c r="O341" i="5" s="1"/>
  <c r="O342" i="5" a="1"/>
  <c r="O342" i="5" s="1"/>
  <c r="O343" i="5" a="1"/>
  <c r="O343" i="5" s="1"/>
  <c r="O344" i="5" a="1"/>
  <c r="O344" i="5"/>
  <c r="O345" i="5" a="1"/>
  <c r="O345" i="5" s="1"/>
  <c r="O347" i="5" a="1"/>
  <c r="O347" i="5" s="1"/>
  <c r="O348" i="5" a="1"/>
  <c r="O348" i="5"/>
  <c r="O349" i="5" a="1"/>
  <c r="O349" i="5" s="1"/>
  <c r="O350" i="5" a="1"/>
  <c r="O350" i="5" s="1"/>
  <c r="O301" i="5" a="1"/>
  <c r="O301" i="5" s="1"/>
  <c r="O291" i="5" a="1"/>
  <c r="O291" i="5" s="1"/>
  <c r="O292" i="5" a="1"/>
  <c r="O292" i="5" s="1"/>
  <c r="O293" i="5" a="1"/>
  <c r="O293" i="5" s="1"/>
  <c r="O294" i="5" a="1"/>
  <c r="O294" i="5"/>
  <c r="O295" i="5" a="1"/>
  <c r="O295" i="5" s="1"/>
  <c r="O296" i="5" a="1"/>
  <c r="O296" i="5" s="1"/>
  <c r="O297" i="5" a="1"/>
  <c r="O297" i="5" s="1"/>
  <c r="O298" i="5" a="1"/>
  <c r="O298" i="5" s="1"/>
  <c r="O299" i="5" a="1"/>
  <c r="O299" i="5" s="1"/>
  <c r="O300" i="5" a="1"/>
  <c r="O300" i="5" s="1"/>
  <c r="O252" i="5" a="1"/>
  <c r="O252" i="5" s="1"/>
  <c r="O253" i="5" a="1"/>
  <c r="O253" i="5" s="1"/>
  <c r="O254" i="5" a="1"/>
  <c r="O254" i="5" s="1"/>
  <c r="O255" i="5" a="1"/>
  <c r="O255" i="5"/>
  <c r="O256" i="5" a="1"/>
  <c r="O256" i="5" s="1"/>
  <c r="O257" i="5" a="1"/>
  <c r="O257" i="5" s="1"/>
  <c r="O258" i="5" a="1"/>
  <c r="O258" i="5" s="1"/>
  <c r="O259" i="5" a="1"/>
  <c r="O259" i="5"/>
  <c r="O260" i="5" a="1"/>
  <c r="O260" i="5" s="1"/>
  <c r="O261" i="5" a="1"/>
  <c r="O261" i="5" s="1"/>
  <c r="O262" i="5" a="1"/>
  <c r="O262" i="5" s="1"/>
  <c r="O263" i="5" a="1"/>
  <c r="O263" i="5" s="1"/>
  <c r="O264" i="5" a="1"/>
  <c r="O264" i="5" s="1"/>
  <c r="O265" i="5" a="1"/>
  <c r="O265" i="5" s="1"/>
  <c r="O266" i="5" a="1"/>
  <c r="O266" i="5" s="1"/>
  <c r="O267" i="5" a="1"/>
  <c r="O267" i="5" s="1"/>
  <c r="O268" i="5" a="1"/>
  <c r="O268" i="5" s="1"/>
  <c r="O269" i="5" a="1"/>
  <c r="O269" i="5" s="1"/>
  <c r="O270" i="5" a="1"/>
  <c r="O270" i="5" s="1"/>
  <c r="O271" i="5" a="1"/>
  <c r="O271" i="5" s="1"/>
  <c r="O272" i="5" a="1"/>
  <c r="O272" i="5" s="1"/>
  <c r="O273" i="5" a="1"/>
  <c r="O273" i="5" s="1"/>
  <c r="O274" i="5" a="1"/>
  <c r="O274" i="5" s="1"/>
  <c r="O275" i="5" a="1"/>
  <c r="O275" i="5" s="1"/>
  <c r="O276" i="5" a="1"/>
  <c r="O276" i="5" s="1"/>
  <c r="O277" i="5" a="1"/>
  <c r="O277" i="5" s="1"/>
  <c r="O278" i="5" a="1"/>
  <c r="O278" i="5" s="1"/>
  <c r="O279" i="5" a="1"/>
  <c r="O279" i="5" s="1"/>
  <c r="O280" i="5" a="1"/>
  <c r="O280" i="5" s="1"/>
  <c r="O281" i="5" a="1"/>
  <c r="O281" i="5" s="1"/>
  <c r="O282" i="5" a="1"/>
  <c r="O282" i="5" s="1"/>
  <c r="O283" i="5" a="1"/>
  <c r="O283" i="5" s="1"/>
  <c r="O284" i="5" a="1"/>
  <c r="O284" i="5" s="1"/>
  <c r="O285" i="5" a="1"/>
  <c r="O285" i="5" s="1"/>
  <c r="O286" i="5" a="1"/>
  <c r="O286" i="5" s="1"/>
  <c r="O287" i="5" a="1"/>
  <c r="O287" i="5" s="1"/>
  <c r="O288" i="5" a="1"/>
  <c r="O288" i="5" s="1"/>
  <c r="O289" i="5" a="1"/>
  <c r="O289" i="5" s="1"/>
  <c r="O290" i="5" a="1"/>
  <c r="O290" i="5" s="1"/>
  <c r="O251" i="5" a="1"/>
  <c r="O251" i="5" s="1"/>
  <c r="O245" i="5" a="1"/>
  <c r="O245" i="5" s="1"/>
  <c r="O246" i="5" a="1"/>
  <c r="O246" i="5" s="1"/>
  <c r="O247" i="5" a="1"/>
  <c r="O247" i="5" s="1"/>
  <c r="O248" i="5" a="1"/>
  <c r="O248" i="5" s="1"/>
  <c r="O249" i="5" a="1"/>
  <c r="O249" i="5" s="1"/>
  <c r="O250" i="5" a="1"/>
  <c r="O250" i="5" s="1"/>
  <c r="O222" i="5" a="1"/>
  <c r="O222" i="5" s="1"/>
  <c r="O223" i="5" a="1"/>
  <c r="O223" i="5" s="1"/>
  <c r="O224" i="5" a="1"/>
  <c r="O224" i="5" s="1"/>
  <c r="O225" i="5" a="1"/>
  <c r="O225" i="5"/>
  <c r="O226" i="5" a="1"/>
  <c r="O226" i="5" s="1"/>
  <c r="O227" i="5" a="1"/>
  <c r="O227" i="5" s="1"/>
  <c r="O228" i="5" a="1"/>
  <c r="O228" i="5" s="1"/>
  <c r="O229" i="5" a="1"/>
  <c r="O229" i="5"/>
  <c r="O230" i="5" a="1"/>
  <c r="O230" i="5" s="1"/>
  <c r="O231" i="5" a="1"/>
  <c r="O231" i="5" s="1"/>
  <c r="O232" i="5" a="1"/>
  <c r="O232" i="5" s="1"/>
  <c r="O233" i="5" a="1"/>
  <c r="O233" i="5"/>
  <c r="O234" i="5" a="1"/>
  <c r="O234" i="5" s="1"/>
  <c r="O235" i="5" a="1"/>
  <c r="O235" i="5" s="1"/>
  <c r="O236" i="5" a="1"/>
  <c r="O236" i="5" s="1"/>
  <c r="O237" i="5" a="1"/>
  <c r="O237" i="5"/>
  <c r="O238" i="5" a="1"/>
  <c r="O238" i="5" s="1"/>
  <c r="O239" i="5" a="1"/>
  <c r="O239" i="5" s="1"/>
  <c r="O240" i="5" a="1"/>
  <c r="O240" i="5" s="1"/>
  <c r="O241" i="5" a="1"/>
  <c r="O241" i="5" s="1"/>
  <c r="O242" i="5" a="1"/>
  <c r="O242" i="5" s="1"/>
  <c r="O243" i="5" a="1"/>
  <c r="O243" i="5" s="1"/>
  <c r="O244" i="5" a="1"/>
  <c r="O244" i="5" s="1"/>
  <c r="O202" i="5" a="1"/>
  <c r="O202" i="5" s="1"/>
  <c r="O203" i="5" a="1"/>
  <c r="O203" i="5" s="1"/>
  <c r="O204" i="5" a="1"/>
  <c r="O204" i="5" s="1"/>
  <c r="O205" i="5" a="1"/>
  <c r="O205" i="5" s="1"/>
  <c r="O206" i="5" a="1"/>
  <c r="O206" i="5" s="1"/>
  <c r="O207" i="5" a="1"/>
  <c r="O207" i="5" s="1"/>
  <c r="O208" i="5" a="1"/>
  <c r="O208" i="5" s="1"/>
  <c r="O209" i="5" a="1"/>
  <c r="O209" i="5"/>
  <c r="O210" i="5" a="1"/>
  <c r="O210" i="5" s="1"/>
  <c r="O211" i="5" a="1"/>
  <c r="O211" i="5" s="1"/>
  <c r="O212" i="5" a="1"/>
  <c r="O212" i="5" s="1"/>
  <c r="O213" i="5" a="1"/>
  <c r="O213" i="5"/>
  <c r="O214" i="5" a="1"/>
  <c r="O214" i="5" s="1"/>
  <c r="O215" i="5" a="1"/>
  <c r="O215" i="5" s="1"/>
  <c r="O216" i="5" a="1"/>
  <c r="O216" i="5" s="1"/>
  <c r="O217" i="5" a="1"/>
  <c r="O217" i="5" s="1"/>
  <c r="O218" i="5" a="1"/>
  <c r="O218" i="5" s="1"/>
  <c r="O219" i="5" a="1"/>
  <c r="O219" i="5" s="1"/>
  <c r="O220" i="5" a="1"/>
  <c r="O220" i="5" s="1"/>
  <c r="O221" i="5" a="1"/>
  <c r="O221" i="5" s="1"/>
  <c r="O201" i="5" a="1"/>
  <c r="O201" i="5" s="1"/>
  <c r="O190" i="5" a="1"/>
  <c r="O190" i="5" s="1"/>
  <c r="O191" i="5" a="1"/>
  <c r="O191" i="5" s="1"/>
  <c r="O192" i="5" a="1"/>
  <c r="O192" i="5" s="1"/>
  <c r="O193" i="5" a="1"/>
  <c r="O193" i="5"/>
  <c r="O194" i="5" a="1"/>
  <c r="O194" i="5" s="1"/>
  <c r="O195" i="5" a="1"/>
  <c r="O195" i="5" s="1"/>
  <c r="O196" i="5" a="1"/>
  <c r="O196" i="5" s="1"/>
  <c r="O197" i="5" a="1"/>
  <c r="O197" i="5" s="1"/>
  <c r="O198" i="5" a="1"/>
  <c r="O198" i="5" s="1"/>
  <c r="O199" i="5" a="1"/>
  <c r="O199" i="5" s="1"/>
  <c r="O200" i="5" a="1"/>
  <c r="O200" i="5" s="1"/>
  <c r="O152" i="5" a="1"/>
  <c r="O152" i="5" s="1"/>
  <c r="O153" i="5" a="1"/>
  <c r="O153" i="5" s="1"/>
  <c r="O154" i="5" a="1"/>
  <c r="O154" i="5" s="1"/>
  <c r="O155" i="5" a="1"/>
  <c r="O155" i="5"/>
  <c r="O156" i="5" a="1"/>
  <c r="O156" i="5" s="1"/>
  <c r="O157" i="5" a="1"/>
  <c r="O157" i="5" s="1"/>
  <c r="O158" i="5" a="1"/>
  <c r="O158" i="5" s="1"/>
  <c r="O159" i="5" a="1"/>
  <c r="O159" i="5"/>
  <c r="O160" i="5" a="1"/>
  <c r="O160" i="5" s="1"/>
  <c r="O161" i="5" a="1"/>
  <c r="O161" i="5" s="1"/>
  <c r="O162" i="5" a="1"/>
  <c r="O162" i="5" s="1"/>
  <c r="O163" i="5" a="1"/>
  <c r="O163" i="5"/>
  <c r="O164" i="5" a="1"/>
  <c r="O164" i="5" s="1"/>
  <c r="O165" i="5" a="1"/>
  <c r="O165" i="5" s="1"/>
  <c r="O166" i="5" a="1"/>
  <c r="O166" i="5" s="1"/>
  <c r="O167" i="5" a="1"/>
  <c r="O167" i="5"/>
  <c r="O168" i="5" a="1"/>
  <c r="O168" i="5" s="1"/>
  <c r="O169" i="5" a="1"/>
  <c r="O169" i="5" s="1"/>
  <c r="O170" i="5" a="1"/>
  <c r="O170" i="5" s="1"/>
  <c r="O171" i="5" a="1"/>
  <c r="O171" i="5"/>
  <c r="O172" i="5" a="1"/>
  <c r="O172" i="5" s="1"/>
  <c r="O173" i="5" a="1"/>
  <c r="O173" i="5" s="1"/>
  <c r="O174" i="5" a="1"/>
  <c r="O174" i="5" s="1"/>
  <c r="O175" i="5" a="1"/>
  <c r="O175" i="5"/>
  <c r="O176" i="5" a="1"/>
  <c r="O176" i="5" s="1"/>
  <c r="O177" i="5" a="1"/>
  <c r="O177" i="5" s="1"/>
  <c r="O178" i="5" a="1"/>
  <c r="O178" i="5" s="1"/>
  <c r="O179" i="5" a="1"/>
  <c r="O179" i="5" s="1"/>
  <c r="O180" i="5" a="1"/>
  <c r="O180" i="5" s="1"/>
  <c r="O181" i="5" a="1"/>
  <c r="O181" i="5" s="1"/>
  <c r="O182" i="5" a="1"/>
  <c r="O182" i="5" s="1"/>
  <c r="O183" i="5" a="1"/>
  <c r="O183" i="5" s="1"/>
  <c r="O184" i="5" a="1"/>
  <c r="O184" i="5" s="1"/>
  <c r="O185" i="5" a="1"/>
  <c r="O185" i="5" s="1"/>
  <c r="O186" i="5" a="1"/>
  <c r="O186" i="5" s="1"/>
  <c r="O187" i="5" a="1"/>
  <c r="O187" i="5" s="1"/>
  <c r="O188" i="5" a="1"/>
  <c r="O188" i="5" s="1"/>
  <c r="O189" i="5" a="1"/>
  <c r="O189" i="5" s="1"/>
  <c r="O151" i="5" a="1"/>
  <c r="O151" i="5" s="1"/>
  <c r="O102" i="5" a="1"/>
  <c r="O102" i="5" s="1"/>
  <c r="O103" i="5" a="1"/>
  <c r="O103" i="5" s="1"/>
  <c r="O104" i="5" a="1"/>
  <c r="O104" i="5"/>
  <c r="O105" i="5" a="1"/>
  <c r="O105" i="5"/>
  <c r="O106" i="5" a="1"/>
  <c r="O106" i="5" s="1"/>
  <c r="O107" i="5" a="1"/>
  <c r="O107" i="5" s="1"/>
  <c r="O108" i="5" a="1"/>
  <c r="O108" i="5"/>
  <c r="O109" i="5" a="1"/>
  <c r="O109" i="5"/>
  <c r="O110" i="5" a="1"/>
  <c r="O110" i="5" s="1"/>
  <c r="O111" i="5" a="1"/>
  <c r="O111" i="5" s="1"/>
  <c r="O112" i="5" a="1"/>
  <c r="O112" i="5"/>
  <c r="O113" i="5" a="1"/>
  <c r="O113" i="5"/>
  <c r="O114" i="5" a="1"/>
  <c r="O114" i="5" s="1"/>
  <c r="O115" i="5" a="1"/>
  <c r="O115" i="5" s="1"/>
  <c r="O116" i="5" a="1"/>
  <c r="O116" i="5"/>
  <c r="O117" i="5" a="1"/>
  <c r="O117" i="5"/>
  <c r="O118" i="5" a="1"/>
  <c r="O118" i="5" s="1"/>
  <c r="O119" i="5" a="1"/>
  <c r="O119" i="5" s="1"/>
  <c r="O120" i="5" a="1"/>
  <c r="O120" i="5"/>
  <c r="O121" i="5" a="1"/>
  <c r="O121" i="5"/>
  <c r="O122" i="5" a="1"/>
  <c r="O122" i="5" s="1"/>
  <c r="O123" i="5" a="1"/>
  <c r="O123" i="5" s="1"/>
  <c r="O124" i="5" a="1"/>
  <c r="O124" i="5"/>
  <c r="O125" i="5" a="1"/>
  <c r="O125" i="5"/>
  <c r="O126" i="5" a="1"/>
  <c r="O126" i="5" s="1"/>
  <c r="O127" i="5" a="1"/>
  <c r="O127" i="5" s="1"/>
  <c r="O128" i="5" a="1"/>
  <c r="O128" i="5" s="1"/>
  <c r="O129" i="5" a="1"/>
  <c r="O129" i="5" s="1"/>
  <c r="O130" i="5" a="1"/>
  <c r="O130" i="5" s="1"/>
  <c r="O131" i="5" a="1"/>
  <c r="O131" i="5" s="1"/>
  <c r="O132" i="5" a="1"/>
  <c r="O132" i="5" s="1"/>
  <c r="O133" i="5" a="1"/>
  <c r="O133" i="5" s="1"/>
  <c r="O134" i="5" a="1"/>
  <c r="O134" i="5" s="1"/>
  <c r="O135" i="5" a="1"/>
  <c r="O135" i="5" s="1"/>
  <c r="O136" i="5" a="1"/>
  <c r="O136" i="5" s="1"/>
  <c r="O137" i="5" a="1"/>
  <c r="O137" i="5" s="1"/>
  <c r="O138" i="5" a="1"/>
  <c r="O138" i="5" s="1"/>
  <c r="O139" i="5" a="1"/>
  <c r="O139" i="5" s="1"/>
  <c r="O140" i="5" a="1"/>
  <c r="O140" i="5" s="1"/>
  <c r="O141" i="5" a="1"/>
  <c r="O141" i="5" s="1"/>
  <c r="O142" i="5" a="1"/>
  <c r="O142" i="5" s="1"/>
  <c r="O143" i="5" a="1"/>
  <c r="O143" i="5" s="1"/>
  <c r="O144" i="5" a="1"/>
  <c r="O144" i="5" s="1"/>
  <c r="O145" i="5" a="1"/>
  <c r="O145" i="5" s="1"/>
  <c r="O146" i="5" a="1"/>
  <c r="O146" i="5" s="1"/>
  <c r="O147" i="5" a="1"/>
  <c r="O147" i="5" s="1"/>
  <c r="O148" i="5" a="1"/>
  <c r="O148" i="5" s="1"/>
  <c r="O149" i="5" a="1"/>
  <c r="O149" i="5" s="1"/>
  <c r="O150" i="5" a="1"/>
  <c r="O150" i="5" s="1"/>
  <c r="O101" i="5" a="1"/>
  <c r="O101" i="5" s="1"/>
  <c r="O53" i="5" a="1"/>
  <c r="O53" i="5" s="1"/>
  <c r="O54" i="5" a="1"/>
  <c r="O54" i="5" s="1"/>
  <c r="O55" i="5" a="1"/>
  <c r="O55" i="5" s="1"/>
  <c r="O56" i="5" a="1"/>
  <c r="O56" i="5"/>
  <c r="O57" i="5" a="1"/>
  <c r="O57" i="5" s="1"/>
  <c r="O58" i="5" a="1"/>
  <c r="O58" i="5" s="1"/>
  <c r="O59" i="5" a="1"/>
  <c r="O59" i="5" s="1"/>
  <c r="O60" i="5" a="1"/>
  <c r="O60" i="5" s="1"/>
  <c r="O61" i="5" a="1"/>
  <c r="O61" i="5" s="1"/>
  <c r="O62" i="5" a="1"/>
  <c r="O62" i="5" s="1"/>
  <c r="O63" i="5" a="1"/>
  <c r="O63" i="5" s="1"/>
  <c r="O64" i="5" a="1"/>
  <c r="O64" i="5" s="1"/>
  <c r="O65" i="5" a="1"/>
  <c r="O65" i="5" s="1"/>
  <c r="O66" i="5" a="1"/>
  <c r="O66" i="5" s="1"/>
  <c r="O67" i="5" a="1"/>
  <c r="O67" i="5" s="1"/>
  <c r="O68" i="5" a="1"/>
  <c r="O68" i="5" s="1"/>
  <c r="O69" i="5" a="1"/>
  <c r="O69" i="5" s="1"/>
  <c r="O70" i="5" a="1"/>
  <c r="O70" i="5" s="1"/>
  <c r="O71" i="5" a="1"/>
  <c r="O71" i="5" s="1"/>
  <c r="O72" i="5" a="1"/>
  <c r="O72" i="5" s="1"/>
  <c r="O73" i="5" a="1"/>
  <c r="O73" i="5" s="1"/>
  <c r="O74" i="5" a="1"/>
  <c r="O74" i="5" s="1"/>
  <c r="O75" i="5" a="1"/>
  <c r="O75" i="5" s="1"/>
  <c r="O76" i="5" a="1"/>
  <c r="O76" i="5" s="1"/>
  <c r="O77" i="5" a="1"/>
  <c r="O77" i="5" s="1"/>
  <c r="O78" i="5" a="1"/>
  <c r="O78" i="5" s="1"/>
  <c r="O79" i="5" a="1"/>
  <c r="O79" i="5" s="1"/>
  <c r="O80" i="5" a="1"/>
  <c r="O80" i="5" s="1"/>
  <c r="O81" i="5" a="1"/>
  <c r="O81" i="5" s="1"/>
  <c r="O82" i="5" a="1"/>
  <c r="O82" i="5" s="1"/>
  <c r="O83" i="5" a="1"/>
  <c r="O83" i="5" s="1"/>
  <c r="O84" i="5" a="1"/>
  <c r="O84" i="5" s="1"/>
  <c r="O85" i="5" a="1"/>
  <c r="O85" i="5" s="1"/>
  <c r="O86" i="5" a="1"/>
  <c r="O86" i="5" s="1"/>
  <c r="O87" i="5" a="1"/>
  <c r="O87" i="5" s="1"/>
  <c r="O88" i="5" a="1"/>
  <c r="O88" i="5" s="1"/>
  <c r="O89" i="5" a="1"/>
  <c r="O89" i="5" s="1"/>
  <c r="O90" i="5" a="1"/>
  <c r="O90" i="5" s="1"/>
  <c r="O91" i="5" a="1"/>
  <c r="O91" i="5" s="1"/>
  <c r="O92" i="5" a="1"/>
  <c r="O92" i="5" s="1"/>
  <c r="O93" i="5" a="1"/>
  <c r="O93" i="5" s="1"/>
  <c r="O94" i="5" a="1"/>
  <c r="O94" i="5" s="1"/>
  <c r="O95" i="5" a="1"/>
  <c r="O95" i="5" s="1"/>
  <c r="O96" i="5" a="1"/>
  <c r="O96" i="5" s="1"/>
  <c r="O97" i="5" a="1"/>
  <c r="O97" i="5" s="1"/>
  <c r="O98" i="5" a="1"/>
  <c r="O98" i="5" s="1"/>
  <c r="O99" i="5" a="1"/>
  <c r="O99" i="5" s="1"/>
  <c r="O100" i="5" a="1"/>
  <c r="O100" i="5" s="1"/>
  <c r="O52" i="5" a="1"/>
  <c r="O52" i="5" s="1"/>
  <c r="U5" i="10"/>
  <c r="M12" i="10" a="1"/>
  <c r="K12" i="10" a="1"/>
  <c r="I12" i="10" a="1"/>
  <c r="C12" i="10" a="1"/>
  <c r="C12" i="10" s="1"/>
  <c r="B6" i="10" s="1"/>
  <c r="G12" i="10" a="1"/>
  <c r="G12" i="10" s="1"/>
  <c r="D20" i="8"/>
  <c r="D21" i="8"/>
  <c r="D189" i="8" s="1"/>
  <c r="D22" i="8"/>
  <c r="D190" i="8" s="1"/>
  <c r="D19" i="8"/>
  <c r="D187" i="8" s="1"/>
  <c r="D78" i="8"/>
  <c r="B12" i="10" a="1"/>
  <c r="B12" i="10" s="1"/>
  <c r="B2" i="12" a="1"/>
  <c r="B2" i="12" s="1"/>
  <c r="D188" i="8"/>
  <c r="F140" i="8"/>
  <c r="E198" i="8" s="1"/>
  <c r="D140" i="8"/>
  <c r="F139" i="8"/>
  <c r="D139" i="8"/>
  <c r="E189" i="8" s="1"/>
  <c r="F138" i="8"/>
  <c r="E196" i="8" s="1"/>
  <c r="D138" i="8"/>
  <c r="E188" i="8" s="1"/>
  <c r="F137" i="8"/>
  <c r="D137" i="8"/>
  <c r="F81" i="8"/>
  <c r="D81" i="8"/>
  <c r="F80" i="8"/>
  <c r="F79" i="8"/>
  <c r="F78" i="8"/>
  <c r="F22" i="8"/>
  <c r="F21" i="8"/>
  <c r="D197" i="8" s="1"/>
  <c r="F20" i="8"/>
  <c r="D196" i="8" s="1"/>
  <c r="F19" i="8"/>
  <c r="D195" i="8" s="1"/>
  <c r="G22" i="8" l="1"/>
  <c r="G81" i="8"/>
  <c r="G78" i="8"/>
  <c r="G137" i="8"/>
  <c r="G139" i="8"/>
  <c r="E195" i="8"/>
  <c r="E140" i="8"/>
  <c r="F189" i="8"/>
  <c r="G140" i="8"/>
  <c r="E197" i="8"/>
  <c r="F197" i="8" s="1"/>
  <c r="D198" i="8"/>
  <c r="D199" i="8" s="1"/>
  <c r="F82" i="8"/>
  <c r="D12" i="10" a="1"/>
  <c r="E34" i="10" s="1"/>
  <c r="AZ12" i="10" a="1"/>
  <c r="AZ12" i="10" s="1"/>
  <c r="F13" i="10"/>
  <c r="I12" i="10"/>
  <c r="J13" i="10" s="1"/>
  <c r="J35" i="10"/>
  <c r="J20" i="10"/>
  <c r="J36" i="10"/>
  <c r="J17" i="10"/>
  <c r="J25" i="10"/>
  <c r="J33" i="10"/>
  <c r="J41" i="10"/>
  <c r="J19" i="10"/>
  <c r="J27" i="10"/>
  <c r="J43" i="10"/>
  <c r="J28" i="10"/>
  <c r="J44" i="10"/>
  <c r="J21" i="10"/>
  <c r="J29" i="10"/>
  <c r="J37" i="10"/>
  <c r="J45" i="10"/>
  <c r="J14" i="10"/>
  <c r="J22" i="10"/>
  <c r="J30" i="10"/>
  <c r="J38" i="10"/>
  <c r="J46" i="10"/>
  <c r="J15" i="10"/>
  <c r="J23" i="10"/>
  <c r="J31" i="10"/>
  <c r="J39" i="10"/>
  <c r="J47" i="10"/>
  <c r="J16" i="10"/>
  <c r="J24" i="10"/>
  <c r="J32" i="10"/>
  <c r="J40" i="10"/>
  <c r="J18" i="10"/>
  <c r="J26" i="10"/>
  <c r="J34" i="10"/>
  <c r="J42" i="10"/>
  <c r="K12" i="10"/>
  <c r="L21" i="10"/>
  <c r="L14" i="10"/>
  <c r="L22" i="10"/>
  <c r="L38" i="10"/>
  <c r="L19" i="10"/>
  <c r="L27" i="10"/>
  <c r="L35" i="10"/>
  <c r="L43" i="10"/>
  <c r="M12" i="10"/>
  <c r="N13" i="10" s="1"/>
  <c r="N27" i="10"/>
  <c r="N16" i="10"/>
  <c r="N24" i="10"/>
  <c r="N32" i="10"/>
  <c r="N40" i="10"/>
  <c r="N18" i="10"/>
  <c r="N26" i="10"/>
  <c r="N34" i="10"/>
  <c r="N42" i="10"/>
  <c r="L44" i="10"/>
  <c r="L36" i="10"/>
  <c r="L28" i="10"/>
  <c r="N41" i="10"/>
  <c r="N33" i="10"/>
  <c r="N25" i="10"/>
  <c r="N17" i="10"/>
  <c r="L42" i="10"/>
  <c r="L34" i="10"/>
  <c r="L26" i="10"/>
  <c r="L18" i="10"/>
  <c r="N47" i="10"/>
  <c r="N39" i="10"/>
  <c r="N31" i="10"/>
  <c r="N23" i="10"/>
  <c r="N15" i="10"/>
  <c r="L41" i="10"/>
  <c r="L33" i="10"/>
  <c r="L25" i="10"/>
  <c r="L17" i="10"/>
  <c r="N46" i="10"/>
  <c r="N38" i="10"/>
  <c r="N30" i="10"/>
  <c r="N22" i="10"/>
  <c r="N14" i="10"/>
  <c r="L40" i="10"/>
  <c r="L32" i="10"/>
  <c r="L24" i="10"/>
  <c r="L16" i="10"/>
  <c r="N45" i="10"/>
  <c r="N37" i="10"/>
  <c r="N29" i="10"/>
  <c r="N21" i="10"/>
  <c r="L47" i="10"/>
  <c r="L39" i="10"/>
  <c r="L31" i="10"/>
  <c r="L23" i="10"/>
  <c r="L15" i="10"/>
  <c r="N44" i="10"/>
  <c r="N36" i="10"/>
  <c r="N28" i="10"/>
  <c r="N20" i="10"/>
  <c r="L46" i="10"/>
  <c r="L30" i="10"/>
  <c r="N43" i="10"/>
  <c r="N35" i="10"/>
  <c r="N19" i="10"/>
  <c r="L45" i="10"/>
  <c r="L37" i="10"/>
  <c r="L29" i="10"/>
  <c r="L20" i="10"/>
  <c r="F188" i="8"/>
  <c r="E139" i="8"/>
  <c r="E190" i="8"/>
  <c r="F190" i="8" s="1"/>
  <c r="D141" i="8"/>
  <c r="E187" i="8"/>
  <c r="E78" i="8"/>
  <c r="D79" i="8"/>
  <c r="D80" i="8"/>
  <c r="E137" i="8"/>
  <c r="D191" i="8"/>
  <c r="F33" i="10"/>
  <c r="F41" i="10"/>
  <c r="H30" i="10"/>
  <c r="H38" i="10"/>
  <c r="H46" i="10"/>
  <c r="H41" i="10"/>
  <c r="H31" i="10"/>
  <c r="H39" i="10"/>
  <c r="H47" i="10"/>
  <c r="H32" i="10"/>
  <c r="H40" i="10"/>
  <c r="H33" i="10"/>
  <c r="H34" i="10"/>
  <c r="H42" i="10"/>
  <c r="H27" i="10"/>
  <c r="H35" i="10"/>
  <c r="H43" i="10"/>
  <c r="H28" i="10"/>
  <c r="H36" i="10"/>
  <c r="H44" i="10"/>
  <c r="H29" i="10"/>
  <c r="H37" i="10"/>
  <c r="H45" i="10"/>
  <c r="F40" i="10"/>
  <c r="F32" i="10"/>
  <c r="F47" i="10"/>
  <c r="F39" i="10"/>
  <c r="F31" i="10"/>
  <c r="F46" i="10"/>
  <c r="F38" i="10"/>
  <c r="F30" i="10"/>
  <c r="F45" i="10"/>
  <c r="F37" i="10"/>
  <c r="F29" i="10"/>
  <c r="F43" i="10"/>
  <c r="F35" i="10"/>
  <c r="F27" i="10"/>
  <c r="F42" i="10"/>
  <c r="F34" i="10"/>
  <c r="F28" i="10"/>
  <c r="F44" i="10"/>
  <c r="F36" i="10"/>
  <c r="H13" i="10"/>
  <c r="H15" i="10"/>
  <c r="H23" i="10"/>
  <c r="H18" i="10"/>
  <c r="H16" i="10"/>
  <c r="H24" i="10"/>
  <c r="H26" i="10"/>
  <c r="H17" i="10"/>
  <c r="H25" i="10"/>
  <c r="F22" i="10"/>
  <c r="F25" i="10"/>
  <c r="F18" i="10"/>
  <c r="F26" i="10"/>
  <c r="F23" i="10"/>
  <c r="F17" i="10"/>
  <c r="F20" i="10"/>
  <c r="H21" i="10"/>
  <c r="F19" i="10"/>
  <c r="H20" i="10"/>
  <c r="F21" i="10"/>
  <c r="H22" i="10"/>
  <c r="H14" i="10"/>
  <c r="H19" i="10"/>
  <c r="F24" i="10"/>
  <c r="F16" i="10"/>
  <c r="F14" i="10"/>
  <c r="F15" i="10"/>
  <c r="F196" i="8"/>
  <c r="F141" i="8"/>
  <c r="G79" i="8"/>
  <c r="E138" i="8"/>
  <c r="G138" i="8"/>
  <c r="G80" i="8"/>
  <c r="G20" i="8"/>
  <c r="E20" i="8"/>
  <c r="E22" i="8"/>
  <c r="F23" i="8"/>
  <c r="G21" i="8"/>
  <c r="E21" i="8"/>
  <c r="D23" i="8"/>
  <c r="G141" i="8" l="1"/>
  <c r="F198" i="8"/>
  <c r="E199" i="8"/>
  <c r="F199" i="8" s="1"/>
  <c r="F195" i="8"/>
  <c r="E191" i="8"/>
  <c r="F191" i="8" s="1"/>
  <c r="G82" i="8"/>
  <c r="E14" i="10"/>
  <c r="E21" i="10"/>
  <c r="E29" i="10"/>
  <c r="E16" i="10"/>
  <c r="E42" i="10"/>
  <c r="E46" i="10"/>
  <c r="E26" i="10"/>
  <c r="E31" i="10"/>
  <c r="E35" i="10"/>
  <c r="E39" i="10"/>
  <c r="E32" i="10"/>
  <c r="E24" i="10"/>
  <c r="E18" i="10"/>
  <c r="E43" i="10"/>
  <c r="E19" i="10"/>
  <c r="E25" i="10"/>
  <c r="E15" i="10"/>
  <c r="E36" i="10"/>
  <c r="E40" i="10"/>
  <c r="E28" i="10"/>
  <c r="E38" i="10"/>
  <c r="E47" i="10"/>
  <c r="E27" i="10"/>
  <c r="E17" i="10"/>
  <c r="E30" i="10"/>
  <c r="E44" i="10"/>
  <c r="E33" i="10"/>
  <c r="E45" i="10"/>
  <c r="D12" i="10"/>
  <c r="E23" i="10"/>
  <c r="E20" i="10"/>
  <c r="E22" i="10"/>
  <c r="E37" i="10"/>
  <c r="E41" i="10"/>
  <c r="L13" i="10"/>
  <c r="B8" i="10" a="1"/>
  <c r="B8" i="10" s="1"/>
  <c r="F187" i="8"/>
  <c r="E80" i="8"/>
  <c r="D82" i="8"/>
  <c r="E81" i="8"/>
  <c r="E79" i="8"/>
  <c r="B7" i="10"/>
  <c r="E141" i="8" l="1"/>
  <c r="E82" i="8"/>
  <c r="E13" i="10"/>
  <c r="B9" i="10" a="1"/>
  <c r="B9"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A88990-37D4-4F2C-AA7D-F7713E470B51}" keepAlive="1" name="Query - Accoda1" description="Connessione alla query 'Accoda1' nella cartella di lavoro." type="5" refreshedVersion="7" background="1" saveData="1">
    <dbPr connection="Provider=Microsoft.Mashup.OleDb.1;Data Source=$Workbook$;Location=Accoda1;Extended Properties=&quot;&quot;" command="SELECT * FROM [Accoda1]"/>
  </connection>
  <connection id="2" xr16:uid="{5D842315-340F-4514-AA21-EA2B1E9339AB}" keepAlive="1" name="Query - Accoda1 (2)" description="Connessione alla query 'Accoda1 (2)' nella cartella di lavoro." type="5" refreshedVersion="7" background="1" saveData="1">
    <dbPr connection="Provider=Microsoft.Mashup.OleDb.1;Data Source=$Workbook$;Location=&quot;Accoda1 (2)&quot;;Extended Properties=&quot;&quot;" command="SELECT * FROM [Accoda1 (2)]"/>
  </connection>
  <connection id="3" xr16:uid="{9572EAEE-06A9-479E-9A8E-E078F197BCA3}" keepAlive="1" name="Query - Tab_2019" description="Connessione alla query 'Tab_2019' nella cartella di lavoro." type="5" refreshedVersion="0" background="1">
    <dbPr connection="Provider=Microsoft.Mashup.OleDb.1;Data Source=$Workbook$;Location=Tab_2019;Extended Properties=&quot;&quot;" command="SELECT * FROM [Tab_2019]"/>
  </connection>
  <connection id="4" xr16:uid="{6653965C-75DB-431C-88F3-9E99E8601BB6}" name="Query - Tab_2020" description="Connessione alla query 'Tab_2020' nella cartella di lavoro." type="100" refreshedVersion="7" minRefreshableVersion="5">
    <extLst>
      <ext xmlns:x15="http://schemas.microsoft.com/office/spreadsheetml/2010/11/main" uri="{DE250136-89BD-433C-8126-D09CA5730AF9}">
        <x15:connection id="f870f175-572c-4b4f-a9b4-e6fdd9b1ac75"/>
      </ext>
    </extLst>
  </connection>
  <connection id="5" xr16:uid="{087FBC5F-662F-43D3-A6B2-64391E0614A7}" name="Query - Tab_2021" description="Connessione alla query 'Tab_2021' nella cartella di lavoro." type="100" refreshedVersion="7" minRefreshableVersion="5">
    <extLst>
      <ext xmlns:x15="http://schemas.microsoft.com/office/spreadsheetml/2010/11/main" uri="{DE250136-89BD-433C-8126-D09CA5730AF9}">
        <x15:connection id="87e50af6-e7eb-4bb1-b179-b4cd1329c896"/>
      </ext>
    </extLst>
  </connection>
  <connection id="6" xr16:uid="{F73D6C64-5F62-4DEA-BA74-57E778BD41C3}" keepAlive="1" name="ThisWorkbookDataModel" description="Modello di dati"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<sst xmlns="http://schemas.openxmlformats.org/spreadsheetml/2006/main" count="3917" uniqueCount="267">
  <si>
    <t>Game</t>
  </si>
  <si>
    <t>Quarter</t>
  </si>
  <si>
    <t>Watch time</t>
  </si>
  <si>
    <t>Stream time</t>
  </si>
  <si>
    <t>Peak viewers</t>
  </si>
  <si>
    <t>Peak channels</t>
  </si>
  <si>
    <t>Streamers</t>
  </si>
  <si>
    <t>Average viewers</t>
  </si>
  <si>
    <t>Average channels</t>
  </si>
  <si>
    <t>Average viewer ratio</t>
  </si>
  <si>
    <t>Fortnite</t>
  </si>
  <si>
    <t>Q1 2019</t>
  </si>
  <si>
    <t>League of Legends</t>
  </si>
  <si>
    <t>Call of Duty: Black Ops 4</t>
  </si>
  <si>
    <t>PUBG: BATTLEGROUNDS</t>
  </si>
  <si>
    <t>Overwatch</t>
  </si>
  <si>
    <t>Counter-Strike: Global Offensive</t>
  </si>
  <si>
    <t>Tom Clancy's Rainbow Six Siege</t>
  </si>
  <si>
    <t>Just Chatting</t>
  </si>
  <si>
    <t>World of Warcraft</t>
  </si>
  <si>
    <t>Dota 2</t>
  </si>
  <si>
    <t>Dead by Daylight</t>
  </si>
  <si>
    <t>Destiny 2</t>
  </si>
  <si>
    <t>Resident Evil 2</t>
  </si>
  <si>
    <t>Grand Theft Auto V</t>
  </si>
  <si>
    <t>Minecraft</t>
  </si>
  <si>
    <t>Sea of Thieves</t>
  </si>
  <si>
    <t>FIFA 19</t>
  </si>
  <si>
    <t>Escape from Tarkov</t>
  </si>
  <si>
    <t>Rocket League</t>
  </si>
  <si>
    <t>NBA 2K19</t>
  </si>
  <si>
    <t>Art</t>
  </si>
  <si>
    <t>Ring Of Elysium</t>
  </si>
  <si>
    <t>Path of Exile</t>
  </si>
  <si>
    <t>Music</t>
  </si>
  <si>
    <t>Red Dead Redemption 2</t>
  </si>
  <si>
    <t>Super Smash Bros. Ultimate</t>
  </si>
  <si>
    <t>Atlas</t>
  </si>
  <si>
    <t>Diablo III</t>
  </si>
  <si>
    <t>Hearthstone</t>
  </si>
  <si>
    <t>Madden NFL 19</t>
  </si>
  <si>
    <t>Monster Hunter: World</t>
  </si>
  <si>
    <t>Battlefield V</t>
  </si>
  <si>
    <t>Warframe</t>
  </si>
  <si>
    <t>World of Tanks</t>
  </si>
  <si>
    <t>Black Desert</t>
  </si>
  <si>
    <t>PUBG Mobile</t>
  </si>
  <si>
    <t>Kingdom Hearts III</t>
  </si>
  <si>
    <t>Realm Royale</t>
  </si>
  <si>
    <t>Final Fantasy XIV Online</t>
  </si>
  <si>
    <t>osu!</t>
  </si>
  <si>
    <t>Old School RuneScape</t>
  </si>
  <si>
    <t>Rust</t>
  </si>
  <si>
    <t>Dark Souls III</t>
  </si>
  <si>
    <t>Ark: Survival Evolved</t>
  </si>
  <si>
    <t>SMITE</t>
  </si>
  <si>
    <t>Magic: The Gathering</t>
  </si>
  <si>
    <t>Kingdom Hearts HD 1.5 + 2.5 ReMIX</t>
  </si>
  <si>
    <t>Subnautica</t>
  </si>
  <si>
    <t>Tom Clancy's The Division</t>
  </si>
  <si>
    <t>Heroes of the Storm</t>
  </si>
  <si>
    <t>Apex Legends</t>
  </si>
  <si>
    <t>Anthem</t>
  </si>
  <si>
    <t>Metro Exodus</t>
  </si>
  <si>
    <t>Tom Clancy's The Division 2</t>
  </si>
  <si>
    <t>For Honor</t>
  </si>
  <si>
    <t>Sekiro: Shadows Die Twice</t>
  </si>
  <si>
    <t>Devil May Cry 5</t>
  </si>
  <si>
    <t>Satisfactory</t>
  </si>
  <si>
    <t>Call of Duty: Modern Warfare Remastered</t>
  </si>
  <si>
    <t>Retro</t>
  </si>
  <si>
    <t>Roblox</t>
  </si>
  <si>
    <t>Q2 2019</t>
  </si>
  <si>
    <t>Risk of Rain 2</t>
  </si>
  <si>
    <t>Auto Chess</t>
  </si>
  <si>
    <t>World War Z</t>
  </si>
  <si>
    <t>Mortal Kombat 11</t>
  </si>
  <si>
    <t>Borderlands 2</t>
  </si>
  <si>
    <t>Conan Exiles</t>
  </si>
  <si>
    <t>Days Gone</t>
  </si>
  <si>
    <t>Anno 1800</t>
  </si>
  <si>
    <t>Dauntless</t>
  </si>
  <si>
    <t>MORDHAU</t>
  </si>
  <si>
    <t>The Elder Scrolls Online</t>
  </si>
  <si>
    <t>Teamfight Tactics</t>
  </si>
  <si>
    <t>DayZ</t>
  </si>
  <si>
    <t>Battalion 1944</t>
  </si>
  <si>
    <t>Dota Underlords</t>
  </si>
  <si>
    <t>Fallout 76</t>
  </si>
  <si>
    <t>Bloodstained: Ritual of the Night</t>
  </si>
  <si>
    <t>Q3 2019</t>
  </si>
  <si>
    <t>Super Mario Maker 2</t>
  </si>
  <si>
    <t>Tibia</t>
  </si>
  <si>
    <t>The Witcher 3: Wild Hunt</t>
  </si>
  <si>
    <t>Madden NFL 20</t>
  </si>
  <si>
    <t>Remnant: From the Ashes</t>
  </si>
  <si>
    <t>No Man's Sky</t>
  </si>
  <si>
    <t>Fire Emblem: Three Houses</t>
  </si>
  <si>
    <t>Hunt: Showdown</t>
  </si>
  <si>
    <t>Paladins</t>
  </si>
  <si>
    <t>Borderlands 3</t>
  </si>
  <si>
    <t>Call of Duty: Warzone</t>
  </si>
  <si>
    <t>NBA 2K20</t>
  </si>
  <si>
    <t>Gears 5</t>
  </si>
  <si>
    <t>FIFA 20</t>
  </si>
  <si>
    <t>The Legend of Zelda: Link's Awakening</t>
  </si>
  <si>
    <t>Slots</t>
  </si>
  <si>
    <t>Q4 2019</t>
  </si>
  <si>
    <t>The Outer Worlds</t>
  </si>
  <si>
    <t>Tom Clancy's Ghost Recon: Breakpoint</t>
  </si>
  <si>
    <t>Code Vein</t>
  </si>
  <si>
    <t>Call of Duty: Mobile</t>
  </si>
  <si>
    <t>7 Days to Die</t>
  </si>
  <si>
    <t>The Last of Us</t>
  </si>
  <si>
    <t>Euro Truck Simulator 2</t>
  </si>
  <si>
    <t>Death Stranding</t>
  </si>
  <si>
    <t>Star Wars Jedi: Fallen Order</t>
  </si>
  <si>
    <t>LOST ARK</t>
  </si>
  <si>
    <t>Need for Speed Heat</t>
  </si>
  <si>
    <t>Planet Zoo</t>
  </si>
  <si>
    <t>Halo: The Master Chief Collection</t>
  </si>
  <si>
    <t>Stardew Valley</t>
  </si>
  <si>
    <t>Colonna1</t>
  </si>
  <si>
    <t>Date</t>
  </si>
  <si>
    <t>Q1 2020</t>
  </si>
  <si>
    <t>DRAGON BALL Z: KAKAROT</t>
  </si>
  <si>
    <t>Monster Hunter World: Iceborne</t>
  </si>
  <si>
    <t>Legends of Runeterra</t>
  </si>
  <si>
    <t>Temtem</t>
  </si>
  <si>
    <t>Wolcen: Lords of Mayhem</t>
  </si>
  <si>
    <t>Farming Simulator 19</t>
  </si>
  <si>
    <t>Animal Crossing: New Horizons</t>
  </si>
  <si>
    <t>DOOM Eternal</t>
  </si>
  <si>
    <t>Nioh 2</t>
  </si>
  <si>
    <t>Ori and the Will of the Wisps</t>
  </si>
  <si>
    <t>Science &amp; Technology</t>
  </si>
  <si>
    <t>Q2 2020</t>
  </si>
  <si>
    <t>VALORANT</t>
  </si>
  <si>
    <t>Final Fantasy VII Remake</t>
  </si>
  <si>
    <t>Resident Evil 3</t>
  </si>
  <si>
    <t>Mount &amp; Blade II: Bannerlord</t>
  </si>
  <si>
    <t>Persona 5 Royal</t>
  </si>
  <si>
    <t>Call of Duty: Black Ops III</t>
  </si>
  <si>
    <t>Last Oasis</t>
  </si>
  <si>
    <t>Terraria</t>
  </si>
  <si>
    <t>Minecraft Dungeons</t>
  </si>
  <si>
    <t>Garena Free Fire</t>
  </si>
  <si>
    <t>SnowRunner</t>
  </si>
  <si>
    <t>The Last of Us Part II</t>
  </si>
  <si>
    <t>Super Smash Bros, Ultimate</t>
  </si>
  <si>
    <t>Q3 2020</t>
  </si>
  <si>
    <t>Ghost of Tsushima</t>
  </si>
  <si>
    <t>Hyper Scape</t>
  </si>
  <si>
    <t>Rogue Company</t>
  </si>
  <si>
    <t>Fall Guys: Ultimate Knockout</t>
  </si>
  <si>
    <t>Among Us</t>
  </si>
  <si>
    <t>Horizon Zero Dawn</t>
  </si>
  <si>
    <t>New World</t>
  </si>
  <si>
    <t>Grounded</t>
  </si>
  <si>
    <t>NBA 2K21</t>
  </si>
  <si>
    <t>Marvel's Avengers</t>
  </si>
  <si>
    <t>Spellbreak</t>
  </si>
  <si>
    <t>Madden NFL 21</t>
  </si>
  <si>
    <t>Genshin Impact</t>
  </si>
  <si>
    <t>Q4 2020</t>
  </si>
  <si>
    <t>Phasmophobia</t>
  </si>
  <si>
    <t>FIFA 21</t>
  </si>
  <si>
    <t>Call of Duty: Black Ops Cold War</t>
  </si>
  <si>
    <t>Call Of Duty: Modern Warfare</t>
  </si>
  <si>
    <t>Hades</t>
  </si>
  <si>
    <t>Assassin's Creed Valhalla</t>
  </si>
  <si>
    <t>Marvel's Spider-Man: Miles Morales</t>
  </si>
  <si>
    <t>Demon's Souls</t>
  </si>
  <si>
    <t>Cyberpunk 2077</t>
  </si>
  <si>
    <t>Eternal Return</t>
  </si>
  <si>
    <t>Q1 2021</t>
  </si>
  <si>
    <t>Star Wars Battlefront II</t>
  </si>
  <si>
    <t>The Forest</t>
  </si>
  <si>
    <t>Valheim</t>
  </si>
  <si>
    <t>Little Nightmares II</t>
  </si>
  <si>
    <t>Talk Shows &amp; Podcasts</t>
  </si>
  <si>
    <t>Monster Hunter Rise</t>
  </si>
  <si>
    <t>Q2 2021</t>
  </si>
  <si>
    <t>Outriders</t>
  </si>
  <si>
    <t>It Takes Two</t>
  </si>
  <si>
    <t>Games + Demos</t>
  </si>
  <si>
    <t>The Binding of Isaac: Repentance</t>
  </si>
  <si>
    <t>Resident Evil Village</t>
  </si>
  <si>
    <t>Mass Effect Legendary Edition</t>
  </si>
  <si>
    <t>Knockout City</t>
  </si>
  <si>
    <t>Resident Evil 7 biohazard</t>
  </si>
  <si>
    <t>Subnautica: Below Zero</t>
  </si>
  <si>
    <t>Battlefield 4</t>
  </si>
  <si>
    <t>Guilty Gear: Strive</t>
  </si>
  <si>
    <t>Q3 2021</t>
  </si>
  <si>
    <t>Splitgate</t>
  </si>
  <si>
    <t>Back 4 Blood</t>
  </si>
  <si>
    <t>NBA 2K22</t>
  </si>
  <si>
    <t>FIFA 22</t>
  </si>
  <si>
    <t>Diablo II: Resurrected</t>
  </si>
  <si>
    <t>Tales of Arise</t>
  </si>
  <si>
    <t>Call of Duty: Vanguard</t>
  </si>
  <si>
    <t>Madden NFL 22</t>
  </si>
  <si>
    <t>Vampire: The Masquerade - Bloodhunt</t>
  </si>
  <si>
    <t>Q4 2021</t>
  </si>
  <si>
    <t>Far Cry 6</t>
  </si>
  <si>
    <t>Battlefield 2042</t>
  </si>
  <si>
    <t>Metroid Dread</t>
  </si>
  <si>
    <t>Halo Infinite</t>
  </si>
  <si>
    <t>Forza Horizon 5</t>
  </si>
  <si>
    <t>Crab Game</t>
  </si>
  <si>
    <t>Super People</t>
  </si>
  <si>
    <t>Farming Simulator 22</t>
  </si>
  <si>
    <t>Colonna2</t>
  </si>
  <si>
    <t>Colonna3</t>
  </si>
  <si>
    <t>Pokemon Sword/Shield</t>
  </si>
  <si>
    <t>Pokemon Unite</t>
  </si>
  <si>
    <t>Pokemon Brilliant Diamond/Shining Pearl</t>
  </si>
  <si>
    <t>Q1</t>
  </si>
  <si>
    <t>Jan</t>
  </si>
  <si>
    <t>Feb</t>
  </si>
  <si>
    <t>Mar</t>
  </si>
  <si>
    <t>Q2</t>
  </si>
  <si>
    <t>Apr</t>
  </si>
  <si>
    <t>May</t>
  </si>
  <si>
    <t>Jun</t>
  </si>
  <si>
    <t>Q3</t>
  </si>
  <si>
    <t>Jul</t>
  </si>
  <si>
    <t>Aug</t>
  </si>
  <si>
    <t>Sep</t>
  </si>
  <si>
    <t>Q4</t>
  </si>
  <si>
    <t>Oct</t>
  </si>
  <si>
    <t>Nov</t>
  </si>
  <si>
    <t>Dec</t>
  </si>
  <si>
    <t>Watch Time</t>
  </si>
  <si>
    <t>Avg Streamers</t>
  </si>
  <si>
    <t>Avg Streamers Variance</t>
  </si>
  <si>
    <t>-</t>
  </si>
  <si>
    <t>WT Variance</t>
  </si>
  <si>
    <t xml:space="preserve"> </t>
  </si>
  <si>
    <t>Game:</t>
  </si>
  <si>
    <t>Game List</t>
  </si>
  <si>
    <t>Filter</t>
  </si>
  <si>
    <t>Stream Time</t>
  </si>
  <si>
    <t>ST Variance</t>
  </si>
  <si>
    <t>Average Viewers</t>
  </si>
  <si>
    <t>AV Variance</t>
  </si>
  <si>
    <t>Max Viewers</t>
  </si>
  <si>
    <t>Viewers Variance</t>
  </si>
  <si>
    <t>Average Channels</t>
  </si>
  <si>
    <t>AC Variance</t>
  </si>
  <si>
    <t>TWITCH ANALYSIS - GAMES</t>
  </si>
  <si>
    <t>Nb: Start typing in the "game" cell, then look for a valid option in the scroll-down menu.</t>
  </si>
  <si>
    <t>Set of stats for a particular game from 2019 to 2021.</t>
  </si>
  <si>
    <t>Rank</t>
  </si>
  <si>
    <t>WT Rank</t>
  </si>
  <si>
    <t>TWITCH ANALYSIS 2019 - 2021</t>
  </si>
  <si>
    <t>From January to December 2019, the number of hours viewed decreased by 8%, while the number of active streamers decreased by 17%.</t>
  </si>
  <si>
    <t xml:space="preserve">Except for two high points (one in March and one in each of the two summer months of July and August), the platform's numbers are falling in terms of both hours watched and active streamers. </t>
  </si>
  <si>
    <t>Also, driven by the popularity of the medium, not only content creators but also a number of celebrities or lesser-known personalities are approaching the platform. Twitch stops being a platform mainly dedicated to game streaming and also expands to other phenomena such as podcasting (video, of course). The number of active streamers increases quarter by quarter (in sharp contrast to 2019).</t>
  </si>
  <si>
    <t>From January to December 2020, the number of hours viewed rised by 96%, while the number of active streamers increased by 78%.</t>
  </si>
  <si>
    <t>WATCH TIME</t>
  </si>
  <si>
    <t>Variance</t>
  </si>
  <si>
    <t>ACTIVE STREAMERS</t>
  </si>
  <si>
    <t>Although the circumstances that allowed Twitch to increase the audience on its platform are no longer there, the company seems to have capitalized on the opportunity. Following the positive shock of 2020, it appears to have reached a new equilibrium in terms of total audience, allowing Twitch to transition from being a relatively obscure medium to making a dent in the popularity of rival platforms (particularly YouTube) with younger audiences.</t>
  </si>
  <si>
    <t xml:space="preserve">The platform's popularity grew during the COVID-19 lockdowns, as evidenced by the rise in watch time compared to the first half of 2019. Interest falls in the second half of the year as fewer restrictions come into play in the same time frame. Overall, watch hours increase by nearly 70% YoY, while the number of active streamers increases by 43%. </t>
  </si>
  <si>
    <t xml:space="preserve">An analysis about platform's evolution, with a focus on audience and number of active streamers.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</si>
</sst>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mm/yyyy"/>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2"/>
      <color theme="1"/>
      <name val="Calibri"/>
      <family val="2"/>
      <scheme val="minor"/>
    </font>
    <font>
      <sz val="11"/>
      <color theme="0"/>
      <name val="Calibri"/>
      <family val="2"/>
      <scheme val="minor"/>
    </font>
    <font>
      <sz val="12"/>
      <color theme="0"/>
      <name val="Calibri"/>
      <family val="2"/>
      <scheme val="minor"/>
    </font>
    <font>
      <sz val="11"/>
      <color theme="1"/>
      <name val="Roobert-Regular"/>
    </font>
    <font>
      <b/>
      <sz val="18"/>
      <color theme="0"/>
      <name val="Roobert-Regular"/>
    </font>
    <font>
      <sz val="11"/>
      <color theme="0"/>
      <name val="Roobert-Regular"/>
    </font>
    <font>
      <b/>
      <sz val="11"/>
      <color theme="0"/>
      <name val="Roobert-Regular"/>
    </font>
    <font>
      <b/>
      <sz val="11"/>
      <color theme="1"/>
      <name val="Roobert-Regular"/>
    </font>
    <font>
      <sz val="10"/>
      <color theme="1"/>
      <name val="Roobert-Regular"/>
    </font>
    <font>
      <b/>
      <sz val="14"/>
      <color theme="0"/>
      <name val="Arial"/>
      <family val="2"/>
    </font>
    <font>
      <sz val="11"/>
      <color theme="0"/>
      <name val="Arial"/>
      <family val="2"/>
    </font>
    <font>
      <b/>
      <sz val="12"/>
      <color theme="0"/>
      <name val="Arial"/>
      <family val="2"/>
    </font>
    <font>
      <sz val="11"/>
      <color theme="1"/>
      <name val="Arial"/>
      <family val="2"/>
    </font>
    <font>
      <b/>
      <sz val="11"/>
      <color theme="1"/>
      <name val="Arial"/>
      <family val="2"/>
    </font>
    <font>
      <b/>
      <sz val="11"/>
      <color theme="0"/>
      <name val="Arial"/>
      <family val="2"/>
    </font>
    <font>
      <b/>
      <sz val="18"/>
      <color theme="1"/>
      <name val="Roobert-Regular"/>
    </font>
    <font>
      <b/>
      <sz val="11"/>
      <color theme="8"/>
      <name val="Roobert-Regular"/>
    </font>
  </fonts>
  <fills count="12">
    <fill>
      <patternFill patternType="none"/>
    </fill>
    <fill>
      <patternFill patternType="gray125"/>
    </fill>
    <fill>
      <patternFill patternType="solid">
        <fgColor rgb="FFCC99FF"/>
        <bgColor indexed="64"/>
      </patternFill>
    </fill>
    <fill>
      <patternFill patternType="solid">
        <fgColor theme="4" tint="0.39997558519241921"/>
        <bgColor indexed="64"/>
      </patternFill>
    </fill>
    <fill>
      <patternFill patternType="solid">
        <fgColor rgb="FFCC66FF"/>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9933FF"/>
        <bgColor indexed="64"/>
      </patternFill>
    </fill>
    <fill>
      <patternFill patternType="solid">
        <fgColor rgb="FF9966FF"/>
        <bgColor indexed="64"/>
      </patternFill>
    </fill>
    <fill>
      <patternFill patternType="solid">
        <fgColor rgb="FFCCCCFF"/>
        <bgColor indexed="64"/>
      </patternFill>
    </fill>
    <fill>
      <patternFill patternType="solid">
        <fgColor rgb="FF9999FF"/>
        <bgColor indexed="64"/>
      </patternFill>
    </fill>
  </fills>
  <borders count="5">
    <border>
      <left/>
      <right/>
      <top/>
      <bottom/>
      <diagonal/>
    </border>
    <border>
      <left/>
      <right/>
      <top/>
      <bottom style="double">
        <color indexed="64"/>
      </bottom>
      <diagonal/>
    </border>
    <border>
      <left/>
      <right/>
      <top/>
      <bottom style="thin">
        <color indexed="64"/>
      </bottom>
      <diagonal/>
    </border>
    <border>
      <left/>
      <right style="thin">
        <color theme="8"/>
      </right>
      <top style="thin">
        <color theme="8"/>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27">
    <xf numFmtId="0" fontId="0" fillId="0" borderId="0" xfId="0"/>
    <xf numFmtId="0" fontId="0" fillId="0" borderId="0" xfId="0" applyNumberFormat="1"/>
    <xf numFmtId="164" fontId="0" fillId="0" borderId="0" xfId="1" applyNumberFormat="1" applyFont="1"/>
    <xf numFmtId="164" fontId="0" fillId="0" borderId="0" xfId="0" applyNumberFormat="1"/>
    <xf numFmtId="0" fontId="0" fillId="0" borderId="0" xfId="0" applyAlignment="1">
      <alignment horizontal="right"/>
    </xf>
    <xf numFmtId="0" fontId="0" fillId="0" borderId="0" xfId="0" applyFill="1"/>
    <xf numFmtId="9" fontId="0" fillId="0" borderId="0" xfId="2" applyFont="1"/>
    <xf numFmtId="164" fontId="0" fillId="0" borderId="0" xfId="1" applyNumberFormat="1" applyFont="1" applyFill="1"/>
    <xf numFmtId="166" fontId="0" fillId="0" borderId="0" xfId="0" applyNumberFormat="1"/>
    <xf numFmtId="0" fontId="2" fillId="0" borderId="0" xfId="1" applyNumberFormat="1" applyFont="1" applyFill="1"/>
    <xf numFmtId="9" fontId="4" fillId="0" borderId="0" xfId="2" applyFont="1"/>
    <xf numFmtId="166" fontId="2" fillId="3" borderId="2" xfId="0" applyNumberFormat="1" applyFont="1" applyFill="1" applyBorder="1" applyAlignment="1">
      <alignment horizontal="right"/>
    </xf>
    <xf numFmtId="164" fontId="2" fillId="3" borderId="2" xfId="1" applyNumberFormat="1" applyFont="1" applyFill="1" applyBorder="1" applyAlignment="1">
      <alignment horizontal="right"/>
    </xf>
    <xf numFmtId="0" fontId="2" fillId="3" borderId="2" xfId="0" applyFont="1" applyFill="1" applyBorder="1" applyAlignment="1">
      <alignment horizontal="right"/>
    </xf>
    <xf numFmtId="0" fontId="0" fillId="4" borderId="0" xfId="0" applyFill="1" applyAlignment="1">
      <alignment horizontal="left"/>
    </xf>
    <xf numFmtId="166" fontId="0" fillId="4" borderId="0" xfId="0" applyNumberFormat="1" applyFill="1" applyAlignment="1">
      <alignment horizontal="left"/>
    </xf>
    <xf numFmtId="166" fontId="0" fillId="0" borderId="0" xfId="0" applyNumberFormat="1" applyAlignment="1">
      <alignment horizontal="left"/>
    </xf>
    <xf numFmtId="9" fontId="0" fillId="0" borderId="0" xfId="2" applyFont="1" applyBorder="1"/>
    <xf numFmtId="164" fontId="0" fillId="0" borderId="0" xfId="1" applyNumberFormat="1" applyFont="1" applyBorder="1"/>
    <xf numFmtId="0" fontId="0" fillId="0" borderId="0" xfId="0" applyBorder="1"/>
    <xf numFmtId="9" fontId="4" fillId="0" borderId="0" xfId="2" applyFont="1" applyBorder="1"/>
    <xf numFmtId="0" fontId="0" fillId="6" borderId="0" xfId="0" applyFill="1"/>
    <xf numFmtId="9" fontId="0" fillId="6" borderId="0" xfId="2" applyFont="1" applyFill="1"/>
    <xf numFmtId="164" fontId="0" fillId="6" borderId="0" xfId="1" applyNumberFormat="1" applyFont="1" applyFill="1"/>
    <xf numFmtId="0" fontId="0" fillId="7" borderId="0" xfId="0" applyFill="1"/>
    <xf numFmtId="9" fontId="0" fillId="7" borderId="0" xfId="2" applyFont="1" applyFill="1"/>
    <xf numFmtId="164" fontId="0" fillId="7" borderId="0" xfId="1" applyNumberFormat="1" applyFont="1" applyFill="1"/>
    <xf numFmtId="0" fontId="0" fillId="0" borderId="0" xfId="0" applyAlignment="1">
      <alignment horizontal="right" vertical="center" wrapText="1"/>
    </xf>
    <xf numFmtId="164" fontId="0" fillId="0" borderId="0" xfId="1" applyNumberFormat="1" applyFont="1" applyAlignment="1">
      <alignment horizontal="right" vertical="center" wrapText="1"/>
    </xf>
    <xf numFmtId="0" fontId="0" fillId="0" borderId="0" xfId="0" applyBorder="1" applyAlignment="1">
      <alignment horizontal="right" vertical="center" wrapText="1"/>
    </xf>
    <xf numFmtId="0" fontId="5" fillId="0" borderId="0" xfId="0" applyFont="1" applyAlignment="1">
      <alignment horizontal="right" vertical="center" wrapText="1"/>
    </xf>
    <xf numFmtId="164" fontId="5" fillId="0" borderId="0" xfId="1" applyNumberFormat="1" applyFont="1" applyAlignment="1">
      <alignment horizontal="right" vertical="center" wrapText="1"/>
    </xf>
    <xf numFmtId="0" fontId="5" fillId="0" borderId="0" xfId="0" applyFont="1" applyBorder="1" applyAlignment="1">
      <alignment horizontal="right" vertical="center" wrapText="1"/>
    </xf>
    <xf numFmtId="164" fontId="0" fillId="0" borderId="3" xfId="1" applyNumberFormat="1" applyFont="1" applyBorder="1"/>
    <xf numFmtId="0" fontId="6" fillId="0" borderId="0" xfId="0" applyFont="1"/>
    <xf numFmtId="164" fontId="2" fillId="3" borderId="2" xfId="1" applyNumberFormat="1" applyFont="1" applyFill="1" applyBorder="1" applyAlignment="1">
      <alignment horizontal="left" vertical="center" wrapText="1"/>
    </xf>
    <xf numFmtId="0" fontId="7" fillId="0" borderId="0" xfId="0" applyFont="1" applyFill="1" applyAlignment="1">
      <alignment horizontal="justify" vertical="top" wrapText="1"/>
    </xf>
    <xf numFmtId="0" fontId="7" fillId="8" borderId="0" xfId="0" applyFont="1" applyFill="1"/>
    <xf numFmtId="0" fontId="8" fillId="8" borderId="0" xfId="0" applyFont="1" applyFill="1"/>
    <xf numFmtId="0" fontId="7" fillId="8" borderId="0" xfId="0" applyFont="1" applyFill="1" applyAlignment="1">
      <alignment horizontal="right" vertical="center" wrapText="1"/>
    </xf>
    <xf numFmtId="0" fontId="9" fillId="8" borderId="0" xfId="0" applyFont="1" applyFill="1" applyAlignment="1">
      <alignment horizontal="right" vertical="center" wrapText="1"/>
    </xf>
    <xf numFmtId="9" fontId="7" fillId="8" borderId="0" xfId="2" applyFont="1" applyFill="1"/>
    <xf numFmtId="0" fontId="7" fillId="0" borderId="0" xfId="0" applyFont="1" applyFill="1"/>
    <xf numFmtId="0" fontId="7" fillId="9" borderId="0" xfId="0" applyFont="1" applyFill="1"/>
    <xf numFmtId="0" fontId="10" fillId="9" borderId="0" xfId="0" applyFont="1" applyFill="1"/>
    <xf numFmtId="0" fontId="7" fillId="9" borderId="0" xfId="0" applyFont="1" applyFill="1" applyAlignment="1">
      <alignment horizontal="right" vertical="center" wrapText="1"/>
    </xf>
    <xf numFmtId="0" fontId="9" fillId="9" borderId="0" xfId="0" applyFont="1" applyFill="1" applyAlignment="1">
      <alignment horizontal="right" vertical="center" wrapText="1"/>
    </xf>
    <xf numFmtId="9" fontId="7" fillId="9" borderId="0" xfId="2" applyFont="1" applyFill="1"/>
    <xf numFmtId="0" fontId="7" fillId="0" borderId="0" xfId="0" applyFont="1"/>
    <xf numFmtId="165" fontId="7" fillId="0" borderId="0" xfId="2" applyNumberFormat="1" applyFont="1"/>
    <xf numFmtId="0" fontId="7" fillId="0" borderId="0" xfId="0" applyFont="1" applyAlignment="1">
      <alignment horizontal="left"/>
    </xf>
    <xf numFmtId="164" fontId="7" fillId="0" borderId="0" xfId="0" applyNumberFormat="1" applyFont="1" applyFill="1"/>
    <xf numFmtId="9" fontId="7" fillId="0" borderId="0" xfId="2" applyFont="1" applyAlignment="1">
      <alignment horizontal="left"/>
    </xf>
    <xf numFmtId="0" fontId="7" fillId="0" borderId="0" xfId="0" applyFont="1" applyBorder="1" applyAlignment="1">
      <alignment horizontal="left"/>
    </xf>
    <xf numFmtId="0" fontId="7" fillId="0" borderId="0" xfId="0" applyFont="1" applyAlignment="1">
      <alignment horizontal="left" vertical="top" wrapText="1"/>
    </xf>
    <xf numFmtId="0" fontId="7" fillId="0" borderId="0" xfId="2" applyNumberFormat="1" applyFont="1"/>
    <xf numFmtId="165" fontId="7" fillId="0" borderId="0" xfId="2" applyNumberFormat="1" applyFont="1" applyAlignment="1">
      <alignment horizontal="left" vertical="top" wrapText="1"/>
    </xf>
    <xf numFmtId="0" fontId="7" fillId="0" borderId="0" xfId="0" applyFont="1" applyFill="1" applyBorder="1" applyAlignment="1">
      <alignment horizontal="left" indent="2"/>
    </xf>
    <xf numFmtId="164" fontId="7" fillId="0" borderId="0" xfId="0" applyNumberFormat="1" applyFont="1" applyFill="1" applyBorder="1"/>
    <xf numFmtId="165" fontId="7" fillId="0" borderId="0" xfId="2" applyNumberFormat="1" applyFont="1" applyFill="1" applyBorder="1"/>
    <xf numFmtId="164" fontId="7" fillId="0" borderId="0" xfId="2" applyNumberFormat="1" applyFont="1" applyFill="1" applyBorder="1"/>
    <xf numFmtId="0" fontId="7" fillId="0" borderId="0" xfId="0" applyFont="1" applyFill="1" applyAlignment="1">
      <alignment horizontal="left" vertical="top" wrapText="1"/>
    </xf>
    <xf numFmtId="0" fontId="7" fillId="0" borderId="0" xfId="0" applyFont="1" applyFill="1" applyAlignment="1"/>
    <xf numFmtId="0" fontId="12" fillId="0" borderId="0" xfId="0" applyFont="1" applyFill="1" applyBorder="1" applyAlignment="1">
      <alignment horizontal="justify" vertical="top" wrapText="1"/>
    </xf>
    <xf numFmtId="165" fontId="12" fillId="0" borderId="0" xfId="2" applyNumberFormat="1" applyFont="1" applyAlignment="1">
      <alignment horizontal="justify" vertical="justify"/>
    </xf>
    <xf numFmtId="0" fontId="12" fillId="0" borderId="0" xfId="0" applyFont="1" applyAlignment="1">
      <alignment horizontal="justify" vertical="top" wrapText="1"/>
    </xf>
    <xf numFmtId="165" fontId="12" fillId="0" borderId="0" xfId="2" applyNumberFormat="1" applyFont="1" applyAlignment="1">
      <alignment horizontal="justify" vertical="top" wrapText="1"/>
    </xf>
    <xf numFmtId="0" fontId="13" fillId="9" borderId="0" xfId="2" applyNumberFormat="1" applyFont="1" applyFill="1" applyAlignment="1">
      <alignment horizontal="center"/>
    </xf>
    <xf numFmtId="0" fontId="14" fillId="9" borderId="0" xfId="0" applyFont="1" applyFill="1"/>
    <xf numFmtId="0" fontId="15" fillId="9" borderId="0" xfId="0" applyFont="1" applyFill="1" applyAlignment="1">
      <alignment horizontal="right"/>
    </xf>
    <xf numFmtId="165" fontId="15" fillId="9" borderId="0" xfId="2" applyNumberFormat="1" applyFont="1" applyFill="1" applyAlignment="1">
      <alignment horizontal="right"/>
    </xf>
    <xf numFmtId="0" fontId="16" fillId="0" borderId="0" xfId="0" applyFont="1" applyAlignment="1">
      <alignment horizontal="left"/>
    </xf>
    <xf numFmtId="164" fontId="16" fillId="0" borderId="0" xfId="0" applyNumberFormat="1" applyFont="1" applyAlignment="1">
      <alignment horizontal="center"/>
    </xf>
    <xf numFmtId="165" fontId="16" fillId="0" borderId="0" xfId="2" applyNumberFormat="1" applyFont="1" applyAlignment="1">
      <alignment horizontal="right"/>
    </xf>
    <xf numFmtId="164" fontId="16" fillId="0" borderId="0" xfId="2" applyNumberFormat="1" applyFont="1" applyAlignment="1">
      <alignment horizontal="right"/>
    </xf>
    <xf numFmtId="0" fontId="16" fillId="0" borderId="0" xfId="0" applyFont="1" applyAlignment="1">
      <alignment horizontal="right"/>
    </xf>
    <xf numFmtId="164" fontId="16" fillId="0" borderId="0" xfId="0" applyNumberFormat="1" applyFont="1"/>
    <xf numFmtId="165" fontId="16" fillId="0" borderId="0" xfId="2" applyNumberFormat="1" applyFont="1"/>
    <xf numFmtId="164" fontId="16" fillId="0" borderId="0" xfId="2" applyNumberFormat="1" applyFont="1"/>
    <xf numFmtId="0" fontId="16" fillId="0" borderId="1" xfId="0" applyFont="1" applyBorder="1" applyAlignment="1">
      <alignment horizontal="left"/>
    </xf>
    <xf numFmtId="164" fontId="16" fillId="0" borderId="1" xfId="0" applyNumberFormat="1" applyFont="1" applyBorder="1"/>
    <xf numFmtId="165" fontId="16" fillId="0" borderId="1" xfId="2" applyNumberFormat="1" applyFont="1" applyBorder="1"/>
    <xf numFmtId="164" fontId="16" fillId="0" borderId="1" xfId="2" applyNumberFormat="1" applyFont="1" applyBorder="1"/>
    <xf numFmtId="0" fontId="17" fillId="10" borderId="0" xfId="0" applyFont="1" applyFill="1" applyAlignment="1">
      <alignment horizontal="left"/>
    </xf>
    <xf numFmtId="164" fontId="16" fillId="10" borderId="0" xfId="0" applyNumberFormat="1" applyFont="1" applyFill="1"/>
    <xf numFmtId="0" fontId="16" fillId="10" borderId="0" xfId="0" applyFont="1" applyFill="1" applyAlignment="1">
      <alignment horizontal="right"/>
    </xf>
    <xf numFmtId="9" fontId="16" fillId="10" borderId="0" xfId="2" applyFont="1" applyFill="1"/>
    <xf numFmtId="0" fontId="17" fillId="10" borderId="1" xfId="0" applyFont="1" applyFill="1" applyBorder="1" applyAlignment="1">
      <alignment horizontal="left"/>
    </xf>
    <xf numFmtId="164" fontId="16" fillId="10" borderId="1" xfId="0" applyNumberFormat="1" applyFont="1" applyFill="1" applyBorder="1"/>
    <xf numFmtId="0" fontId="16" fillId="10" borderId="1" xfId="0" applyFont="1" applyFill="1" applyBorder="1" applyAlignment="1">
      <alignment horizontal="right"/>
    </xf>
    <xf numFmtId="0" fontId="16" fillId="0" borderId="0" xfId="0" applyFont="1" applyAlignment="1">
      <alignment horizontal="left" indent="2"/>
    </xf>
    <xf numFmtId="0" fontId="16" fillId="0" borderId="1" xfId="0" applyFont="1" applyBorder="1" applyAlignment="1">
      <alignment horizontal="left" indent="2"/>
    </xf>
    <xf numFmtId="9" fontId="16" fillId="10" borderId="0" xfId="2" applyFont="1" applyFill="1" applyAlignment="1">
      <alignment horizontal="right"/>
    </xf>
    <xf numFmtId="9" fontId="16" fillId="10" borderId="1" xfId="2" applyFont="1" applyFill="1" applyBorder="1" applyAlignment="1">
      <alignment horizontal="right"/>
    </xf>
    <xf numFmtId="0" fontId="18" fillId="9" borderId="0" xfId="0" applyFont="1" applyFill="1" applyAlignment="1">
      <alignment horizontal="center"/>
    </xf>
    <xf numFmtId="0" fontId="15" fillId="9" borderId="0" xfId="0" applyFont="1" applyFill="1"/>
    <xf numFmtId="164" fontId="16" fillId="11" borderId="0" xfId="1" applyNumberFormat="1" applyFont="1" applyFill="1"/>
    <xf numFmtId="9" fontId="16" fillId="11" borderId="0" xfId="2" applyNumberFormat="1" applyFont="1" applyFill="1"/>
    <xf numFmtId="164" fontId="16" fillId="11" borderId="1" xfId="1" applyNumberFormat="1" applyFont="1" applyFill="1" applyBorder="1"/>
    <xf numFmtId="9" fontId="16" fillId="11" borderId="1" xfId="2" applyNumberFormat="1" applyFont="1" applyFill="1" applyBorder="1"/>
    <xf numFmtId="0" fontId="16" fillId="0" borderId="0" xfId="0" applyFont="1" applyFill="1"/>
    <xf numFmtId="164" fontId="16" fillId="2" borderId="0" xfId="1" applyNumberFormat="1" applyFont="1" applyFill="1"/>
    <xf numFmtId="9" fontId="16" fillId="2" borderId="0" xfId="2" applyNumberFormat="1" applyFont="1" applyFill="1" applyBorder="1"/>
    <xf numFmtId="0" fontId="14" fillId="0" borderId="0" xfId="0" applyFont="1" applyFill="1"/>
    <xf numFmtId="0" fontId="15" fillId="9" borderId="0" xfId="0" applyFont="1" applyFill="1" applyAlignment="1">
      <alignment horizontal="center"/>
    </xf>
    <xf numFmtId="0" fontId="7" fillId="6" borderId="0" xfId="0" applyFont="1" applyFill="1"/>
    <xf numFmtId="0" fontId="19" fillId="6" borderId="0" xfId="0" applyFont="1" applyFill="1"/>
    <xf numFmtId="0" fontId="7" fillId="6" borderId="0" xfId="0" applyFont="1" applyFill="1" applyAlignment="1">
      <alignment horizontal="right" vertical="center" wrapText="1"/>
    </xf>
    <xf numFmtId="0" fontId="9" fillId="6" borderId="0" xfId="0" applyFont="1" applyFill="1" applyAlignment="1">
      <alignment horizontal="right" vertical="center" wrapText="1"/>
    </xf>
    <xf numFmtId="9" fontId="7" fillId="6" borderId="0" xfId="2" applyFont="1" applyFill="1"/>
    <xf numFmtId="164" fontId="7" fillId="6" borderId="0" xfId="1" applyNumberFormat="1" applyFont="1" applyFill="1"/>
    <xf numFmtId="0" fontId="7" fillId="7" borderId="0" xfId="0" applyFont="1" applyFill="1"/>
    <xf numFmtId="0" fontId="11" fillId="7" borderId="0" xfId="0" applyFont="1" applyFill="1"/>
    <xf numFmtId="0" fontId="7" fillId="7" borderId="0" xfId="0" applyFont="1" applyFill="1" applyAlignment="1">
      <alignment horizontal="right" vertical="center" wrapText="1"/>
    </xf>
    <xf numFmtId="0" fontId="9" fillId="7" borderId="0" xfId="0" applyFont="1" applyFill="1" applyAlignment="1">
      <alignment horizontal="right" vertical="center" wrapText="1"/>
    </xf>
    <xf numFmtId="9" fontId="7" fillId="7" borderId="0" xfId="2" applyFont="1" applyFill="1"/>
    <xf numFmtId="164" fontId="7" fillId="7" borderId="0" xfId="1" applyNumberFormat="1" applyFont="1" applyFill="1"/>
    <xf numFmtId="0" fontId="7" fillId="0" borderId="0" xfId="0" applyFont="1" applyAlignment="1">
      <alignment horizontal="right" vertical="center" wrapText="1"/>
    </xf>
    <xf numFmtId="0" fontId="9" fillId="0" borderId="0" xfId="0" applyFont="1" applyAlignment="1">
      <alignment horizontal="right" vertical="center" wrapText="1"/>
    </xf>
    <xf numFmtId="9" fontId="7" fillId="0" borderId="0" xfId="2" applyFont="1"/>
    <xf numFmtId="164" fontId="7" fillId="0" borderId="0" xfId="1" applyNumberFormat="1" applyFont="1"/>
    <xf numFmtId="0" fontId="11" fillId="3" borderId="0" xfId="0" applyFont="1" applyFill="1"/>
    <xf numFmtId="0" fontId="20" fillId="5" borderId="4" xfId="0" applyFont="1" applyFill="1" applyBorder="1"/>
    <xf numFmtId="164" fontId="7" fillId="3" borderId="0" xfId="1" applyNumberFormat="1" applyFont="1" applyFill="1"/>
    <xf numFmtId="9" fontId="7" fillId="3" borderId="0" xfId="2" applyFont="1" applyFill="1"/>
    <xf numFmtId="0" fontId="11" fillId="0" borderId="0" xfId="0" applyFont="1" applyFill="1"/>
    <xf numFmtId="0" fontId="11" fillId="0" borderId="0" xfId="1" applyNumberFormat="1" applyFont="1" applyFill="1"/>
  </cellXfs>
  <cellStyles count="3">
    <cellStyle name="Migliaia" xfId="1" builtinId="3"/>
    <cellStyle name="Normale" xfId="0" builtinId="0"/>
    <cellStyle name="Percentuale" xfId="2" builtinId="5"/>
  </cellStyles>
  <dxfs count="49">
    <dxf>
      <font>
        <color rgb="FF006100"/>
      </font>
      <fill>
        <patternFill>
          <bgColor rgb="FFC6EFCE"/>
        </patternFill>
      </fill>
    </dxf>
    <dxf>
      <font>
        <color rgb="FF9C0006"/>
      </font>
      <fill>
        <patternFill>
          <bgColor rgb="FFFFC7CE"/>
        </patternFill>
      </fill>
    </dxf>
    <dxf>
      <fill>
        <patternFill>
          <bgColor them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2"/>
        </patternFill>
      </fill>
    </dxf>
    <dxf>
      <font>
        <color rgb="FF9C0006"/>
      </font>
      <fill>
        <patternFill>
          <bgColor rgb="FFFFC7CE"/>
        </patternFill>
      </fill>
    </dxf>
    <dxf>
      <font>
        <b/>
        <i val="0"/>
        <color rgb="FF006100"/>
      </font>
      <fill>
        <patternFill patternType="none">
          <bgColor auto="1"/>
        </patternFill>
      </fill>
    </dxf>
    <dxf>
      <font>
        <b/>
        <i val="0"/>
        <color rgb="FF9C0006"/>
      </font>
      <fill>
        <patternFill patternType="none">
          <bgColor auto="1"/>
        </patternFill>
      </fill>
    </dxf>
    <dxf>
      <font>
        <b/>
        <i val="0"/>
      </font>
      <fill>
        <patternFill patternType="none">
          <bgColor auto="1"/>
        </patternFill>
      </fill>
    </dxf>
    <dxf>
      <fill>
        <patternFill>
          <bgColor theme="2"/>
        </patternFill>
      </fill>
    </dxf>
    <dxf>
      <font>
        <color rgb="FF9C0006"/>
      </font>
      <fill>
        <patternFill>
          <bgColor rgb="FFFFC7CE"/>
        </patternFill>
      </fill>
    </dxf>
    <dxf>
      <font>
        <color rgb="FF006100"/>
      </font>
      <fill>
        <patternFill>
          <bgColor rgb="FFC6EFCE"/>
        </patternFill>
      </fill>
    </dxf>
    <dxf>
      <font>
        <b/>
        <i val="0"/>
        <color rgb="FF006100"/>
      </font>
      <fill>
        <patternFill patternType="none">
          <bgColor auto="1"/>
        </patternFill>
      </fill>
    </dxf>
    <dxf>
      <font>
        <b/>
        <i val="0"/>
        <color rgb="FF9C0006"/>
      </font>
      <fill>
        <patternFill patternType="none">
          <bgColor auto="1"/>
        </patternFill>
      </fill>
    </dxf>
    <dxf>
      <font>
        <b/>
        <i val="0"/>
      </font>
      <fill>
        <patternFill patternType="none">
          <bgColor auto="1"/>
        </patternFill>
      </fill>
    </dxf>
    <dxf>
      <fill>
        <patternFill>
          <bgColor theme="2"/>
        </patternFill>
      </fill>
    </dxf>
    <dxf>
      <font>
        <color rgb="FF9C0006"/>
      </font>
      <fill>
        <patternFill>
          <bgColor rgb="FFFFC7CE"/>
        </patternFill>
      </fill>
    </dxf>
    <dxf>
      <font>
        <color rgb="FF006100"/>
      </font>
      <fill>
        <patternFill>
          <bgColor rgb="FFC6EFCE"/>
        </patternFill>
      </fill>
    </dxf>
    <dxf>
      <font>
        <b/>
        <i val="0"/>
        <color rgb="FF006100"/>
      </font>
      <fill>
        <patternFill patternType="none">
          <bgColor auto="1"/>
        </patternFill>
      </fill>
    </dxf>
    <dxf>
      <font>
        <b/>
        <i val="0"/>
        <color rgb="FF9C0006"/>
      </font>
      <fill>
        <patternFill patternType="none">
          <bgColor auto="1"/>
        </patternFill>
      </fill>
    </dxf>
    <dxf>
      <font>
        <b/>
        <i val="0"/>
      </font>
      <fill>
        <patternFill patternType="none">
          <bgColor auto="1"/>
        </patternFill>
      </fill>
    </dxf>
    <dxf>
      <fill>
        <patternFill>
          <bgColor theme="2"/>
        </patternFill>
      </fill>
    </dxf>
    <dxf>
      <font>
        <color rgb="FF9C0006"/>
      </font>
      <fill>
        <patternFill>
          <bgColor rgb="FFFFC7CE"/>
        </patternFill>
      </fill>
    </dxf>
    <dxf>
      <font>
        <color rgb="FF006100"/>
      </font>
      <fill>
        <patternFill>
          <bgColor rgb="FFC6EFCE"/>
        </patternFill>
      </fill>
    </dxf>
    <dxf>
      <font>
        <b/>
        <i val="0"/>
        <color rgb="FF006100"/>
      </font>
      <fill>
        <patternFill patternType="none">
          <bgColor auto="1"/>
        </patternFill>
      </fill>
    </dxf>
    <dxf>
      <font>
        <b/>
        <i val="0"/>
        <color rgb="FF9C0006"/>
      </font>
      <fill>
        <patternFill patternType="none">
          <bgColor auto="1"/>
        </patternFill>
      </fill>
    </dxf>
    <dxf>
      <font>
        <b/>
        <i val="0"/>
      </font>
      <fill>
        <patternFill patternType="none">
          <bgColor auto="1"/>
        </patternFill>
      </fill>
    </dxf>
    <dxf>
      <font>
        <b/>
        <i val="0"/>
        <color rgb="FF006100"/>
      </font>
      <fill>
        <patternFill patternType="none">
          <bgColor auto="1"/>
        </patternFill>
      </fill>
    </dxf>
    <dxf>
      <font>
        <b/>
        <i val="0"/>
        <color rgb="FF9C0006"/>
      </font>
      <fill>
        <patternFill patternType="none">
          <bgColor auto="1"/>
        </patternFill>
      </fill>
    </dxf>
    <dxf>
      <font>
        <b/>
        <i val="0"/>
      </font>
      <fill>
        <patternFill patternType="none">
          <bgColor auto="1"/>
        </patternFill>
      </fill>
    </dxf>
    <dxf>
      <fill>
        <patternFill>
          <bgColor theme="2"/>
        </patternFill>
      </fill>
    </dxf>
    <dxf>
      <font>
        <color rgb="FF9C0006"/>
      </font>
      <fill>
        <patternFill>
          <bgColor rgb="FFFFC7CE"/>
        </patternFill>
      </fill>
    </dxf>
    <dxf>
      <font>
        <color rgb="FF006100"/>
      </font>
      <fill>
        <patternFill>
          <bgColor rgb="FFC6EFCE"/>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166" formatCode="mm/yyyy"/>
      <alignment horizontal="lef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s>
  <tableStyles count="0" defaultTableStyle="TableStyleMedium2" defaultPivotStyle="PivotStyleLight16"/>
  <colors>
    <mruColors>
      <color rgb="FF9999FF"/>
      <color rgb="FF9966FF"/>
      <color rgb="FFCC99FF"/>
      <color rgb="FFCC00FF"/>
      <color rgb="FF9933FF"/>
      <color rgb="FF9900FF"/>
      <color rgb="FFFFCCFF"/>
      <color rgb="FFCCCCFF"/>
      <color rgb="FFFF505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alcChain" Target="calcChain.xml"/><Relationship Id="rId5" Type="http://schemas.openxmlformats.org/officeDocument/2006/relationships/theme" Target="theme/theme1.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AVERAGE VIEWERS</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trendline>
            <c:spPr>
              <a:ln w="28575" cap="rnd">
                <a:solidFill>
                  <a:schemeClr val="lt1">
                    <a:alpha val="50000"/>
                  </a:schemeClr>
                </a:solidFill>
                <a:round/>
              </a:ln>
              <a:effectLst/>
            </c:spPr>
            <c:trendlineType val="linear"/>
            <c:dispRSqr val="0"/>
            <c:dispEq val="0"/>
          </c:trendline>
          <c:cat>
            <c:numRef>
              <c:f>'Game Analysis'!$B$12:$B$47</c:f>
              <c:numCache>
                <c:formatCode>mm/yyyy</c:formatCode>
                <c:ptCount val="36"/>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numCache>
            </c:numRef>
          </c:cat>
          <c:val>
            <c:numRef>
              <c:f>'Game Analysis'!$I$12:$I$47</c:f>
              <c:numCache>
                <c:formatCode>_-* #,##0_-;\-* #,##0_-;_-* "-"??_-;_-@_-</c:formatCode>
                <c:ptCount val="36"/>
                <c:pt idx="0">
                  <c:v>79494</c:v>
                </c:pt>
                <c:pt idx="1">
                  <c:v>77046</c:v>
                </c:pt>
                <c:pt idx="2">
                  <c:v>78380</c:v>
                </c:pt>
                <c:pt idx="3">
                  <c:v>81554</c:v>
                </c:pt>
                <c:pt idx="4">
                  <c:v>81632</c:v>
                </c:pt>
                <c:pt idx="5">
                  <c:v>85763</c:v>
                </c:pt>
                <c:pt idx="6">
                  <c:v>81594</c:v>
                </c:pt>
                <c:pt idx="7">
                  <c:v>87539</c:v>
                </c:pt>
                <c:pt idx="8">
                  <c:v>88783</c:v>
                </c:pt>
                <c:pt idx="9">
                  <c:v>92086</c:v>
                </c:pt>
                <c:pt idx="10">
                  <c:v>94947</c:v>
                </c:pt>
                <c:pt idx="11">
                  <c:v>112503</c:v>
                </c:pt>
                <c:pt idx="12">
                  <c:v>118947</c:v>
                </c:pt>
                <c:pt idx="13">
                  <c:v>129208</c:v>
                </c:pt>
                <c:pt idx="14">
                  <c:v>150745</c:v>
                </c:pt>
                <c:pt idx="15">
                  <c:v>197389</c:v>
                </c:pt>
                <c:pt idx="16">
                  <c:v>244329</c:v>
                </c:pt>
                <c:pt idx="17">
                  <c:v>242951</c:v>
                </c:pt>
                <c:pt idx="18">
                  <c:v>245879</c:v>
                </c:pt>
                <c:pt idx="19">
                  <c:v>229446</c:v>
                </c:pt>
                <c:pt idx="20">
                  <c:v>234641</c:v>
                </c:pt>
                <c:pt idx="21">
                  <c:v>273431</c:v>
                </c:pt>
                <c:pt idx="22">
                  <c:v>325397</c:v>
                </c:pt>
                <c:pt idx="23">
                  <c:v>334553</c:v>
                </c:pt>
                <c:pt idx="24">
                  <c:v>333976</c:v>
                </c:pt>
                <c:pt idx="25">
                  <c:v>358339</c:v>
                </c:pt>
                <c:pt idx="26">
                  <c:v>363923</c:v>
                </c:pt>
                <c:pt idx="27">
                  <c:v>402709</c:v>
                </c:pt>
                <c:pt idx="28">
                  <c:v>384856</c:v>
                </c:pt>
                <c:pt idx="29">
                  <c:v>351857</c:v>
                </c:pt>
                <c:pt idx="30">
                  <c:v>323083</c:v>
                </c:pt>
                <c:pt idx="31">
                  <c:v>335949</c:v>
                </c:pt>
                <c:pt idx="32">
                  <c:v>309589</c:v>
                </c:pt>
                <c:pt idx="33">
                  <c:v>293397</c:v>
                </c:pt>
                <c:pt idx="34">
                  <c:v>321995</c:v>
                </c:pt>
                <c:pt idx="35">
                  <c:v>365462</c:v>
                </c:pt>
              </c:numCache>
            </c:numRef>
          </c:val>
          <c:smooth val="0"/>
          <c:extLst>
            <c:ext xmlns:c16="http://schemas.microsoft.com/office/drawing/2014/chart" uri="{C3380CC4-5D6E-409C-BE32-E72D297353CC}">
              <c16:uniqueId val="{00000000-EB19-455C-BD02-A6486F9DD8CB}"/>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97491631"/>
        <c:axId val="146428287"/>
      </c:lineChart>
      <c:dateAx>
        <c:axId val="297491631"/>
        <c:scaling>
          <c:orientation val="minMax"/>
        </c:scaling>
        <c:delete val="0"/>
        <c:axPos val="b"/>
        <c:numFmt formatCode="mm/yyyy"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146428287"/>
        <c:crosses val="autoZero"/>
        <c:auto val="1"/>
        <c:lblOffset val="100"/>
        <c:baseTimeUnit val="months"/>
      </c:dateAx>
      <c:valAx>
        <c:axId val="14642828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297491631"/>
        <c:crosses val="autoZero"/>
        <c:crossBetween val="between"/>
      </c:valAx>
      <c:spPr>
        <a:noFill/>
        <a:ln>
          <a:noFill/>
        </a:ln>
        <a:effectLst/>
      </c:spPr>
    </c:plotArea>
    <c:plotVisOnly val="1"/>
    <c:dispBlanksAs val="gap"/>
    <c:showDLblsOverMax val="0"/>
  </c:chart>
  <c:spPr>
    <a:solidFill>
      <a:srgbClr val="FFC000"/>
    </a:solidFill>
    <a:ln w="9525" cap="flat" cmpd="sng" algn="ctr">
      <a:solidFill>
        <a:schemeClr val="accent1"/>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'Game Analysis'!$U$5</c:f>
          <c:strCache>
            <c:ptCount val="1"/>
            <c:pt idx="0">
              <c:v>Just Chatting Channels</c:v>
            </c:pt>
          </c:strCache>
        </c:strRef>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trendline>
            <c:spPr>
              <a:ln w="28575" cap="rnd">
                <a:solidFill>
                  <a:schemeClr val="lt1">
                    <a:alpha val="50000"/>
                  </a:schemeClr>
                </a:solidFill>
                <a:round/>
              </a:ln>
              <a:effectLst/>
            </c:spPr>
            <c:trendlineType val="linear"/>
            <c:dispRSqr val="0"/>
            <c:dispEq val="0"/>
          </c:trendline>
          <c:cat>
            <c:numRef>
              <c:f>'Game Analysis'!$B$12:$B$47</c:f>
              <c:numCache>
                <c:formatCode>mm/yyyy</c:formatCode>
                <c:ptCount val="36"/>
                <c:pt idx="0">
                  <c:v>43466</c:v>
                </c:pt>
                <c:pt idx="1">
                  <c:v>43497</c:v>
                </c:pt>
                <c:pt idx="2">
                  <c:v>43525</c:v>
                </c:pt>
                <c:pt idx="3">
                  <c:v>43556</c:v>
                </c:pt>
                <c:pt idx="4">
                  <c:v>43586</c:v>
                </c:pt>
                <c:pt idx="5">
                  <c:v>43617</c:v>
                </c:pt>
                <c:pt idx="6">
                  <c:v>43647</c:v>
                </c:pt>
                <c:pt idx="7">
                  <c:v>43678</c:v>
                </c:pt>
                <c:pt idx="8">
                  <c:v>43709</c:v>
                </c:pt>
                <c:pt idx="9">
                  <c:v>43739</c:v>
                </c:pt>
                <c:pt idx="10">
                  <c:v>43770</c:v>
                </c:pt>
                <c:pt idx="11">
                  <c:v>43800</c:v>
                </c:pt>
                <c:pt idx="12">
                  <c:v>43831</c:v>
                </c:pt>
                <c:pt idx="13">
                  <c:v>43862</c:v>
                </c:pt>
                <c:pt idx="14">
                  <c:v>43891</c:v>
                </c:pt>
                <c:pt idx="15">
                  <c:v>43922</c:v>
                </c:pt>
                <c:pt idx="16">
                  <c:v>43952</c:v>
                </c:pt>
                <c:pt idx="17">
                  <c:v>43983</c:v>
                </c:pt>
                <c:pt idx="18">
                  <c:v>44013</c:v>
                </c:pt>
                <c:pt idx="19">
                  <c:v>44044</c:v>
                </c:pt>
                <c:pt idx="20">
                  <c:v>44075</c:v>
                </c:pt>
                <c:pt idx="21">
                  <c:v>44105</c:v>
                </c:pt>
                <c:pt idx="22">
                  <c:v>44136</c:v>
                </c:pt>
                <c:pt idx="23">
                  <c:v>44166</c:v>
                </c:pt>
                <c:pt idx="24">
                  <c:v>44197</c:v>
                </c:pt>
                <c:pt idx="25">
                  <c:v>44228</c:v>
                </c:pt>
                <c:pt idx="26">
                  <c:v>44256</c:v>
                </c:pt>
                <c:pt idx="27">
                  <c:v>44287</c:v>
                </c:pt>
                <c:pt idx="28">
                  <c:v>44317</c:v>
                </c:pt>
                <c:pt idx="29">
                  <c:v>44348</c:v>
                </c:pt>
                <c:pt idx="30">
                  <c:v>44378</c:v>
                </c:pt>
                <c:pt idx="31">
                  <c:v>44409</c:v>
                </c:pt>
                <c:pt idx="32">
                  <c:v>44440</c:v>
                </c:pt>
                <c:pt idx="33">
                  <c:v>44470</c:v>
                </c:pt>
                <c:pt idx="34">
                  <c:v>44501</c:v>
                </c:pt>
                <c:pt idx="35">
                  <c:v>44531</c:v>
                </c:pt>
              </c:numCache>
            </c:numRef>
          </c:cat>
          <c:val>
            <c:numRef>
              <c:f>'Game Analysis'!$M$12:$M$47</c:f>
              <c:numCache>
                <c:formatCode>_-* #,##0_-;\-* #,##0_-;_-* "-"??_-;_-@_-</c:formatCode>
                <c:ptCount val="36"/>
                <c:pt idx="0">
                  <c:v>1081</c:v>
                </c:pt>
                <c:pt idx="1">
                  <c:v>1093</c:v>
                </c:pt>
                <c:pt idx="2">
                  <c:v>1182</c:v>
                </c:pt>
                <c:pt idx="3">
                  <c:v>1200</c:v>
                </c:pt>
                <c:pt idx="4">
                  <c:v>1204</c:v>
                </c:pt>
                <c:pt idx="5">
                  <c:v>1263</c:v>
                </c:pt>
                <c:pt idx="6">
                  <c:v>1264</c:v>
                </c:pt>
                <c:pt idx="7">
                  <c:v>1349</c:v>
                </c:pt>
                <c:pt idx="8">
                  <c:v>1350</c:v>
                </c:pt>
                <c:pt idx="9">
                  <c:v>1466</c:v>
                </c:pt>
                <c:pt idx="10">
                  <c:v>1484</c:v>
                </c:pt>
                <c:pt idx="11">
                  <c:v>1702</c:v>
                </c:pt>
                <c:pt idx="12">
                  <c:v>1897</c:v>
                </c:pt>
                <c:pt idx="13">
                  <c:v>1984</c:v>
                </c:pt>
                <c:pt idx="14">
                  <c:v>2434</c:v>
                </c:pt>
                <c:pt idx="15">
                  <c:v>3203</c:v>
                </c:pt>
                <c:pt idx="16">
                  <c:v>3502</c:v>
                </c:pt>
                <c:pt idx="17">
                  <c:v>3392</c:v>
                </c:pt>
                <c:pt idx="18">
                  <c:v>3476</c:v>
                </c:pt>
                <c:pt idx="19">
                  <c:v>3509</c:v>
                </c:pt>
                <c:pt idx="20">
                  <c:v>3547</c:v>
                </c:pt>
                <c:pt idx="21">
                  <c:v>3711</c:v>
                </c:pt>
                <c:pt idx="22">
                  <c:v>3988</c:v>
                </c:pt>
                <c:pt idx="23">
                  <c:v>4239</c:v>
                </c:pt>
                <c:pt idx="24">
                  <c:v>4603</c:v>
                </c:pt>
                <c:pt idx="25">
                  <c:v>4773</c:v>
                </c:pt>
                <c:pt idx="26">
                  <c:v>4690</c:v>
                </c:pt>
                <c:pt idx="27">
                  <c:v>4929</c:v>
                </c:pt>
                <c:pt idx="28">
                  <c:v>4740</c:v>
                </c:pt>
                <c:pt idx="29">
                  <c:v>4434</c:v>
                </c:pt>
                <c:pt idx="30">
                  <c:v>4313</c:v>
                </c:pt>
                <c:pt idx="31">
                  <c:v>4381</c:v>
                </c:pt>
                <c:pt idx="32">
                  <c:v>4148</c:v>
                </c:pt>
                <c:pt idx="33">
                  <c:v>3963</c:v>
                </c:pt>
                <c:pt idx="34">
                  <c:v>3934</c:v>
                </c:pt>
                <c:pt idx="35">
                  <c:v>4194</c:v>
                </c:pt>
              </c:numCache>
            </c:numRef>
          </c:val>
          <c:smooth val="0"/>
          <c:extLst>
            <c:ext xmlns:c16="http://schemas.microsoft.com/office/drawing/2014/chart" uri="{C3380CC4-5D6E-409C-BE32-E72D297353CC}">
              <c16:uniqueId val="{00000000-8787-4BE9-8C88-35640C67E8B5}"/>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97517151"/>
        <c:axId val="1919536847"/>
      </c:lineChart>
      <c:dateAx>
        <c:axId val="297517151"/>
        <c:scaling>
          <c:orientation val="minMax"/>
        </c:scaling>
        <c:delete val="0"/>
        <c:axPos val="b"/>
        <c:numFmt formatCode="mm/yyyy"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1919536847"/>
        <c:crosses val="autoZero"/>
        <c:auto val="1"/>
        <c:lblOffset val="100"/>
        <c:baseTimeUnit val="months"/>
      </c:dateAx>
      <c:valAx>
        <c:axId val="191953684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297517151"/>
        <c:crosses val="autoZero"/>
        <c:crossBetween val="between"/>
      </c:valAx>
      <c:spPr>
        <a:noFill/>
        <a:ln>
          <a:noFill/>
        </a:ln>
        <a:effectLst/>
      </c:spPr>
    </c:plotArea>
    <c:plotVisOnly val="1"/>
    <c:dispBlanksAs val="gap"/>
    <c:showDLblsOverMax val="0"/>
  </c:chart>
  <c:spPr>
    <a:solidFill>
      <a:srgbClr val="FF5050"/>
    </a:solidFill>
    <a:ln w="9525" cap="flat" cmpd="sng" algn="ctr">
      <a:solidFill>
        <a:schemeClr val="accent1"/>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Watch Time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manualLayout>
          <c:layoutTarget val="inner"/>
          <c:xMode val="edge"/>
          <c:yMode val="edge"/>
          <c:x val="0.2065640549836687"/>
          <c:y val="0.17594584645588776"/>
          <c:w val="0.7603368033135629"/>
          <c:h val="0.71773794429220006"/>
        </c:manualLayout>
      </c:layout>
      <c:lineChart>
        <c:grouping val="standard"/>
        <c:varyColors val="0"/>
        <c:ser>
          <c:idx val="1"/>
          <c:order val="0"/>
          <c:spPr>
            <a:ln w="34925" cap="rnd">
              <a:solidFill>
                <a:schemeClr val="lt1"/>
              </a:solidFill>
              <a:round/>
            </a:ln>
            <a:effectLst>
              <a:outerShdw dist="25400" dir="2700000" algn="tl" rotWithShape="0">
                <a:schemeClr val="accent5">
                  <a:tint val="77000"/>
                </a:schemeClr>
              </a:outerShdw>
            </a:effectLst>
          </c:spPr>
          <c:marker>
            <c:symbol val="none"/>
          </c:marker>
          <c:cat>
            <c:strRef>
              <c:f>'Twitch Data'!$C$7:$C$18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'Twitch Data'!$D$7:$D$18</c:f>
              <c:numCache>
                <c:formatCode>_-* #,##0_-;\-* #,##0_-;_-* "-"??_-;_-@_-</c:formatCode>
                <c:ptCount val="12"/>
                <c:pt idx="0">
                  <c:v>697675369</c:v>
                </c:pt>
                <c:pt idx="1">
                  <c:v>686431799</c:v>
                </c:pt>
                <c:pt idx="2">
                  <c:v>735749375</c:v>
                </c:pt>
                <c:pt idx="3">
                  <c:v>686451942</c:v>
                </c:pt>
                <c:pt idx="4">
                  <c:v>712389769</c:v>
                </c:pt>
                <c:pt idx="5">
                  <c:v>684999871</c:v>
                </c:pt>
                <c:pt idx="6">
                  <c:v>724031068</c:v>
                </c:pt>
                <c:pt idx="7">
                  <c:v>785147442</c:v>
                </c:pt>
                <c:pt idx="8">
                  <c:v>685872059</c:v>
                </c:pt>
                <c:pt idx="9">
                  <c:v>687030734</c:v>
                </c:pt>
                <c:pt idx="10">
                  <c:v>674125607</c:v>
                </c:pt>
                <c:pt idx="11">
                  <c:v>643707530</c:v>
                </c:pt>
              </c:numCache>
            </c:numRef>
          </c:val>
          <c:smooth val="0"/>
          <c:extLst>
            <c:ext xmlns:c16="http://schemas.microsoft.com/office/drawing/2014/chart" uri="{C3380CC4-5D6E-409C-BE32-E72D297353CC}">
              <c16:uniqueId val="{00000005-2C2D-4FC8-BBD6-9D2C7F1B84BB}"/>
            </c:ext>
          </c:extLst>
        </c:ser>
        <c:ser>
          <c:idx val="0"/>
          <c:order val="1"/>
          <c:spPr>
            <a:ln w="34925" cap="rnd">
              <a:solidFill>
                <a:schemeClr val="lt1"/>
              </a:solidFill>
              <a:round/>
            </a:ln>
            <a:effectLst>
              <a:outerShdw dist="25400" dir="2700000" algn="tl" rotWithShape="0">
                <a:schemeClr val="accent5"/>
              </a:outerShdw>
            </a:effectLst>
          </c:spPr>
          <c:marker>
            <c:symbol val="none"/>
          </c:marker>
          <c:trendline>
            <c:spPr>
              <a:ln w="28575" cap="rnd">
                <a:solidFill>
                  <a:schemeClr val="lt1">
                    <a:alpha val="50000"/>
                  </a:schemeClr>
                </a:solidFill>
                <a:round/>
              </a:ln>
              <a:effectLst/>
            </c:spPr>
            <c:trendlineType val="linear"/>
            <c:dispRSqr val="0"/>
            <c:dispEq val="0"/>
          </c:trendline>
          <c:cat>
            <c:strRef>
              <c:f>'Twitch Data'!$C$7:$C$18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'Twitch Data'!$D$7:$D$18</c:f>
              <c:numCache>
                <c:formatCode>_-* #,##0_-;\-* #,##0_-;_-* "-"??_-;_-@_-</c:formatCode>
                <c:ptCount val="12"/>
                <c:pt idx="0">
                  <c:v>697675369</c:v>
                </c:pt>
                <c:pt idx="1">
                  <c:v>686431799</c:v>
                </c:pt>
                <c:pt idx="2">
                  <c:v>735749375</c:v>
                </c:pt>
                <c:pt idx="3">
                  <c:v>686451942</c:v>
                </c:pt>
                <c:pt idx="4">
                  <c:v>712389769</c:v>
                </c:pt>
                <c:pt idx="5">
                  <c:v>684999871</c:v>
                </c:pt>
                <c:pt idx="6">
                  <c:v>724031068</c:v>
                </c:pt>
                <c:pt idx="7">
                  <c:v>785147442</c:v>
                </c:pt>
                <c:pt idx="8">
                  <c:v>685872059</c:v>
                </c:pt>
                <c:pt idx="9">
                  <c:v>687030734</c:v>
                </c:pt>
                <c:pt idx="10">
                  <c:v>674125607</c:v>
                </c:pt>
                <c:pt idx="11">
                  <c:v>643707530</c:v>
                </c:pt>
              </c:numCache>
            </c:numRef>
          </c:val>
          <c:smooth val="0"/>
          <c:extLst>
            <c:ext xmlns:c16="http://schemas.microsoft.com/office/drawing/2014/chart" uri="{C3380CC4-5D6E-409C-BE32-E72D297353CC}">
              <c16:uniqueId val="{00000004-2C2D-4FC8-BBD6-9D2C7F1B84BB}"/>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117866063"/>
        <c:axId val="73818447"/>
      </c:lineChart>
      <c:catAx>
        <c:axId val="211786606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73818447"/>
        <c:crosses val="autoZero"/>
        <c:auto val="1"/>
        <c:lblAlgn val="ctr"/>
        <c:lblOffset val="100"/>
        <c:noMultiLvlLbl val="0"/>
      </c:catAx>
      <c:valAx>
        <c:axId val="73818447"/>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2117866063"/>
        <c:crosses val="autoZero"/>
        <c:crossBetween val="between"/>
      </c:valAx>
      <c:spPr>
        <a:noFill/>
        <a:ln>
          <a:noFill/>
        </a:ln>
        <a:effectLst/>
      </c:spPr>
    </c:plotArea>
    <c:plotVisOnly val="1"/>
    <c:dispBlanksAs val="gap"/>
    <c:showDLblsOverMax val="0"/>
  </c:chart>
  <c:spPr>
    <a:solidFill>
      <a:srgbClr val="9933FF"/>
    </a:solidFill>
    <a:ln w="9525" cap="flat" cmpd="sng" algn="ctr">
      <a:solidFill>
        <a:schemeClr val="accent5"/>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it-IT"/>
              <a:t>ACTIVE STREAMERS ON AVERAGE</a:t>
            </a:r>
          </a:p>
        </c:rich>
      </c:tx>
      <c:layout>
        <c:manualLayout>
          <c:xMode val="edge"/>
          <c:yMode val="edge"/>
          <c:x val="0.16462409048593821"/>
          <c:y val="2.646775328024731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manualLayout>
          <c:layoutTarget val="inner"/>
          <c:xMode val="edge"/>
          <c:yMode val="edge"/>
          <c:x val="0.11478050050411015"/>
          <c:y val="0.12266201671043341"/>
          <c:w val="0.86242153681945632"/>
          <c:h val="0.7336570865889368"/>
        </c:manualLayout>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trendline>
            <c:spPr>
              <a:ln w="28575" cap="rnd">
                <a:solidFill>
                  <a:schemeClr val="lt1">
                    <a:alpha val="50000"/>
                  </a:schemeClr>
                </a:solidFill>
                <a:round/>
              </a:ln>
              <a:effectLst/>
            </c:spPr>
            <c:trendlineType val="linear"/>
            <c:dispRSqr val="0"/>
            <c:dispEq val="0"/>
          </c:trendline>
          <c:cat>
            <c:strRef>
              <c:f>'Twitch Data'!$C$7:$C$18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'Twitch Data'!$F$7:$F$18</c:f>
              <c:numCache>
                <c:formatCode>_-* #,##0_-;\-* #,##0_-;_-* "-"??_-;_-@_-</c:formatCode>
                <c:ptCount val="12"/>
                <c:pt idx="0">
                  <c:v>64704.5</c:v>
                </c:pt>
                <c:pt idx="1">
                  <c:v>66172.061224489793</c:v>
                </c:pt>
                <c:pt idx="2">
                  <c:v>65683.42</c:v>
                </c:pt>
                <c:pt idx="3">
                  <c:v>61120.34</c:v>
                </c:pt>
                <c:pt idx="4">
                  <c:v>58507.44</c:v>
                </c:pt>
                <c:pt idx="5">
                  <c:v>54754.78</c:v>
                </c:pt>
                <c:pt idx="6">
                  <c:v>56042.8</c:v>
                </c:pt>
                <c:pt idx="7">
                  <c:v>56213.32</c:v>
                </c:pt>
                <c:pt idx="8">
                  <c:v>50616.66</c:v>
                </c:pt>
                <c:pt idx="9">
                  <c:v>50401.1</c:v>
                </c:pt>
                <c:pt idx="10">
                  <c:v>49945.62</c:v>
                </c:pt>
                <c:pt idx="11">
                  <c:v>53943.14</c:v>
                </c:pt>
              </c:numCache>
            </c:numRef>
          </c:val>
          <c:smooth val="0"/>
          <c:extLst>
            <c:ext xmlns:c16="http://schemas.microsoft.com/office/drawing/2014/chart" uri="{C3380CC4-5D6E-409C-BE32-E72D297353CC}">
              <c16:uniqueId val="{00000000-7754-49C0-AD77-9DDFE75ABC86}"/>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913747919"/>
        <c:axId val="249906783"/>
      </c:lineChart>
      <c:catAx>
        <c:axId val="1913747919"/>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249906783"/>
        <c:crosses val="autoZero"/>
        <c:auto val="1"/>
        <c:lblAlgn val="ctr"/>
        <c:lblOffset val="100"/>
        <c:noMultiLvlLbl val="0"/>
      </c:catAx>
      <c:valAx>
        <c:axId val="24990678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1913747919"/>
        <c:crosses val="autoZero"/>
        <c:crossBetween val="between"/>
      </c:valAx>
      <c:spPr>
        <a:noFill/>
        <a:ln>
          <a:noFill/>
        </a:ln>
        <a:effectLst/>
      </c:spPr>
    </c:plotArea>
    <c:plotVisOnly val="1"/>
    <c:dispBlanksAs val="gap"/>
    <c:showDLblsOverMax val="0"/>
  </c:chart>
  <c:spPr>
    <a:solidFill>
      <a:srgbClr val="9933FF"/>
    </a:solidFill>
    <a:ln w="9525" cap="flat" cmpd="sng" algn="ctr">
      <a:solidFill>
        <a:schemeClr val="accent1"/>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it-IT"/>
              <a:t>WATCH TIME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manualLayout>
          <c:layoutTarget val="inner"/>
          <c:xMode val="edge"/>
          <c:yMode val="edge"/>
          <c:x val="0.17580226744872654"/>
          <c:y val="0.11673717595266854"/>
          <c:w val="0.79420119442632542"/>
          <c:h val="0.79098892418911582"/>
        </c:manualLayout>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trendline>
            <c:spPr>
              <a:ln w="28575" cap="rnd">
                <a:solidFill>
                  <a:schemeClr val="lt1">
                    <a:alpha val="50000"/>
                  </a:schemeClr>
                </a:solidFill>
                <a:round/>
              </a:ln>
              <a:effectLst/>
            </c:spPr>
            <c:trendlineType val="linear"/>
            <c:dispRSqr val="0"/>
            <c:dispEq val="0"/>
          </c:trendline>
          <c:cat>
            <c:strRef>
              <c:f>'Twitch Data'!$C$66:$C$77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'Twitch Data'!$D$66:$D$77</c:f>
              <c:numCache>
                <c:formatCode>_-* #,##0_-;\-* #,##0_-;_-* "-"??_-;_-@_-</c:formatCode>
                <c:ptCount val="12"/>
                <c:pt idx="0">
                  <c:v>735825945</c:v>
                </c:pt>
                <c:pt idx="1">
                  <c:v>728158534</c:v>
                </c:pt>
                <c:pt idx="2">
                  <c:v>927843166</c:v>
                </c:pt>
                <c:pt idx="3">
                  <c:v>1450238332</c:v>
                </c:pt>
                <c:pt idx="4">
                  <c:v>1336135906</c:v>
                </c:pt>
                <c:pt idx="5">
                  <c:v>1269074094</c:v>
                </c:pt>
                <c:pt idx="6">
                  <c:v>1154523366</c:v>
                </c:pt>
                <c:pt idx="7">
                  <c:v>1211946413</c:v>
                </c:pt>
                <c:pt idx="8">
                  <c:v>1182253723</c:v>
                </c:pt>
                <c:pt idx="9">
                  <c:v>1354110525</c:v>
                </c:pt>
                <c:pt idx="10">
                  <c:v>1382196464</c:v>
                </c:pt>
                <c:pt idx="11">
                  <c:v>1442790912</c:v>
                </c:pt>
              </c:numCache>
            </c:numRef>
          </c:val>
          <c:smooth val="0"/>
          <c:extLst>
            <c:ext xmlns:c16="http://schemas.microsoft.com/office/drawing/2014/chart" uri="{C3380CC4-5D6E-409C-BE32-E72D297353CC}">
              <c16:uniqueId val="{00000000-EB82-408F-9628-F0359EF1FBD5}"/>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125645343"/>
        <c:axId val="253909023"/>
      </c:lineChart>
      <c:catAx>
        <c:axId val="212564534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253909023"/>
        <c:crosses val="autoZero"/>
        <c:auto val="1"/>
        <c:lblAlgn val="ctr"/>
        <c:lblOffset val="100"/>
        <c:noMultiLvlLbl val="0"/>
      </c:catAx>
      <c:valAx>
        <c:axId val="25390902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2125645343"/>
        <c:crosses val="autoZero"/>
        <c:crossBetween val="between"/>
      </c:valAx>
      <c:spPr>
        <a:noFill/>
        <a:ln>
          <a:noFill/>
        </a:ln>
        <a:effectLst/>
      </c:spPr>
    </c:plotArea>
    <c:plotVisOnly val="1"/>
    <c:dispBlanksAs val="gap"/>
    <c:showDLblsOverMax val="0"/>
  </c:chart>
  <c:spPr>
    <a:solidFill>
      <a:srgbClr val="9933FF"/>
    </a:solidFill>
    <a:ln w="9525" cap="flat" cmpd="sng" algn="ctr">
      <a:solidFill>
        <a:schemeClr val="accent1"/>
      </a:solidFill>
      <a:round/>
    </a:ln>
    <a:effectLst/>
  </c:spPr>
  <c:txPr>
    <a:bodyPr/>
    <a:lstStyle/>
    <a:p>
      <a:pPr>
        <a:defRPr/>
      </a:pPr>
      <a:endParaRPr lang="it-IT"/>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it-IT"/>
              <a:t>ACTIVE STREAMERS ON AVERAGE</a:t>
            </a:r>
          </a:p>
        </c:rich>
      </c:tx>
      <c:layout>
        <c:manualLayout>
          <c:xMode val="edge"/>
          <c:yMode val="edge"/>
          <c:x val="0.14218211529048189"/>
          <c:y val="4.0966170831441232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manualLayout>
          <c:layoutTarget val="inner"/>
          <c:xMode val="edge"/>
          <c:yMode val="edge"/>
          <c:x val="0.12683533668909996"/>
          <c:y val="0.15868710411464509"/>
          <c:w val="0.83458552055992996"/>
          <c:h val="0.71523950131233593"/>
        </c:manualLayout>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trendline>
            <c:spPr>
              <a:ln w="28575" cap="rnd">
                <a:solidFill>
                  <a:schemeClr val="lt1">
                    <a:alpha val="50000"/>
                  </a:schemeClr>
                </a:solidFill>
                <a:round/>
              </a:ln>
              <a:effectLst/>
            </c:spPr>
            <c:trendlineType val="linear"/>
            <c:dispRSqr val="0"/>
            <c:dispEq val="0"/>
          </c:trendline>
          <c:cat>
            <c:strRef>
              <c:f>'Twitch Data'!$C$66:$C$77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'Twitch Data'!$F$66:$F$77</c:f>
              <c:numCache>
                <c:formatCode>_-* #,##0_-;\-* #,##0_-;_-* "-"??_-;_-@_-</c:formatCode>
                <c:ptCount val="12"/>
                <c:pt idx="0">
                  <c:v>58857.66</c:v>
                </c:pt>
                <c:pt idx="1">
                  <c:v>53468.52</c:v>
                </c:pt>
                <c:pt idx="2">
                  <c:v>70498.12</c:v>
                </c:pt>
                <c:pt idx="3">
                  <c:v>77798.460000000006</c:v>
                </c:pt>
                <c:pt idx="4">
                  <c:v>85381.22</c:v>
                </c:pt>
                <c:pt idx="5">
                  <c:v>79502.44</c:v>
                </c:pt>
                <c:pt idx="6">
                  <c:v>80396.679999999993</c:v>
                </c:pt>
                <c:pt idx="7">
                  <c:v>88126.64</c:v>
                </c:pt>
                <c:pt idx="8">
                  <c:v>86759.92</c:v>
                </c:pt>
                <c:pt idx="9">
                  <c:v>97916.2</c:v>
                </c:pt>
                <c:pt idx="10">
                  <c:v>99323.199999999997</c:v>
                </c:pt>
                <c:pt idx="11">
                  <c:v>105023.28</c:v>
                </c:pt>
              </c:numCache>
            </c:numRef>
          </c:val>
          <c:smooth val="0"/>
          <c:extLst>
            <c:ext xmlns:c16="http://schemas.microsoft.com/office/drawing/2014/chart" uri="{C3380CC4-5D6E-409C-BE32-E72D297353CC}">
              <c16:uniqueId val="{00000000-F461-4066-A83B-2D501C47A72A}"/>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82700255"/>
        <c:axId val="262498783"/>
      </c:lineChart>
      <c:catAx>
        <c:axId val="8270025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262498783"/>
        <c:crosses val="autoZero"/>
        <c:auto val="1"/>
        <c:lblAlgn val="ctr"/>
        <c:lblOffset val="100"/>
        <c:noMultiLvlLbl val="0"/>
      </c:catAx>
      <c:valAx>
        <c:axId val="26249878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82700255"/>
        <c:crosses val="autoZero"/>
        <c:crossBetween val="between"/>
      </c:valAx>
      <c:spPr>
        <a:noFill/>
        <a:ln>
          <a:noFill/>
        </a:ln>
        <a:effectLst/>
      </c:spPr>
    </c:plotArea>
    <c:plotVisOnly val="1"/>
    <c:dispBlanksAs val="gap"/>
    <c:showDLblsOverMax val="0"/>
  </c:chart>
  <c:spPr>
    <a:solidFill>
      <a:srgbClr val="9933FF"/>
    </a:solidFill>
    <a:ln w="9525" cap="flat" cmpd="sng" algn="ctr">
      <a:solidFill>
        <a:schemeClr val="accent1"/>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it-IT"/>
              <a:t>WATCH TIME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trendline>
            <c:spPr>
              <a:ln w="28575" cap="rnd">
                <a:solidFill>
                  <a:schemeClr val="lt1">
                    <a:alpha val="50000"/>
                  </a:schemeClr>
                </a:solidFill>
                <a:round/>
              </a:ln>
              <a:effectLst/>
            </c:spPr>
            <c:trendlineType val="linear"/>
            <c:dispRSqr val="0"/>
            <c:dispEq val="0"/>
          </c:trendline>
          <c:cat>
            <c:strRef>
              <c:f>'Twitch Data'!$C$125:$C$136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'Twitch Data'!$D$125:$D$136</c:f>
              <c:numCache>
                <c:formatCode>_-* #,##0_-;\-* #,##0_-;_-* "-"??_-;_-@_-</c:formatCode>
                <c:ptCount val="12"/>
                <c:pt idx="0">
                  <c:v>1688561596</c:v>
                </c:pt>
                <c:pt idx="1">
                  <c:v>1528934812</c:v>
                </c:pt>
                <c:pt idx="2">
                  <c:v>1622305504</c:v>
                </c:pt>
                <c:pt idx="3">
                  <c:v>1684356139</c:v>
                </c:pt>
                <c:pt idx="4">
                  <c:v>1743158398</c:v>
                </c:pt>
                <c:pt idx="5">
                  <c:v>1406669709</c:v>
                </c:pt>
                <c:pt idx="6">
                  <c:v>1405368740</c:v>
                </c:pt>
                <c:pt idx="7">
                  <c:v>1401855344</c:v>
                </c:pt>
                <c:pt idx="8">
                  <c:v>1342821961</c:v>
                </c:pt>
                <c:pt idx="9">
                  <c:v>1491477567</c:v>
                </c:pt>
                <c:pt idx="10">
                  <c:v>1292138252</c:v>
                </c:pt>
                <c:pt idx="11">
                  <c:v>1312670780</c:v>
                </c:pt>
              </c:numCache>
            </c:numRef>
          </c:val>
          <c:smooth val="0"/>
          <c:extLst>
            <c:ext xmlns:c16="http://schemas.microsoft.com/office/drawing/2014/chart" uri="{C3380CC4-5D6E-409C-BE32-E72D297353CC}">
              <c16:uniqueId val="{00000000-AA10-4856-A78E-64545A3C1779}"/>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78604623"/>
        <c:axId val="248035391"/>
      </c:lineChart>
      <c:catAx>
        <c:axId val="7860462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248035391"/>
        <c:crosses val="autoZero"/>
        <c:auto val="1"/>
        <c:lblAlgn val="ctr"/>
        <c:lblOffset val="100"/>
        <c:noMultiLvlLbl val="0"/>
      </c:catAx>
      <c:valAx>
        <c:axId val="248035391"/>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78604623"/>
        <c:crosses val="autoZero"/>
        <c:crossBetween val="between"/>
      </c:valAx>
      <c:spPr>
        <a:noFill/>
        <a:ln>
          <a:noFill/>
        </a:ln>
        <a:effectLst/>
      </c:spPr>
    </c:plotArea>
    <c:plotVisOnly val="1"/>
    <c:dispBlanksAs val="gap"/>
    <c:showDLblsOverMax val="0"/>
  </c:chart>
  <c:spPr>
    <a:solidFill>
      <a:srgbClr val="9933FF"/>
    </a:solidFill>
    <a:ln w="9525" cap="flat" cmpd="sng" algn="ctr">
      <a:solidFill>
        <a:schemeClr val="accent1"/>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it-IT"/>
              <a:t>ACTIVE STEAMERS ON AVERAGE</a:t>
            </a:r>
          </a:p>
        </c:rich>
      </c:tx>
      <c:layout>
        <c:manualLayout>
          <c:xMode val="edge"/>
          <c:yMode val="edge"/>
          <c:x val="0.21055288558620408"/>
          <c:y val="4.1953788458962263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it-IT"/>
        </a:p>
      </c:txPr>
    </c:title>
    <c:autoTitleDeleted val="0"/>
    <c:plotArea>
      <c:layout>
        <c:manualLayout>
          <c:layoutTarget val="inner"/>
          <c:xMode val="edge"/>
          <c:yMode val="edge"/>
          <c:x val="0.1123015632333889"/>
          <c:y val="0.18325265525325091"/>
          <c:w val="0.86225379761694654"/>
          <c:h val="0.72037823420781621"/>
        </c:manualLayout>
      </c:layout>
      <c:lineChart>
        <c:grouping val="standard"/>
        <c:varyColors val="0"/>
        <c:ser>
          <c:idx val="0"/>
          <c:order val="0"/>
          <c:spPr>
            <a:ln w="34925" cap="rnd">
              <a:solidFill>
                <a:schemeClr val="lt1"/>
              </a:solidFill>
              <a:round/>
            </a:ln>
            <a:effectLst>
              <a:outerShdw dist="25400" dir="2700000" algn="tl" rotWithShape="0">
                <a:schemeClr val="accent1"/>
              </a:outerShdw>
            </a:effectLst>
          </c:spPr>
          <c:marker>
            <c:symbol val="none"/>
          </c:marker>
          <c:trendline>
            <c:spPr>
              <a:ln w="28575" cap="rnd">
                <a:solidFill>
                  <a:schemeClr val="lt1">
                    <a:alpha val="50000"/>
                  </a:schemeClr>
                </a:solidFill>
                <a:round/>
              </a:ln>
              <a:effectLst/>
            </c:spPr>
            <c:trendlineType val="linear"/>
            <c:dispRSqr val="0"/>
            <c:dispEq val="0"/>
          </c:trendline>
          <c:cat>
            <c:strRef>
              <c:f>'Twitch Data'!$C$125:$C$136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'Twitch Data'!$F$125:$F$136</c:f>
              <c:numCache>
                <c:formatCode>_-* #,##0_-;\-* #,##0_-;_-* "-"??_-;_-@_-</c:formatCode>
                <c:ptCount val="12"/>
                <c:pt idx="0">
                  <c:v>115822.2</c:v>
                </c:pt>
                <c:pt idx="1">
                  <c:v>109141.72</c:v>
                </c:pt>
                <c:pt idx="2">
                  <c:v>111447.72</c:v>
                </c:pt>
                <c:pt idx="3">
                  <c:v>107550.22</c:v>
                </c:pt>
                <c:pt idx="4">
                  <c:v>101137.96</c:v>
                </c:pt>
                <c:pt idx="5">
                  <c:v>89937.919999999998</c:v>
                </c:pt>
                <c:pt idx="6">
                  <c:v>92497.66</c:v>
                </c:pt>
                <c:pt idx="7">
                  <c:v>92829.96</c:v>
                </c:pt>
                <c:pt idx="8">
                  <c:v>83594.22</c:v>
                </c:pt>
                <c:pt idx="9">
                  <c:v>78386.02</c:v>
                </c:pt>
                <c:pt idx="10">
                  <c:v>78719.899999999994</c:v>
                </c:pt>
                <c:pt idx="11">
                  <c:v>80236.22</c:v>
                </c:pt>
              </c:numCache>
            </c:numRef>
          </c:val>
          <c:smooth val="0"/>
          <c:extLst>
            <c:ext xmlns:c16="http://schemas.microsoft.com/office/drawing/2014/chart" uri="{C3380CC4-5D6E-409C-BE32-E72D297353CC}">
              <c16:uniqueId val="{00000000-98BA-445A-842D-8A6DFDDC7C4F}"/>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250483487"/>
        <c:axId val="263083903"/>
      </c:lineChart>
      <c:catAx>
        <c:axId val="250483487"/>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it-IT"/>
          </a:p>
        </c:txPr>
        <c:crossAx val="263083903"/>
        <c:crosses val="autoZero"/>
        <c:auto val="1"/>
        <c:lblAlgn val="ctr"/>
        <c:lblOffset val="100"/>
        <c:noMultiLvlLbl val="0"/>
      </c:catAx>
      <c:valAx>
        <c:axId val="263083903"/>
        <c:scaling>
          <c:orientation val="minMax"/>
        </c:scaling>
        <c:delete val="0"/>
        <c:axPos val="l"/>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it-IT"/>
          </a:p>
        </c:txPr>
        <c:crossAx val="250483487"/>
        <c:crosses val="autoZero"/>
        <c:crossBetween val="between"/>
      </c:valAx>
      <c:spPr>
        <a:noFill/>
        <a:ln>
          <a:noFill/>
        </a:ln>
        <a:effectLst/>
      </c:spPr>
    </c:plotArea>
    <c:plotVisOnly val="1"/>
    <c:dispBlanksAs val="gap"/>
    <c:showDLblsOverMax val="0"/>
  </c:chart>
  <c:spPr>
    <a:solidFill>
      <a:srgbClr val="9933FF"/>
    </a:solidFill>
    <a:ln w="9525" cap="flat" cmpd="sng" algn="ctr">
      <a:solidFill>
        <a:schemeClr val="accent1"/>
      </a:solidFill>
      <a:round/>
    </a:ln>
    <a:effectLst/>
  </c:spPr>
  <c:txPr>
    <a:bodyPr/>
    <a:lstStyle/>
    <a:p>
      <a:pPr>
        <a:defRPr/>
      </a:pPr>
      <a:endParaRPr lang="it-IT"/>
    </a:p>
  </c:txPr>
  <c:printSettings>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it-IT"/>
              <a:t>WATCH 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it-IT"/>
        </a:p>
      </c:txPr>
    </c:title>
    <c:autoTitleDeleted val="0"/>
    <c:plotArea>
      <c:layout/>
      <c:barChart>
        <c:barDir val="col"/>
        <c:grouping val="clustered"/>
        <c:varyColors val="0"/>
        <c:ser>
          <c:idx val="0"/>
          <c:order val="0"/>
          <c:tx>
            <c:strRef>
              <c:f>'Twitch Data'!$D$186</c:f>
              <c:strCache>
                <c:ptCount val="1"/>
                <c:pt idx="0">
                  <c:v>2019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strRef>
              <c:f>'Twitch Data'!$C$187:$C$190</c:f>
              <c:strCache>
                <c:ptCount val="4"/>
                <c:pt idx="0">
                  <c:v>Q1</c:v>
                </c:pt>
                <c:pt idx="1">
                  <c:v>Q2</c:v>
                </c:pt>
                <c:pt idx="2">
                  <c:v>Q3</c:v>
                </c:pt>
                <c:pt idx="3">
                  <c:v>Q4</c:v>
                </c:pt>
              </c:strCache>
            </c:strRef>
          </c:cat>
          <c:val>
            <c:numRef>
              <c:f>'Twitch Data'!$D$187:$D$190</c:f>
              <c:numCache>
                <c:formatCode>_-* #,##0_-;\-* #,##0_-;_-* "-"??_-;_-@_-</c:formatCode>
                <c:ptCount val="4"/>
                <c:pt idx="0">
                  <c:v>2119856543</c:v>
                </c:pt>
                <c:pt idx="1">
                  <c:v>2108633116</c:v>
                </c:pt>
                <c:pt idx="2">
                  <c:v>2134591086</c:v>
                </c:pt>
                <c:pt idx="3">
                  <c:v>2083841582</c:v>
                </c:pt>
              </c:numCache>
            </c:numRef>
          </c:val>
          <c:extLst>
            <c:ext xmlns:c16="http://schemas.microsoft.com/office/drawing/2014/chart" uri="{C3380CC4-5D6E-409C-BE32-E72D297353CC}">
              <c16:uniqueId val="{00000000-6EBA-4CD9-8193-ABEF31A4C725}"/>
            </c:ext>
          </c:extLst>
        </c:ser>
        <c:ser>
          <c:idx val="1"/>
          <c:order val="1"/>
          <c:tx>
            <c:strRef>
              <c:f>'Twitch Data'!$E$186</c:f>
              <c:strCache>
                <c:ptCount val="1"/>
                <c:pt idx="0">
                  <c:v>2021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'Twitch Data'!$C$187:$C$190</c:f>
              <c:strCache>
                <c:ptCount val="4"/>
                <c:pt idx="0">
                  <c:v>Q1</c:v>
                </c:pt>
                <c:pt idx="1">
                  <c:v>Q2</c:v>
                </c:pt>
                <c:pt idx="2">
                  <c:v>Q3</c:v>
                </c:pt>
                <c:pt idx="3">
                  <c:v>Q4</c:v>
                </c:pt>
              </c:strCache>
            </c:strRef>
          </c:cat>
          <c:val>
            <c:numRef>
              <c:f>'Twitch Data'!$E$187:$E$190</c:f>
              <c:numCache>
                <c:formatCode>_-* #,##0_-;\-* #,##0_-;_-* "-"??_-;_-@_-</c:formatCode>
                <c:ptCount val="4"/>
                <c:pt idx="0">
                  <c:v>4839801912</c:v>
                </c:pt>
                <c:pt idx="1">
                  <c:v>4834184246</c:v>
                </c:pt>
                <c:pt idx="2">
                  <c:v>4150046045</c:v>
                </c:pt>
                <c:pt idx="3">
                  <c:v>4096286599</c:v>
                </c:pt>
              </c:numCache>
            </c:numRef>
          </c:val>
          <c:extLst>
            <c:ext xmlns:c16="http://schemas.microsoft.com/office/drawing/2014/chart" uri="{C3380CC4-5D6E-409C-BE32-E72D297353CC}">
              <c16:uniqueId val="{00000001-6EBA-4CD9-8193-ABEF31A4C725}"/>
            </c:ext>
          </c:extLst>
        </c:ser>
        <c:dLbls>
          <c:showLegendKey val="0"/>
          <c:showVal val="0"/>
          <c:showCatName val="0"/>
          <c:showSerName val="0"/>
          <c:showPercent val="0"/>
          <c:showBubbleSize val="0"/>
        </c:dLbls>
        <c:gapWidth val="100"/>
        <c:overlap val="-24"/>
        <c:axId val="240094351"/>
        <c:axId val="117310591"/>
      </c:barChart>
      <c:catAx>
        <c:axId val="24009435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it-IT"/>
          </a:p>
        </c:txPr>
        <c:crossAx val="117310591"/>
        <c:crosses val="autoZero"/>
        <c:auto val="1"/>
        <c:lblAlgn val="ctr"/>
        <c:lblOffset val="100"/>
        <c:noMultiLvlLbl val="0"/>
      </c:catAx>
      <c:valAx>
        <c:axId val="117310591"/>
        <c:scaling>
          <c:orientation val="minMax"/>
        </c:scaling>
        <c:delete val="0"/>
        <c:axPos val="l"/>
        <c:majorGridlines>
          <c:spPr>
            <a:ln w="9525" cap="flat" cmpd="sng" algn="ctr">
              <a:solidFill>
                <a:schemeClr val="lt1">
                  <a:lumMod val="95000"/>
                  <a:alpha val="10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it-IT"/>
          </a:p>
        </c:txPr>
        <c:crossAx val="2400943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it-IT"/>
        </a:p>
      </c:txPr>
    </c:legend>
    <c:plotVisOnly val="1"/>
    <c:dispBlanksAs val="gap"/>
    <c:showDLblsOverMax val="0"/>
  </c:chart>
  <c:spPr>
    <a:solidFill>
      <a:srgbClr val="9933FF"/>
    </a:solidFill>
    <a:ln>
      <a:noFill/>
    </a:ln>
    <a:effectLst/>
  </c:spPr>
  <c:txPr>
    <a:bodyPr/>
    <a:lstStyle/>
    <a:p>
      <a:pPr>
        <a:defRPr/>
      </a:pPr>
      <a:endParaRPr lang="it-IT"/>
    </a:p>
  </c:txPr>
  <c:printSettings>
    <c:headerFooter/>
    <c:pageMargins b="0.75" l="0.7" r="0.7" t="0.75" header="0.3" footer="0.3"/>
    <c:pageSetup paperSize="9"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it-IT"/>
              <a:t>NUMBER OF ACTIVE STREAMER</a:t>
            </a:r>
          </a:p>
        </c:rich>
      </c:tx>
      <c:layout>
        <c:manualLayout>
          <c:xMode val="edge"/>
          <c:yMode val="edge"/>
          <c:x val="0.20586805111237044"/>
          <c:y val="2.777777777777777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it-IT"/>
        </a:p>
      </c:txPr>
    </c:title>
    <c:autoTitleDeleted val="0"/>
    <c:plotArea>
      <c:layout/>
      <c:barChart>
        <c:barDir val="col"/>
        <c:grouping val="clustered"/>
        <c:varyColors val="0"/>
        <c:ser>
          <c:idx val="0"/>
          <c:order val="0"/>
          <c:tx>
            <c:strRef>
              <c:f>'Twitch Data'!$D$194</c:f>
              <c:strCache>
                <c:ptCount val="1"/>
                <c:pt idx="0">
                  <c:v>2019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dispRSqr val="0"/>
            <c:dispEq val="0"/>
          </c:trendline>
          <c:cat>
            <c:strRef>
              <c:f>'Twitch Data'!$C$195:$C$198</c:f>
              <c:strCache>
                <c:ptCount val="4"/>
                <c:pt idx="0">
                  <c:v>Q1</c:v>
                </c:pt>
                <c:pt idx="1">
                  <c:v>Q2</c:v>
                </c:pt>
                <c:pt idx="2">
                  <c:v>Q3</c:v>
                </c:pt>
                <c:pt idx="3">
                  <c:v>Q4</c:v>
                </c:pt>
              </c:strCache>
            </c:strRef>
          </c:cat>
          <c:val>
            <c:numRef>
              <c:f>'Twitch Data'!$D$195:$D$198</c:f>
              <c:numCache>
                <c:formatCode>_-* #,##0_-;\-* #,##0_-;_-* "-"??_-;_-@_-</c:formatCode>
                <c:ptCount val="4"/>
                <c:pt idx="0">
                  <c:v>196559.98122448981</c:v>
                </c:pt>
                <c:pt idx="1">
                  <c:v>174382.56</c:v>
                </c:pt>
                <c:pt idx="2">
                  <c:v>162872.78</c:v>
                </c:pt>
                <c:pt idx="3">
                  <c:v>154289.85999999999</c:v>
                </c:pt>
              </c:numCache>
            </c:numRef>
          </c:val>
          <c:extLst>
            <c:ext xmlns:c16="http://schemas.microsoft.com/office/drawing/2014/chart" uri="{C3380CC4-5D6E-409C-BE32-E72D297353CC}">
              <c16:uniqueId val="{00000000-FB09-4C0F-91AB-DA196F2AE05B}"/>
            </c:ext>
          </c:extLst>
        </c:ser>
        <c:ser>
          <c:idx val="1"/>
          <c:order val="1"/>
          <c:tx>
            <c:strRef>
              <c:f>'Twitch Data'!$E$194</c:f>
              <c:strCache>
                <c:ptCount val="1"/>
                <c:pt idx="0">
                  <c:v>2021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'Twitch Data'!$C$195:$C$198</c:f>
              <c:strCache>
                <c:ptCount val="4"/>
                <c:pt idx="0">
                  <c:v>Q1</c:v>
                </c:pt>
                <c:pt idx="1">
                  <c:v>Q2</c:v>
                </c:pt>
                <c:pt idx="2">
                  <c:v>Q3</c:v>
                </c:pt>
                <c:pt idx="3">
                  <c:v>Q4</c:v>
                </c:pt>
              </c:strCache>
            </c:strRef>
          </c:cat>
          <c:val>
            <c:numRef>
              <c:f>'Twitch Data'!$E$195:$E$198</c:f>
              <c:numCache>
                <c:formatCode>_-* #,##0_-;\-* #,##0_-;_-* "-"??_-;_-@_-</c:formatCode>
                <c:ptCount val="4"/>
                <c:pt idx="0">
                  <c:v>336411.64</c:v>
                </c:pt>
                <c:pt idx="1">
                  <c:v>298626.09999999998</c:v>
                </c:pt>
                <c:pt idx="2">
                  <c:v>268921.83999999997</c:v>
                </c:pt>
                <c:pt idx="3">
                  <c:v>237342.13999999998</c:v>
                </c:pt>
              </c:numCache>
            </c:numRef>
          </c:val>
          <c:extLst>
            <c:ext xmlns:c16="http://schemas.microsoft.com/office/drawing/2014/chart" uri="{C3380CC4-5D6E-409C-BE32-E72D297353CC}">
              <c16:uniqueId val="{00000001-FB09-4C0F-91AB-DA196F2AE05B}"/>
            </c:ext>
          </c:extLst>
        </c:ser>
        <c:dLbls>
          <c:showLegendKey val="0"/>
          <c:showVal val="0"/>
          <c:showCatName val="0"/>
          <c:showSerName val="0"/>
          <c:showPercent val="0"/>
          <c:showBubbleSize val="0"/>
        </c:dLbls>
        <c:gapWidth val="100"/>
        <c:overlap val="-24"/>
        <c:axId val="943887055"/>
        <c:axId val="688813247"/>
      </c:barChart>
      <c:catAx>
        <c:axId val="9438870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it-IT"/>
          </a:p>
        </c:txPr>
        <c:crossAx val="688813247"/>
        <c:crosses val="autoZero"/>
        <c:auto val="1"/>
        <c:lblAlgn val="ctr"/>
        <c:lblOffset val="100"/>
        <c:noMultiLvlLbl val="0"/>
      </c:catAx>
      <c:valAx>
        <c:axId val="688813247"/>
        <c:scaling>
          <c:orientation val="minMax"/>
        </c:scaling>
        <c:delete val="0"/>
        <c:axPos val="l"/>
        <c:majorGridlines>
          <c:spPr>
            <a:ln w="9525" cap="flat" cmpd="sng" algn="ctr">
              <a:solidFill>
                <a:schemeClr val="lt1">
                  <a:lumMod val="95000"/>
                  <a:alpha val="10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it-IT"/>
          </a:p>
        </c:txPr>
        <c:crossAx val="94388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it-IT"/>
        </a:p>
      </c:txPr>
    </c:legend>
    <c:plotVisOnly val="1"/>
    <c:dispBlanksAs val="gap"/>
    <c:showDLblsOverMax val="0"/>
  </c:chart>
  <c:spPr>
    <a:solidFill>
      <a:srgbClr val="9933FF"/>
    </a:solidFill>
    <a:ln>
      <a:noFill/>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14</xdr:col>
      <xdr:colOff>421480</xdr:colOff>
      <xdr:row>9</xdr:row>
      <xdr:rowOff>173831</xdr:rowOff>
    </xdr:from>
    <xdr:to>
      <xdr:col>21</xdr:col>
      <xdr:colOff>371476</xdr:colOff>
      <xdr:row>23</xdr:row>
      <xdr:rowOff>154781</xdr:rowOff>
    </xdr:to>
    <xdr:graphicFrame macro="">
      <xdr:nvGraphicFramePr>
        <xdr:cNvPr id="4" name="Grafico 3">
          <a:extLst>
            <a:ext uri="{FF2B5EF4-FFF2-40B4-BE49-F238E27FC236}">
              <a16:creationId xmlns:a16="http://schemas.microsoft.com/office/drawing/2014/main" id="{2FC1F104-F7DC-4BAD-A4CC-EA0F7CC81B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426243</xdr:colOff>
      <xdr:row>24</xdr:row>
      <xdr:rowOff>102392</xdr:rowOff>
    </xdr:from>
    <xdr:to>
      <xdr:col>21</xdr:col>
      <xdr:colOff>395288</xdr:colOff>
      <xdr:row>38</xdr:row>
      <xdr:rowOff>42863</xdr:rowOff>
    </xdr:to>
    <xdr:graphicFrame macro="">
      <xdr:nvGraphicFramePr>
        <xdr:cNvPr id="5" name="Grafico 4">
          <a:extLst>
            <a:ext uri="{FF2B5EF4-FFF2-40B4-BE49-F238E27FC236}">
              <a16:creationId xmlns:a16="http://schemas.microsoft.com/office/drawing/2014/main" id="{B1A90D14-B3D6-4743-BDBD-1BEA687823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296141</xdr:colOff>
      <xdr:row>27</xdr:row>
      <xdr:rowOff>121307</xdr:rowOff>
    </xdr:from>
    <xdr:to>
      <xdr:col>6</xdr:col>
      <xdr:colOff>1389359</xdr:colOff>
      <xdr:row>42</xdr:row>
      <xdr:rowOff>139280</xdr:rowOff>
    </xdr:to>
    <xdr:graphicFrame macro="">
      <xdr:nvGraphicFramePr>
        <xdr:cNvPr id="2" name="Grafico 1">
          <a:extLst>
            <a:ext uri="{FF2B5EF4-FFF2-40B4-BE49-F238E27FC236}">
              <a16:creationId xmlns:a16="http://schemas.microsoft.com/office/drawing/2014/main" id="{6C9F612A-44A4-4F9E-A64A-250C3CC9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269123</xdr:colOff>
      <xdr:row>44</xdr:row>
      <xdr:rowOff>6195</xdr:rowOff>
    </xdr:from>
    <xdr:to>
      <xdr:col>6</xdr:col>
      <xdr:colOff>1351021</xdr:colOff>
      <xdr:row>59</xdr:row>
      <xdr:rowOff>25909</xdr:rowOff>
    </xdr:to>
    <xdr:graphicFrame macro="">
      <xdr:nvGraphicFramePr>
        <xdr:cNvPr id="4" name="Grafico 3">
          <a:extLst>
            <a:ext uri="{FF2B5EF4-FFF2-40B4-BE49-F238E27FC236}">
              <a16:creationId xmlns:a16="http://schemas.microsoft.com/office/drawing/2014/main" id="{450F60C6-802D-454D-B63C-8BD1CCADE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450189</xdr:colOff>
      <xdr:row>86</xdr:row>
      <xdr:rowOff>179869</xdr:rowOff>
    </xdr:from>
    <xdr:to>
      <xdr:col>6</xdr:col>
      <xdr:colOff>1509622</xdr:colOff>
      <xdr:row>101</xdr:row>
      <xdr:rowOff>27707</xdr:rowOff>
    </xdr:to>
    <xdr:graphicFrame macro="">
      <xdr:nvGraphicFramePr>
        <xdr:cNvPr id="6" name="Grafico 5">
          <a:extLst>
            <a:ext uri="{FF2B5EF4-FFF2-40B4-BE49-F238E27FC236}">
              <a16:creationId xmlns:a16="http://schemas.microsoft.com/office/drawing/2014/main" id="{79CF44A8-F887-47BD-B2E9-65B89889F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446745</xdr:colOff>
      <xdr:row>102</xdr:row>
      <xdr:rowOff>54064</xdr:rowOff>
    </xdr:from>
    <xdr:to>
      <xdr:col>6</xdr:col>
      <xdr:colOff>1510670</xdr:colOff>
      <xdr:row>117</xdr:row>
      <xdr:rowOff>143325</xdr:rowOff>
    </xdr:to>
    <xdr:graphicFrame macro="">
      <xdr:nvGraphicFramePr>
        <xdr:cNvPr id="7" name="Grafico 6">
          <a:extLst>
            <a:ext uri="{FF2B5EF4-FFF2-40B4-BE49-F238E27FC236}">
              <a16:creationId xmlns:a16="http://schemas.microsoft.com/office/drawing/2014/main" id="{59702CC9-C2A3-450B-9AA5-229F7A2148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458277</xdr:colOff>
      <xdr:row>144</xdr:row>
      <xdr:rowOff>108814</xdr:rowOff>
    </xdr:from>
    <xdr:to>
      <xdr:col>6</xdr:col>
      <xdr:colOff>1505128</xdr:colOff>
      <xdr:row>159</xdr:row>
      <xdr:rowOff>170731</xdr:rowOff>
    </xdr:to>
    <xdr:graphicFrame macro="">
      <xdr:nvGraphicFramePr>
        <xdr:cNvPr id="9" name="Grafico 8">
          <a:extLst>
            <a:ext uri="{FF2B5EF4-FFF2-40B4-BE49-F238E27FC236}">
              <a16:creationId xmlns:a16="http://schemas.microsoft.com/office/drawing/2014/main" id="{558202DB-21EF-48C1-94AC-626AD9A59F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453787</xdr:colOff>
      <xdr:row>160</xdr:row>
      <xdr:rowOff>153744</xdr:rowOff>
    </xdr:from>
    <xdr:to>
      <xdr:col>6</xdr:col>
      <xdr:colOff>1518607</xdr:colOff>
      <xdr:row>176</xdr:row>
      <xdr:rowOff>71885</xdr:rowOff>
    </xdr:to>
    <xdr:graphicFrame macro="">
      <xdr:nvGraphicFramePr>
        <xdr:cNvPr id="10" name="Grafico 9">
          <a:extLst>
            <a:ext uri="{FF2B5EF4-FFF2-40B4-BE49-F238E27FC236}">
              <a16:creationId xmlns:a16="http://schemas.microsoft.com/office/drawing/2014/main" id="{4C38932A-4ADB-4F05-A9F0-907CBCE7A2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431771</xdr:colOff>
      <xdr:row>200</xdr:row>
      <xdr:rowOff>92493</xdr:rowOff>
    </xdr:from>
    <xdr:to>
      <xdr:col>6</xdr:col>
      <xdr:colOff>1172204</xdr:colOff>
      <xdr:row>215</xdr:row>
      <xdr:rowOff>139940</xdr:rowOff>
    </xdr:to>
    <xdr:graphicFrame macro="">
      <xdr:nvGraphicFramePr>
        <xdr:cNvPr id="3" name="Grafico 2">
          <a:extLst>
            <a:ext uri="{FF2B5EF4-FFF2-40B4-BE49-F238E27FC236}">
              <a16:creationId xmlns:a16="http://schemas.microsoft.com/office/drawing/2014/main" id="{FA7DD311-DEBF-421D-B182-4145D7895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399754</xdr:colOff>
      <xdr:row>217</xdr:row>
      <xdr:rowOff>43730</xdr:rowOff>
    </xdr:from>
    <xdr:to>
      <xdr:col>6</xdr:col>
      <xdr:colOff>1153932</xdr:colOff>
      <xdr:row>232</xdr:row>
      <xdr:rowOff>90512</xdr:rowOff>
    </xdr:to>
    <xdr:graphicFrame macro="">
      <xdr:nvGraphicFramePr>
        <xdr:cNvPr id="8" name="Grafico 7">
          <a:extLst>
            <a:ext uri="{FF2B5EF4-FFF2-40B4-BE49-F238E27FC236}">
              <a16:creationId xmlns:a16="http://schemas.microsoft.com/office/drawing/2014/main" id="{4688D310-2DBF-40F4-82B4-B32E4E4984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0.27927</cdr:x>
      <cdr:y>0.16352</cdr:y>
    </cdr:from>
    <cdr:to>
      <cdr:x>0.40733</cdr:x>
      <cdr:y>0.90027</cdr:y>
    </cdr:to>
    <cdr:sp macro="" textlink="">
      <cdr:nvSpPr>
        <cdr:cNvPr id="5" name="Rettangolo 4">
          <a:extLst xmlns:a="http://schemas.openxmlformats.org/drawingml/2006/main">
            <a:ext uri="{FF2B5EF4-FFF2-40B4-BE49-F238E27FC236}">
              <a16:creationId xmlns:a16="http://schemas.microsoft.com/office/drawing/2014/main" id="{494AC656-5A5B-4D69-9559-6D3CF3C29662}"/>
            </a:ext>
          </a:extLst>
        </cdr:cNvPr>
        <cdr:cNvSpPr/>
      </cdr:nvSpPr>
      <cdr:spPr>
        <a:xfrm xmlns:a="http://schemas.openxmlformats.org/drawingml/2006/main">
          <a:off x="1418875" y="478865"/>
          <a:ext cx="650622" cy="2157498"/>
        </a:xfrm>
        <a:prstGeom xmlns:a="http://schemas.openxmlformats.org/drawingml/2006/main" prst="rect">
          <a:avLst/>
        </a:prstGeom>
        <a:solidFill xmlns:a="http://schemas.openxmlformats.org/drawingml/2006/main">
          <a:srgbClr val="FFC000">
            <a:alpha val="10000"/>
          </a:srgbClr>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wrap="square" lIns="0" tIns="72000" rIns="0" anchor="t" anchorCtr="0"/>
        <a:lstStyle xmlns:a="http://schemas.openxmlformats.org/drawingml/2006/main"/>
        <a:p xmlns:a="http://schemas.openxmlformats.org/drawingml/2006/main">
          <a:r>
            <a:rPr lang="it-IT" sz="800" b="1">
              <a:solidFill>
                <a:srgbClr val="FFC000"/>
              </a:solidFill>
            </a:rPr>
            <a:t>Covid-19 Lockdowns</a:t>
          </a:r>
        </a:p>
      </cdr:txBody>
    </cdr:sp>
  </cdr:relSizeAnchor>
</c:userShape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2" connectionId="1" xr16:uid="{E2C2EE67-DB89-44E0-B799-566DF6CD48BB}" autoFormatId="16" applyNumberFormats="0" applyBorderFormats="0" applyFontFormats="0" applyPatternFormats="0" applyAlignmentFormats="0" applyWidthHeightFormats="0">
  <queryTableRefresh nextId="19" unboundColumnsRight="1">
    <queryTableFields count="15">
      <queryTableField id="2" name="Game" tableColumnId="2"/>
      <queryTableField id="3" name="Year" tableColumnId="3"/>
      <queryTableField id="4" name="Month" tableColumnId="4"/>
      <queryTableField id="5" name="Month Name" tableColumnId="5"/>
      <queryTableField id="15" dataBound="0" tableColumnId="15"/>
      <queryTableField id="6" name="Quarter" tableColumnId="6"/>
      <queryTableField id="7" name="Watch time" tableColumnId="7"/>
      <queryTableField id="8" name="Stream time" tableColumnId="8"/>
      <queryTableField id="9" name="Peak viewers" tableColumnId="9"/>
      <queryTableField id="10" name="Peak channels" tableColumnId="10"/>
      <queryTableField id="11" name="Streamers" tableColumnId="11"/>
      <queryTableField id="12" name="Average viewers" tableColumnId="12"/>
      <queryTableField id="13" name="Average channels" tableColumnId="13"/>
      <queryTableField id="14" name="Average viewer ratio" tableColumnId="14"/>
      <queryTableField id="18" dataBound="0" tableColumnId="1"/>
    </queryTableFields>
    <queryTableDeletedFields count="1">
      <deletedField name="Ind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A1A123-6D10-4EDE-B8C6-E45B47C400F5}" name="DF" displayName="DF" ref="A1:O1800" tableType="queryTable" totalsRowShown="0" headerRowDxfId="48">
  <autoFilter ref="A1:O1800" xr:uid="{BCA1A123-6D10-4EDE-B8C6-E45B47C400F5}"/>
  <sortState xmlns:xlrd2="http://schemas.microsoft.com/office/spreadsheetml/2017/richdata2" ref="A2:N1800">
    <sortCondition ref="E1:E1800"/>
  </sortState>
  <tableColumns count="15">
    <tableColumn id="2" xr3:uid="{5982E1C7-022A-4ACC-9F54-103E815283A9}" uniqueName="2" name="Game" queryTableFieldId="2" dataDxfId="47"/>
    <tableColumn id="3" xr3:uid="{AEC3B266-03FB-4856-A542-2159EEA291A5}" uniqueName="3" name="Colonna1" queryTableFieldId="3"/>
    <tableColumn id="4" xr3:uid="{2C7C49C4-CE29-4EF9-A2AC-26132E3D6E6A}" uniqueName="4" name="Colonna2" queryTableFieldId="4"/>
    <tableColumn id="5" xr3:uid="{6AA4165F-59F0-4E5D-A200-30C819593D7C}" uniqueName="5" name="Colonna3" queryTableFieldId="5" dataDxfId="46"/>
    <tableColumn id="15" xr3:uid="{5467F184-E4E8-4E41-8560-2178AC5EE450}" uniqueName="15" name="Date" queryTableFieldId="15" dataDxfId="45"/>
    <tableColumn id="6" xr3:uid="{9683C7C4-4E8E-4AFC-AF66-F8683EF40DD5}" uniqueName="6" name="Quarter" queryTableFieldId="6" dataDxfId="44"/>
    <tableColumn id="7" xr3:uid="{1652CE1F-EFC0-4C82-9B29-DDCCEBDB6B02}" uniqueName="7" name="Watch time" queryTableFieldId="7" dataDxfId="43" dataCellStyle="Migliaia"/>
    <tableColumn id="8" xr3:uid="{A386ED12-FF3B-4C2F-B193-5B687B79CE3D}" uniqueName="8" name="Stream time" queryTableFieldId="8" dataDxfId="42" dataCellStyle="Migliaia"/>
    <tableColumn id="9" xr3:uid="{C78AFA02-2E06-40AD-8605-4FDB14E2C44E}" uniqueName="9" name="Peak viewers" queryTableFieldId="9" dataDxfId="41" dataCellStyle="Migliaia"/>
    <tableColumn id="10" xr3:uid="{D49C4626-E711-496B-A2D7-CF5D0FCD52BF}" uniqueName="10" name="Peak channels" queryTableFieldId="10" dataDxfId="40" dataCellStyle="Migliaia"/>
    <tableColumn id="11" xr3:uid="{7AFCF4B5-66CB-4F89-860A-1630EE3BB25F}" uniqueName="11" name="Streamers" queryTableFieldId="11" dataDxfId="39" dataCellStyle="Migliaia"/>
    <tableColumn id="12" xr3:uid="{C075C453-B2B4-4733-A5C4-2D08C33C4AB1}" uniqueName="12" name="Average viewers" queryTableFieldId="12" dataDxfId="38" dataCellStyle="Migliaia"/>
    <tableColumn id="13" xr3:uid="{C19D4024-67BD-40AE-AE8E-D698F61F3AA6}" uniqueName="13" name="Average channels" queryTableFieldId="13" dataDxfId="37" dataCellStyle="Migliaia"/>
    <tableColumn id="14" xr3:uid="{74F943DD-E5F0-4F79-8C01-3EE748E0CC55}" uniqueName="14" name="Average viewer ratio" queryTableFieldId="14" dataDxfId="36" dataCellStyle="Migliaia"/>
    <tableColumn id="1" xr3:uid="{DF789618-3EB8-4788-BC46-C854F664DCC9}" uniqueName="1" name="WT Rank" queryTableFieldId="18" dataDxfId="35" dataCellStyle="Migliaia">
      <calculatedColumnFormula array="1">SUMPRODUCT((G2&lt;=G2:G51)/COUNTIF(G2:G51,G2:G51))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450BF-56A2-497D-AB78-C2788DAAAF91}">
  <dimension ref="A1:V1800"/>
  <sheetViews>
    <sheetView tabSelected="1" workbookViewId="0">
      <selection activeCell="Q4" sqref="Q4"/>
    </sheetView>
  </sheetViews>
  <sheetFormatPr defaultRowHeight="14.25" x14ac:dyDescent="0.45"/>
  <cols>
    <col min="1" max="1" width="35.46484375" bestFit="1" customWidth="1"/>
    <col min="2" max="2" width="6.53125" hidden="1" customWidth="1"/>
    <col min="3" max="3" width="8.46484375" hidden="1" customWidth="1"/>
    <col min="4" max="4" width="13.73046875" hidden="1" customWidth="1"/>
    <col min="5" max="5" width="13.73046875" style="16" customWidth="1"/>
    <col min="6" max="6" width="12.265625" customWidth="1"/>
    <col min="7" max="7" width="16.9296875" bestFit="1" customWidth="1"/>
    <col min="8" max="8" width="14.3984375" bestFit="1" customWidth="1"/>
    <col min="9" max="9" width="13.6640625" bestFit="1" customWidth="1"/>
    <col min="10" max="10" width="14.53125" bestFit="1" customWidth="1"/>
    <col min="11" max="11" width="12.33203125" bestFit="1" customWidth="1"/>
    <col min="12" max="12" width="16.53125" bestFit="1" customWidth="1"/>
    <col min="13" max="13" width="17.3984375" bestFit="1" customWidth="1"/>
    <col min="14" max="14" width="20.06640625" bestFit="1" customWidth="1"/>
    <col min="15" max="15" width="11.06640625" customWidth="1"/>
  </cols>
  <sheetData>
    <row r="1" spans="1:22" x14ac:dyDescent="0.45">
      <c r="A1" s="14" t="s">
        <v>0</v>
      </c>
      <c r="B1" s="4" t="s">
        <v>122</v>
      </c>
      <c r="C1" s="4" t="s">
        <v>213</v>
      </c>
      <c r="D1" s="4" t="s">
        <v>214</v>
      </c>
      <c r="E1" s="15" t="s">
        <v>123</v>
      </c>
      <c r="F1" s="14" t="s">
        <v>1</v>
      </c>
      <c r="G1" s="14" t="s">
        <v>2</v>
      </c>
      <c r="H1" s="14" t="s">
        <v>3</v>
      </c>
      <c r="I1" s="14" t="s">
        <v>4</v>
      </c>
      <c r="J1" s="14" t="s">
        <v>5</v>
      </c>
      <c r="K1" s="14" t="s">
        <v>6</v>
      </c>
      <c r="L1" s="14" t="s">
        <v>7</v>
      </c>
      <c r="M1" s="14" t="s">
        <v>8</v>
      </c>
      <c r="N1" s="14" t="s">
        <v>9</v>
      </c>
      <c r="O1" s="14" t="s">
        <v>255</v>
      </c>
      <c r="P1" s="5"/>
      <c r="Q1" s="5"/>
      <c r="R1" s="5"/>
      <c r="S1" s="5"/>
      <c r="T1" s="5"/>
      <c r="U1" s="5"/>
      <c r="V1" s="5"/>
    </row>
    <row r="2" spans="1:22" x14ac:dyDescent="0.45">
      <c r="A2" s="1" t="s">
        <v>10</v>
      </c>
      <c r="D2" s="1"/>
      <c r="E2" s="16">
        <v>43466</v>
      </c>
      <c r="F2" s="1" t="s">
        <v>11</v>
      </c>
      <c r="G2" s="2">
        <v>126502656</v>
      </c>
      <c r="H2" s="2">
        <v>10205058</v>
      </c>
      <c r="I2" s="2">
        <v>649136</v>
      </c>
      <c r="J2" s="2">
        <v>56274</v>
      </c>
      <c r="K2" s="2">
        <v>1013016</v>
      </c>
      <c r="L2" s="2">
        <v>170259</v>
      </c>
      <c r="M2" s="2">
        <v>13734</v>
      </c>
      <c r="N2" s="2">
        <v>12.4</v>
      </c>
      <c r="O2" s="7">
        <v>1</v>
      </c>
      <c r="P2" s="5"/>
      <c r="Q2" s="5"/>
      <c r="R2" s="5"/>
      <c r="S2" s="5"/>
      <c r="T2" s="5"/>
      <c r="U2" s="5"/>
      <c r="V2" s="5"/>
    </row>
    <row r="3" spans="1:22" x14ac:dyDescent="0.45">
      <c r="A3" s="1" t="s">
        <v>12</v>
      </c>
      <c r="D3" s="1"/>
      <c r="E3" s="16">
        <v>43466</v>
      </c>
      <c r="F3" s="1" t="s">
        <v>11</v>
      </c>
      <c r="G3" s="2">
        <v>98976171</v>
      </c>
      <c r="H3" s="2">
        <v>2245379</v>
      </c>
      <c r="I3" s="2">
        <v>400257</v>
      </c>
      <c r="J3" s="2">
        <v>6079</v>
      </c>
      <c r="K3" s="2">
        <v>197058</v>
      </c>
      <c r="L3" s="2">
        <v>133211</v>
      </c>
      <c r="M3" s="2">
        <v>3022</v>
      </c>
      <c r="N3" s="2">
        <v>44.08</v>
      </c>
      <c r="O3" s="2">
        <v>2</v>
      </c>
      <c r="Q3" s="5"/>
    </row>
    <row r="4" spans="1:22" x14ac:dyDescent="0.45">
      <c r="A4" s="1" t="s">
        <v>18</v>
      </c>
      <c r="D4" s="1"/>
      <c r="E4" s="16">
        <v>43466</v>
      </c>
      <c r="F4" s="1" t="s">
        <v>11</v>
      </c>
      <c r="G4" s="2">
        <v>59064487</v>
      </c>
      <c r="H4" s="2">
        <v>803672</v>
      </c>
      <c r="I4" s="2">
        <v>184542</v>
      </c>
      <c r="J4" s="2">
        <v>1757</v>
      </c>
      <c r="K4" s="2">
        <v>134201</v>
      </c>
      <c r="L4" s="2">
        <v>79494</v>
      </c>
      <c r="M4" s="2">
        <v>1081</v>
      </c>
      <c r="N4" s="2">
        <v>73.489999999999995</v>
      </c>
      <c r="O4" s="2">
        <v>3</v>
      </c>
      <c r="Q4" s="5"/>
    </row>
    <row r="5" spans="1:22" x14ac:dyDescent="0.45">
      <c r="A5" s="1" t="s">
        <v>20</v>
      </c>
      <c r="D5" s="1"/>
      <c r="E5" s="16">
        <v>43466</v>
      </c>
      <c r="F5" s="1" t="s">
        <v>11</v>
      </c>
      <c r="G5" s="2">
        <v>46512393</v>
      </c>
      <c r="H5" s="2">
        <v>546394</v>
      </c>
      <c r="I5" s="2">
        <v>444825</v>
      </c>
      <c r="J5" s="2">
        <v>1462</v>
      </c>
      <c r="K5" s="2">
        <v>42722</v>
      </c>
      <c r="L5" s="2">
        <v>62600</v>
      </c>
      <c r="M5" s="2">
        <v>735</v>
      </c>
      <c r="N5" s="2">
        <v>85.13</v>
      </c>
      <c r="O5" s="2">
        <v>4</v>
      </c>
      <c r="Q5" s="5"/>
    </row>
    <row r="6" spans="1:22" x14ac:dyDescent="0.45">
      <c r="A6" s="1" t="s">
        <v>16</v>
      </c>
      <c r="D6" s="1"/>
      <c r="E6" s="16">
        <v>43466</v>
      </c>
      <c r="F6" s="1" t="s">
        <v>11</v>
      </c>
      <c r="G6" s="2">
        <v>30778297</v>
      </c>
      <c r="H6" s="2">
        <v>1051447</v>
      </c>
      <c r="I6" s="2">
        <v>187678</v>
      </c>
      <c r="J6" s="2">
        <v>2895</v>
      </c>
      <c r="K6" s="2">
        <v>159310</v>
      </c>
      <c r="L6" s="2">
        <v>41424</v>
      </c>
      <c r="M6" s="2">
        <v>1415</v>
      </c>
      <c r="N6" s="2">
        <v>29.27</v>
      </c>
      <c r="O6" s="2">
        <v>5</v>
      </c>
      <c r="Q6" s="5"/>
    </row>
    <row r="7" spans="1:22" x14ac:dyDescent="0.45">
      <c r="A7" s="1" t="s">
        <v>14</v>
      </c>
      <c r="D7" s="1"/>
      <c r="E7" s="16">
        <v>43466</v>
      </c>
      <c r="F7" s="1" t="s">
        <v>11</v>
      </c>
      <c r="G7" s="2">
        <v>29852076</v>
      </c>
      <c r="H7" s="2">
        <v>1234877</v>
      </c>
      <c r="I7" s="2">
        <v>127809</v>
      </c>
      <c r="J7" s="2">
        <v>2604</v>
      </c>
      <c r="K7" s="2">
        <v>117981</v>
      </c>
      <c r="L7" s="2">
        <v>40177</v>
      </c>
      <c r="M7" s="2">
        <v>1662</v>
      </c>
      <c r="N7" s="2">
        <v>24.17</v>
      </c>
      <c r="O7" s="2">
        <v>6</v>
      </c>
      <c r="Q7" s="5"/>
    </row>
    <row r="8" spans="1:22" x14ac:dyDescent="0.45">
      <c r="A8" s="1" t="s">
        <v>39</v>
      </c>
      <c r="D8" s="1"/>
      <c r="E8" s="16">
        <v>43466</v>
      </c>
      <c r="F8" s="1" t="s">
        <v>11</v>
      </c>
      <c r="G8" s="2">
        <v>24477856</v>
      </c>
      <c r="H8" s="2">
        <v>172747</v>
      </c>
      <c r="I8" s="2">
        <v>92702</v>
      </c>
      <c r="J8" s="2">
        <v>365</v>
      </c>
      <c r="K8" s="2">
        <v>21526</v>
      </c>
      <c r="L8" s="2">
        <v>32944</v>
      </c>
      <c r="M8" s="2">
        <v>232</v>
      </c>
      <c r="N8" s="2">
        <v>141.69999999999999</v>
      </c>
      <c r="O8" s="2">
        <v>7</v>
      </c>
      <c r="Q8" s="5"/>
    </row>
    <row r="9" spans="1:22" x14ac:dyDescent="0.45">
      <c r="A9" s="1" t="s">
        <v>15</v>
      </c>
      <c r="D9" s="1"/>
      <c r="E9" s="16">
        <v>43466</v>
      </c>
      <c r="F9" s="1" t="s">
        <v>11</v>
      </c>
      <c r="G9" s="2">
        <v>22499093</v>
      </c>
      <c r="H9" s="2">
        <v>1192726</v>
      </c>
      <c r="I9" s="2">
        <v>88234</v>
      </c>
      <c r="J9" s="2">
        <v>2784</v>
      </c>
      <c r="K9" s="2">
        <v>146158</v>
      </c>
      <c r="L9" s="2">
        <v>30281</v>
      </c>
      <c r="M9" s="2">
        <v>1605</v>
      </c>
      <c r="N9" s="2">
        <v>18.86</v>
      </c>
      <c r="O9" s="2">
        <v>8</v>
      </c>
      <c r="Q9" s="5"/>
    </row>
    <row r="10" spans="1:22" x14ac:dyDescent="0.45">
      <c r="A10" s="1" t="s">
        <v>27</v>
      </c>
      <c r="D10" s="1"/>
      <c r="E10" s="16">
        <v>43466</v>
      </c>
      <c r="F10" s="1" t="s">
        <v>11</v>
      </c>
      <c r="G10" s="2">
        <v>18618028</v>
      </c>
      <c r="H10" s="2">
        <v>355185</v>
      </c>
      <c r="I10" s="2">
        <v>284483</v>
      </c>
      <c r="J10" s="2">
        <v>1434</v>
      </c>
      <c r="K10" s="2">
        <v>61024</v>
      </c>
      <c r="L10" s="2">
        <v>25057</v>
      </c>
      <c r="M10" s="2">
        <v>478</v>
      </c>
      <c r="N10" s="2">
        <v>52.42</v>
      </c>
      <c r="O10" s="2">
        <v>9</v>
      </c>
      <c r="Q10" s="5"/>
    </row>
    <row r="11" spans="1:22" x14ac:dyDescent="0.45">
      <c r="A11" s="1" t="s">
        <v>19</v>
      </c>
      <c r="D11" s="1"/>
      <c r="E11" s="16">
        <v>43466</v>
      </c>
      <c r="F11" s="1" t="s">
        <v>11</v>
      </c>
      <c r="G11" s="2">
        <v>18179362</v>
      </c>
      <c r="H11" s="2">
        <v>703606</v>
      </c>
      <c r="I11" s="2">
        <v>156889</v>
      </c>
      <c r="J11" s="2">
        <v>3736</v>
      </c>
      <c r="K11" s="2">
        <v>49517</v>
      </c>
      <c r="L11" s="2">
        <v>24467</v>
      </c>
      <c r="M11" s="2">
        <v>946</v>
      </c>
      <c r="N11" s="2">
        <v>25.84</v>
      </c>
      <c r="O11" s="2">
        <v>10</v>
      </c>
      <c r="Q11" s="5"/>
    </row>
    <row r="12" spans="1:22" x14ac:dyDescent="0.45">
      <c r="A12" s="1" t="s">
        <v>26</v>
      </c>
      <c r="D12" s="1"/>
      <c r="E12" s="16">
        <v>43466</v>
      </c>
      <c r="F12" s="1" t="s">
        <v>11</v>
      </c>
      <c r="G12" s="2">
        <v>17540235</v>
      </c>
      <c r="H12" s="2">
        <v>356389</v>
      </c>
      <c r="I12" s="2">
        <v>125641</v>
      </c>
      <c r="J12" s="2">
        <v>1538</v>
      </c>
      <c r="K12" s="2">
        <v>39381</v>
      </c>
      <c r="L12" s="2">
        <v>23607</v>
      </c>
      <c r="M12" s="2">
        <v>479</v>
      </c>
      <c r="N12" s="2">
        <v>49.22</v>
      </c>
      <c r="O12" s="2">
        <v>11</v>
      </c>
      <c r="Q12" s="5"/>
    </row>
    <row r="13" spans="1:22" x14ac:dyDescent="0.45">
      <c r="A13" s="1" t="s">
        <v>13</v>
      </c>
      <c r="D13" s="1"/>
      <c r="E13" s="16">
        <v>43466</v>
      </c>
      <c r="F13" s="1" t="s">
        <v>11</v>
      </c>
      <c r="G13" s="2">
        <v>17042788</v>
      </c>
      <c r="H13" s="2">
        <v>1689606</v>
      </c>
      <c r="I13" s="2">
        <v>92619</v>
      </c>
      <c r="J13" s="2">
        <v>4593</v>
      </c>
      <c r="K13" s="2">
        <v>166283</v>
      </c>
      <c r="L13" s="2">
        <v>22937</v>
      </c>
      <c r="M13" s="2">
        <v>2274</v>
      </c>
      <c r="N13" s="2">
        <v>10.09</v>
      </c>
      <c r="O13" s="2">
        <v>12</v>
      </c>
      <c r="Q13" s="5"/>
    </row>
    <row r="14" spans="1:22" x14ac:dyDescent="0.45">
      <c r="A14" s="1" t="s">
        <v>23</v>
      </c>
      <c r="D14" s="1"/>
      <c r="E14" s="16">
        <v>43466</v>
      </c>
      <c r="F14" s="1" t="s">
        <v>11</v>
      </c>
      <c r="G14" s="2">
        <v>16394917</v>
      </c>
      <c r="H14" s="2">
        <v>449333</v>
      </c>
      <c r="I14" s="2">
        <v>314244</v>
      </c>
      <c r="J14" s="2">
        <v>6488</v>
      </c>
      <c r="K14" s="2">
        <v>70644</v>
      </c>
      <c r="L14" s="2">
        <v>22065</v>
      </c>
      <c r="M14" s="2">
        <v>604</v>
      </c>
      <c r="N14" s="2">
        <v>36.49</v>
      </c>
      <c r="O14" s="2">
        <v>13</v>
      </c>
      <c r="Q14" s="5"/>
    </row>
    <row r="15" spans="1:22" x14ac:dyDescent="0.45">
      <c r="A15" s="1" t="s">
        <v>24</v>
      </c>
      <c r="D15" s="1"/>
      <c r="E15" s="16">
        <v>43466</v>
      </c>
      <c r="F15" s="1" t="s">
        <v>11</v>
      </c>
      <c r="G15" s="2">
        <v>12142875</v>
      </c>
      <c r="H15" s="2">
        <v>401455</v>
      </c>
      <c r="I15" s="2">
        <v>70951</v>
      </c>
      <c r="J15" s="2">
        <v>1190</v>
      </c>
      <c r="K15" s="2">
        <v>57405</v>
      </c>
      <c r="L15" s="2">
        <v>16343</v>
      </c>
      <c r="M15" s="2">
        <v>540</v>
      </c>
      <c r="N15" s="2">
        <v>30.25</v>
      </c>
      <c r="O15" s="2">
        <v>14</v>
      </c>
      <c r="Q15" s="5"/>
    </row>
    <row r="16" spans="1:22" x14ac:dyDescent="0.45">
      <c r="A16" s="1" t="s">
        <v>37</v>
      </c>
      <c r="D16" s="1"/>
      <c r="E16" s="16">
        <v>43466</v>
      </c>
      <c r="F16" s="1" t="s">
        <v>11</v>
      </c>
      <c r="G16" s="2">
        <v>12110031</v>
      </c>
      <c r="H16" s="2">
        <v>187032</v>
      </c>
      <c r="I16" s="2">
        <v>69614</v>
      </c>
      <c r="J16" s="2">
        <v>637</v>
      </c>
      <c r="K16" s="2">
        <v>10070</v>
      </c>
      <c r="L16" s="2">
        <v>16298</v>
      </c>
      <c r="M16" s="2">
        <v>251</v>
      </c>
      <c r="N16" s="2">
        <v>64.75</v>
      </c>
      <c r="O16" s="2">
        <v>15</v>
      </c>
      <c r="Q16" s="5"/>
    </row>
    <row r="17" spans="1:17" x14ac:dyDescent="0.45">
      <c r="A17" s="1" t="s">
        <v>17</v>
      </c>
      <c r="D17" s="1"/>
      <c r="E17" s="16">
        <v>43466</v>
      </c>
      <c r="F17" s="1" t="s">
        <v>11</v>
      </c>
      <c r="G17" s="2">
        <v>12104301</v>
      </c>
      <c r="H17" s="2">
        <v>923985</v>
      </c>
      <c r="I17" s="2">
        <v>106550</v>
      </c>
      <c r="J17" s="2">
        <v>2212</v>
      </c>
      <c r="K17" s="2">
        <v>141494</v>
      </c>
      <c r="L17" s="2">
        <v>16291</v>
      </c>
      <c r="M17" s="2">
        <v>1243</v>
      </c>
      <c r="N17" s="2">
        <v>13.1</v>
      </c>
      <c r="O17" s="2">
        <v>16</v>
      </c>
      <c r="Q17" s="5"/>
    </row>
    <row r="18" spans="1:17" x14ac:dyDescent="0.45">
      <c r="A18" s="1" t="s">
        <v>21</v>
      </c>
      <c r="D18" s="1"/>
      <c r="E18" s="16">
        <v>43466</v>
      </c>
      <c r="F18" s="1" t="s">
        <v>11</v>
      </c>
      <c r="G18" s="2">
        <v>11094559</v>
      </c>
      <c r="H18" s="2">
        <v>492980</v>
      </c>
      <c r="I18" s="2">
        <v>61337</v>
      </c>
      <c r="J18" s="2">
        <v>1087</v>
      </c>
      <c r="K18" s="2">
        <v>51812</v>
      </c>
      <c r="L18" s="2">
        <v>14932</v>
      </c>
      <c r="M18" s="2">
        <v>663</v>
      </c>
      <c r="N18" s="2">
        <v>22.51</v>
      </c>
      <c r="O18" s="2">
        <v>17</v>
      </c>
      <c r="Q18" s="5"/>
    </row>
    <row r="19" spans="1:17" x14ac:dyDescent="0.45">
      <c r="A19" s="1" t="s">
        <v>25</v>
      </c>
      <c r="D19" s="1"/>
      <c r="E19" s="16">
        <v>43466</v>
      </c>
      <c r="F19" s="1" t="s">
        <v>11</v>
      </c>
      <c r="G19" s="2">
        <v>10827913</v>
      </c>
      <c r="H19" s="2">
        <v>398412</v>
      </c>
      <c r="I19" s="2">
        <v>61475</v>
      </c>
      <c r="J19" s="2">
        <v>1008</v>
      </c>
      <c r="K19" s="2">
        <v>60229</v>
      </c>
      <c r="L19" s="2">
        <v>14573</v>
      </c>
      <c r="M19" s="2">
        <v>536</v>
      </c>
      <c r="N19" s="2">
        <v>27.18</v>
      </c>
      <c r="O19" s="2">
        <v>18</v>
      </c>
      <c r="Q19" s="5"/>
    </row>
    <row r="20" spans="1:17" x14ac:dyDescent="0.45">
      <c r="A20" s="1" t="s">
        <v>36</v>
      </c>
      <c r="D20" s="1"/>
      <c r="E20" s="16">
        <v>43466</v>
      </c>
      <c r="F20" s="1" t="s">
        <v>11</v>
      </c>
      <c r="G20" s="2">
        <v>9942131</v>
      </c>
      <c r="H20" s="2">
        <v>200867</v>
      </c>
      <c r="I20" s="2">
        <v>91878</v>
      </c>
      <c r="J20" s="2">
        <v>690</v>
      </c>
      <c r="K20" s="2">
        <v>22367</v>
      </c>
      <c r="L20" s="2">
        <v>13381</v>
      </c>
      <c r="M20" s="2">
        <v>270</v>
      </c>
      <c r="N20" s="2">
        <v>49.5</v>
      </c>
      <c r="O20" s="2">
        <v>19</v>
      </c>
      <c r="Q20" s="5"/>
    </row>
    <row r="21" spans="1:17" x14ac:dyDescent="0.45">
      <c r="A21" s="1" t="s">
        <v>33</v>
      </c>
      <c r="D21" s="1"/>
      <c r="E21" s="16">
        <v>43466</v>
      </c>
      <c r="F21" s="1" t="s">
        <v>11</v>
      </c>
      <c r="G21" s="2">
        <v>9575782</v>
      </c>
      <c r="H21" s="2">
        <v>217870</v>
      </c>
      <c r="I21" s="2">
        <v>35204</v>
      </c>
      <c r="J21" s="2">
        <v>624</v>
      </c>
      <c r="K21" s="2">
        <v>15886</v>
      </c>
      <c r="L21" s="2">
        <v>12887</v>
      </c>
      <c r="M21" s="2">
        <v>293</v>
      </c>
      <c r="N21" s="2">
        <v>43.95</v>
      </c>
      <c r="O21" s="2">
        <v>20</v>
      </c>
      <c r="Q21" s="5"/>
    </row>
    <row r="22" spans="1:17" x14ac:dyDescent="0.45">
      <c r="A22" s="1" t="s">
        <v>28</v>
      </c>
      <c r="D22" s="1"/>
      <c r="E22" s="16">
        <v>43466</v>
      </c>
      <c r="F22" s="1" t="s">
        <v>11</v>
      </c>
      <c r="G22" s="2">
        <v>8479535</v>
      </c>
      <c r="H22" s="2">
        <v>313782</v>
      </c>
      <c r="I22" s="2">
        <v>55460</v>
      </c>
      <c r="J22" s="2">
        <v>769</v>
      </c>
      <c r="K22" s="2">
        <v>19065</v>
      </c>
      <c r="L22" s="2">
        <v>11412</v>
      </c>
      <c r="M22" s="2">
        <v>422</v>
      </c>
      <c r="N22" s="2">
        <v>27.02</v>
      </c>
      <c r="O22" s="2">
        <v>21</v>
      </c>
      <c r="Q22" s="5"/>
    </row>
    <row r="23" spans="1:17" x14ac:dyDescent="0.45">
      <c r="A23" s="1" t="s">
        <v>51</v>
      </c>
      <c r="D23" s="1"/>
      <c r="E23" s="16">
        <v>43466</v>
      </c>
      <c r="F23" s="1" t="s">
        <v>11</v>
      </c>
      <c r="G23" s="2">
        <v>7747601</v>
      </c>
      <c r="H23" s="2">
        <v>138224</v>
      </c>
      <c r="I23" s="2">
        <v>41530</v>
      </c>
      <c r="J23" s="2">
        <v>332</v>
      </c>
      <c r="K23" s="2">
        <v>12002</v>
      </c>
      <c r="L23" s="2">
        <v>10427</v>
      </c>
      <c r="M23" s="2">
        <v>186</v>
      </c>
      <c r="N23" s="2">
        <v>56.05</v>
      </c>
      <c r="O23" s="2">
        <v>22</v>
      </c>
      <c r="Q23" s="5"/>
    </row>
    <row r="24" spans="1:17" x14ac:dyDescent="0.45">
      <c r="A24" s="1" t="s">
        <v>56</v>
      </c>
      <c r="D24" s="1"/>
      <c r="E24" s="16">
        <v>43466</v>
      </c>
      <c r="F24" s="1" t="s">
        <v>11</v>
      </c>
      <c r="G24" s="2">
        <v>6911182</v>
      </c>
      <c r="H24" s="2">
        <v>112950</v>
      </c>
      <c r="I24" s="2">
        <v>37326</v>
      </c>
      <c r="J24" s="2">
        <v>409</v>
      </c>
      <c r="K24" s="2">
        <v>11368</v>
      </c>
      <c r="L24" s="2">
        <v>9301</v>
      </c>
      <c r="M24" s="2">
        <v>152</v>
      </c>
      <c r="N24" s="2">
        <v>61.19</v>
      </c>
      <c r="O24" s="2">
        <v>23</v>
      </c>
      <c r="Q24" s="5"/>
    </row>
    <row r="25" spans="1:17" x14ac:dyDescent="0.45">
      <c r="A25" s="1" t="s">
        <v>22</v>
      </c>
      <c r="D25" s="1"/>
      <c r="E25" s="16">
        <v>43466</v>
      </c>
      <c r="F25" s="1" t="s">
        <v>11</v>
      </c>
      <c r="G25" s="2">
        <v>6877481</v>
      </c>
      <c r="H25" s="2">
        <v>455264</v>
      </c>
      <c r="I25" s="2">
        <v>82481</v>
      </c>
      <c r="J25" s="2">
        <v>1489</v>
      </c>
      <c r="K25" s="2">
        <v>46152</v>
      </c>
      <c r="L25" s="2">
        <v>9256</v>
      </c>
      <c r="M25" s="2">
        <v>612</v>
      </c>
      <c r="N25" s="2">
        <v>15.11</v>
      </c>
      <c r="O25" s="2">
        <v>24</v>
      </c>
      <c r="Q25" s="5"/>
    </row>
    <row r="26" spans="1:17" x14ac:dyDescent="0.45">
      <c r="A26" s="1" t="s">
        <v>34</v>
      </c>
      <c r="D26" s="1"/>
      <c r="E26" s="16">
        <v>43466</v>
      </c>
      <c r="F26" s="1" t="s">
        <v>11</v>
      </c>
      <c r="G26" s="2">
        <v>6097879</v>
      </c>
      <c r="H26" s="2">
        <v>211897</v>
      </c>
      <c r="I26" s="2">
        <v>22348</v>
      </c>
      <c r="J26" s="2">
        <v>404</v>
      </c>
      <c r="K26" s="2">
        <v>14140</v>
      </c>
      <c r="L26" s="2">
        <v>8207</v>
      </c>
      <c r="M26" s="2">
        <v>285</v>
      </c>
      <c r="N26" s="2">
        <v>28.78</v>
      </c>
      <c r="O26" s="2">
        <v>25</v>
      </c>
      <c r="Q26" s="5"/>
    </row>
    <row r="27" spans="1:17" x14ac:dyDescent="0.45">
      <c r="A27" s="1" t="s">
        <v>47</v>
      </c>
      <c r="D27" s="1"/>
      <c r="E27" s="16">
        <v>43466</v>
      </c>
      <c r="F27" s="1" t="s">
        <v>11</v>
      </c>
      <c r="G27" s="2">
        <v>4373485</v>
      </c>
      <c r="H27" s="2">
        <v>145067</v>
      </c>
      <c r="I27" s="2">
        <v>108590</v>
      </c>
      <c r="J27" s="2">
        <v>3855</v>
      </c>
      <c r="K27" s="2">
        <v>18131</v>
      </c>
      <c r="L27" s="2">
        <v>5886</v>
      </c>
      <c r="M27" s="2">
        <v>195</v>
      </c>
      <c r="N27" s="2">
        <v>30.15</v>
      </c>
      <c r="O27" s="2">
        <v>26</v>
      </c>
      <c r="Q27" s="5"/>
    </row>
    <row r="28" spans="1:17" x14ac:dyDescent="0.45">
      <c r="A28" s="1" t="s">
        <v>31</v>
      </c>
      <c r="D28" s="1"/>
      <c r="E28" s="16">
        <v>43466</v>
      </c>
      <c r="F28" s="1" t="s">
        <v>11</v>
      </c>
      <c r="G28" s="2">
        <v>4029473</v>
      </c>
      <c r="H28" s="2">
        <v>260448</v>
      </c>
      <c r="I28" s="2">
        <v>16675</v>
      </c>
      <c r="J28" s="2">
        <v>565</v>
      </c>
      <c r="K28" s="2">
        <v>28089</v>
      </c>
      <c r="L28" s="2">
        <v>5423</v>
      </c>
      <c r="M28" s="2">
        <v>350</v>
      </c>
      <c r="N28" s="2">
        <v>15.47</v>
      </c>
      <c r="O28" s="2">
        <v>27</v>
      </c>
      <c r="Q28" s="5"/>
    </row>
    <row r="29" spans="1:17" x14ac:dyDescent="0.45">
      <c r="A29" s="1" t="s">
        <v>57</v>
      </c>
      <c r="D29" s="1"/>
      <c r="E29" s="16">
        <v>43466</v>
      </c>
      <c r="F29" s="1" t="s">
        <v>11</v>
      </c>
      <c r="G29" s="2">
        <v>3991969</v>
      </c>
      <c r="H29" s="2">
        <v>106342</v>
      </c>
      <c r="I29" s="2">
        <v>24959</v>
      </c>
      <c r="J29" s="2">
        <v>324</v>
      </c>
      <c r="K29" s="2">
        <v>6925</v>
      </c>
      <c r="L29" s="2">
        <v>5372</v>
      </c>
      <c r="M29" s="2">
        <v>143</v>
      </c>
      <c r="N29" s="2">
        <v>37.54</v>
      </c>
      <c r="O29" s="2">
        <v>28</v>
      </c>
      <c r="Q29" s="5"/>
    </row>
    <row r="30" spans="1:17" x14ac:dyDescent="0.45">
      <c r="A30" s="1" t="s">
        <v>44</v>
      </c>
      <c r="D30" s="1"/>
      <c r="E30" s="16">
        <v>43466</v>
      </c>
      <c r="F30" s="1" t="s">
        <v>11</v>
      </c>
      <c r="G30" s="2">
        <v>3970015</v>
      </c>
      <c r="H30" s="2">
        <v>154710</v>
      </c>
      <c r="I30" s="2">
        <v>18554</v>
      </c>
      <c r="J30" s="2">
        <v>483</v>
      </c>
      <c r="K30" s="2">
        <v>13146</v>
      </c>
      <c r="L30" s="2">
        <v>5343</v>
      </c>
      <c r="M30" s="2">
        <v>208</v>
      </c>
      <c r="N30" s="2">
        <v>25.66</v>
      </c>
      <c r="O30" s="2">
        <v>29</v>
      </c>
      <c r="Q30" s="5"/>
    </row>
    <row r="31" spans="1:17" x14ac:dyDescent="0.45">
      <c r="A31" s="1" t="s">
        <v>45</v>
      </c>
      <c r="D31" s="1"/>
      <c r="E31" s="16">
        <v>43466</v>
      </c>
      <c r="F31" s="1" t="s">
        <v>11</v>
      </c>
      <c r="G31" s="2">
        <v>3746090</v>
      </c>
      <c r="H31" s="2">
        <v>154544</v>
      </c>
      <c r="I31" s="2">
        <v>29097</v>
      </c>
      <c r="J31" s="2">
        <v>304</v>
      </c>
      <c r="K31" s="2">
        <v>10427</v>
      </c>
      <c r="L31" s="2">
        <v>5041</v>
      </c>
      <c r="M31" s="2">
        <v>208</v>
      </c>
      <c r="N31" s="2">
        <v>24.24</v>
      </c>
      <c r="O31" s="2">
        <v>30</v>
      </c>
      <c r="Q31" s="5"/>
    </row>
    <row r="32" spans="1:17" x14ac:dyDescent="0.45">
      <c r="A32" s="1" t="s">
        <v>29</v>
      </c>
      <c r="D32" s="1"/>
      <c r="E32" s="16">
        <v>43466</v>
      </c>
      <c r="F32" s="1" t="s">
        <v>11</v>
      </c>
      <c r="G32" s="2">
        <v>3717864</v>
      </c>
      <c r="H32" s="2">
        <v>296047</v>
      </c>
      <c r="I32" s="2">
        <v>65788</v>
      </c>
      <c r="J32" s="2">
        <v>727</v>
      </c>
      <c r="K32" s="2">
        <v>62082</v>
      </c>
      <c r="L32" s="2">
        <v>5003</v>
      </c>
      <c r="M32" s="2">
        <v>398</v>
      </c>
      <c r="N32" s="2">
        <v>12.56</v>
      </c>
      <c r="O32" s="2">
        <v>31</v>
      </c>
      <c r="Q32" s="5"/>
    </row>
    <row r="33" spans="1:17" x14ac:dyDescent="0.45">
      <c r="A33" s="1" t="s">
        <v>53</v>
      </c>
      <c r="D33" s="1"/>
      <c r="E33" s="16">
        <v>43466</v>
      </c>
      <c r="F33" s="1" t="s">
        <v>11</v>
      </c>
      <c r="G33" s="2">
        <v>3544460</v>
      </c>
      <c r="H33" s="2">
        <v>130316</v>
      </c>
      <c r="I33" s="2">
        <v>275893</v>
      </c>
      <c r="J33" s="2">
        <v>311</v>
      </c>
      <c r="K33" s="2">
        <v>18228</v>
      </c>
      <c r="L33" s="2">
        <v>4770</v>
      </c>
      <c r="M33" s="2">
        <v>175</v>
      </c>
      <c r="N33" s="2">
        <v>27.2</v>
      </c>
      <c r="O33" s="2">
        <v>32</v>
      </c>
      <c r="Q33" s="5"/>
    </row>
    <row r="34" spans="1:17" x14ac:dyDescent="0.45">
      <c r="A34" s="1" t="s">
        <v>32</v>
      </c>
      <c r="D34" s="1"/>
      <c r="E34" s="16">
        <v>43466</v>
      </c>
      <c r="F34" s="1" t="s">
        <v>11</v>
      </c>
      <c r="G34" s="2">
        <v>2853260</v>
      </c>
      <c r="H34" s="2">
        <v>259921</v>
      </c>
      <c r="I34" s="2">
        <v>43646</v>
      </c>
      <c r="J34" s="2">
        <v>1177</v>
      </c>
      <c r="K34" s="2">
        <v>37718</v>
      </c>
      <c r="L34" s="2">
        <v>3840</v>
      </c>
      <c r="M34" s="2">
        <v>349</v>
      </c>
      <c r="N34" s="2">
        <v>10.98</v>
      </c>
      <c r="O34" s="2">
        <v>33</v>
      </c>
      <c r="Q34" s="5"/>
    </row>
    <row r="35" spans="1:17" x14ac:dyDescent="0.45">
      <c r="A35" s="1" t="s">
        <v>38</v>
      </c>
      <c r="D35" s="1"/>
      <c r="E35" s="16">
        <v>43466</v>
      </c>
      <c r="F35" s="1" t="s">
        <v>11</v>
      </c>
      <c r="G35" s="2">
        <v>2648599</v>
      </c>
      <c r="H35" s="2">
        <v>173670</v>
      </c>
      <c r="I35" s="2">
        <v>28866</v>
      </c>
      <c r="J35" s="2">
        <v>2018</v>
      </c>
      <c r="K35" s="2">
        <v>18732</v>
      </c>
      <c r="L35" s="2">
        <v>3564</v>
      </c>
      <c r="M35" s="2">
        <v>233</v>
      </c>
      <c r="N35" s="2">
        <v>15.25</v>
      </c>
      <c r="O35" s="2">
        <v>34</v>
      </c>
      <c r="Q35" s="5"/>
    </row>
    <row r="36" spans="1:17" x14ac:dyDescent="0.45">
      <c r="A36" s="1" t="s">
        <v>30</v>
      </c>
      <c r="D36" s="1"/>
      <c r="E36" s="16">
        <v>43466</v>
      </c>
      <c r="F36" s="1" t="s">
        <v>11</v>
      </c>
      <c r="G36" s="2">
        <v>2484335</v>
      </c>
      <c r="H36" s="2">
        <v>274641</v>
      </c>
      <c r="I36" s="2">
        <v>13512</v>
      </c>
      <c r="J36" s="2">
        <v>893</v>
      </c>
      <c r="K36" s="2">
        <v>39358</v>
      </c>
      <c r="L36" s="2">
        <v>3343</v>
      </c>
      <c r="M36" s="2">
        <v>369</v>
      </c>
      <c r="N36" s="2">
        <v>9.0500000000000007</v>
      </c>
      <c r="O36" s="2">
        <v>35</v>
      </c>
      <c r="Q36" s="5"/>
    </row>
    <row r="37" spans="1:17" x14ac:dyDescent="0.45">
      <c r="A37" s="1" t="s">
        <v>55</v>
      </c>
      <c r="D37" s="1"/>
      <c r="E37" s="16">
        <v>43466</v>
      </c>
      <c r="F37" s="1" t="s">
        <v>11</v>
      </c>
      <c r="G37" s="2">
        <v>2161454</v>
      </c>
      <c r="H37" s="2">
        <v>124939</v>
      </c>
      <c r="I37" s="2">
        <v>13866</v>
      </c>
      <c r="J37" s="2">
        <v>331</v>
      </c>
      <c r="K37" s="2">
        <v>14319</v>
      </c>
      <c r="L37" s="2">
        <v>2909</v>
      </c>
      <c r="M37" s="2">
        <v>168</v>
      </c>
      <c r="N37" s="2">
        <v>17.3</v>
      </c>
      <c r="O37" s="2">
        <v>36</v>
      </c>
      <c r="Q37" s="5"/>
    </row>
    <row r="38" spans="1:17" x14ac:dyDescent="0.45">
      <c r="A38" s="1" t="s">
        <v>58</v>
      </c>
      <c r="D38" s="1"/>
      <c r="E38" s="16">
        <v>43466</v>
      </c>
      <c r="F38" s="1" t="s">
        <v>11</v>
      </c>
      <c r="G38" s="2">
        <v>2107932</v>
      </c>
      <c r="H38" s="2">
        <v>100619</v>
      </c>
      <c r="I38" s="2">
        <v>58176</v>
      </c>
      <c r="J38" s="2">
        <v>286</v>
      </c>
      <c r="K38" s="2">
        <v>16769</v>
      </c>
      <c r="L38" s="2">
        <v>2837</v>
      </c>
      <c r="M38" s="2">
        <v>135</v>
      </c>
      <c r="N38" s="2">
        <v>20.95</v>
      </c>
      <c r="O38" s="2">
        <v>37</v>
      </c>
      <c r="Q38" s="5"/>
    </row>
    <row r="39" spans="1:17" x14ac:dyDescent="0.45">
      <c r="A39" s="1" t="s">
        <v>52</v>
      </c>
      <c r="D39" s="1"/>
      <c r="E39" s="16">
        <v>43466</v>
      </c>
      <c r="F39" s="1" t="s">
        <v>11</v>
      </c>
      <c r="G39" s="2">
        <v>2102879</v>
      </c>
      <c r="H39" s="2">
        <v>134284</v>
      </c>
      <c r="I39" s="2">
        <v>21863</v>
      </c>
      <c r="J39" s="2">
        <v>464</v>
      </c>
      <c r="K39" s="2">
        <v>14847</v>
      </c>
      <c r="L39" s="2">
        <v>2830</v>
      </c>
      <c r="M39" s="2">
        <v>180</v>
      </c>
      <c r="N39" s="2">
        <v>15.66</v>
      </c>
      <c r="O39" s="2">
        <v>38</v>
      </c>
      <c r="Q39" s="5"/>
    </row>
    <row r="40" spans="1:17" x14ac:dyDescent="0.45">
      <c r="A40" s="1" t="s">
        <v>60</v>
      </c>
      <c r="D40" s="1"/>
      <c r="E40" s="16">
        <v>43466</v>
      </c>
      <c r="F40" s="1" t="s">
        <v>11</v>
      </c>
      <c r="G40" s="2">
        <v>2035372</v>
      </c>
      <c r="H40" s="2">
        <v>86637</v>
      </c>
      <c r="I40" s="2">
        <v>8582</v>
      </c>
      <c r="J40" s="2">
        <v>205</v>
      </c>
      <c r="K40" s="2">
        <v>8619</v>
      </c>
      <c r="L40" s="2">
        <v>2739</v>
      </c>
      <c r="M40" s="2">
        <v>116</v>
      </c>
      <c r="N40" s="2">
        <v>23.49</v>
      </c>
      <c r="O40" s="2">
        <v>39</v>
      </c>
      <c r="Q40" s="5"/>
    </row>
    <row r="41" spans="1:17" x14ac:dyDescent="0.45">
      <c r="A41" s="1" t="s">
        <v>41</v>
      </c>
      <c r="D41" s="1"/>
      <c r="E41" s="16">
        <v>43466</v>
      </c>
      <c r="F41" s="1" t="s">
        <v>11</v>
      </c>
      <c r="G41" s="2">
        <v>1756299</v>
      </c>
      <c r="H41" s="2">
        <v>165608</v>
      </c>
      <c r="I41" s="2">
        <v>13437</v>
      </c>
      <c r="J41" s="2">
        <v>487</v>
      </c>
      <c r="K41" s="2">
        <v>23506</v>
      </c>
      <c r="L41" s="2">
        <v>2363</v>
      </c>
      <c r="M41" s="2">
        <v>222</v>
      </c>
      <c r="N41" s="2">
        <v>10.61</v>
      </c>
      <c r="O41" s="2">
        <v>40</v>
      </c>
      <c r="Q41" s="5"/>
    </row>
    <row r="42" spans="1:17" x14ac:dyDescent="0.45">
      <c r="A42" s="1" t="s">
        <v>42</v>
      </c>
      <c r="D42" s="1"/>
      <c r="E42" s="16">
        <v>43466</v>
      </c>
      <c r="F42" s="1" t="s">
        <v>11</v>
      </c>
      <c r="G42" s="2">
        <v>1753453</v>
      </c>
      <c r="H42" s="2">
        <v>159092</v>
      </c>
      <c r="I42" s="2">
        <v>29062</v>
      </c>
      <c r="J42" s="2">
        <v>446</v>
      </c>
      <c r="K42" s="2">
        <v>33465</v>
      </c>
      <c r="L42" s="2">
        <v>2359</v>
      </c>
      <c r="M42" s="2">
        <v>214</v>
      </c>
      <c r="N42" s="2">
        <v>11.02</v>
      </c>
      <c r="O42" s="2">
        <v>41</v>
      </c>
      <c r="Q42" s="5"/>
    </row>
    <row r="43" spans="1:17" x14ac:dyDescent="0.45">
      <c r="A43" s="1" t="s">
        <v>43</v>
      </c>
      <c r="D43" s="1"/>
      <c r="E43" s="16">
        <v>43466</v>
      </c>
      <c r="F43" s="1" t="s">
        <v>11</v>
      </c>
      <c r="G43" s="2">
        <v>1576325</v>
      </c>
      <c r="H43" s="2">
        <v>154972</v>
      </c>
      <c r="I43" s="2">
        <v>51269</v>
      </c>
      <c r="J43" s="2">
        <v>330</v>
      </c>
      <c r="K43" s="2">
        <v>18142</v>
      </c>
      <c r="L43" s="2">
        <v>2121</v>
      </c>
      <c r="M43" s="2">
        <v>208</v>
      </c>
      <c r="N43" s="2">
        <v>10.17</v>
      </c>
      <c r="O43" s="2">
        <v>42</v>
      </c>
      <c r="Q43" s="5"/>
    </row>
    <row r="44" spans="1:17" x14ac:dyDescent="0.45">
      <c r="A44" s="1" t="s">
        <v>49</v>
      </c>
      <c r="D44" s="1"/>
      <c r="E44" s="16">
        <v>43466</v>
      </c>
      <c r="F44" s="1" t="s">
        <v>11</v>
      </c>
      <c r="G44" s="2">
        <v>1458603</v>
      </c>
      <c r="H44" s="2">
        <v>141456</v>
      </c>
      <c r="I44" s="2">
        <v>9388</v>
      </c>
      <c r="J44" s="2">
        <v>628</v>
      </c>
      <c r="K44" s="2">
        <v>11256</v>
      </c>
      <c r="L44" s="2">
        <v>1963</v>
      </c>
      <c r="M44" s="2">
        <v>190</v>
      </c>
      <c r="N44" s="2">
        <v>10.31</v>
      </c>
      <c r="O44" s="2">
        <v>43</v>
      </c>
      <c r="Q44" s="5"/>
    </row>
    <row r="45" spans="1:17" x14ac:dyDescent="0.45">
      <c r="A45" s="1" t="s">
        <v>54</v>
      </c>
      <c r="D45" s="1"/>
      <c r="E45" s="16">
        <v>43466</v>
      </c>
      <c r="F45" s="1" t="s">
        <v>11</v>
      </c>
      <c r="G45" s="2">
        <v>1310110</v>
      </c>
      <c r="H45" s="2">
        <v>128801</v>
      </c>
      <c r="I45" s="2">
        <v>9817</v>
      </c>
      <c r="J45" s="2">
        <v>320</v>
      </c>
      <c r="K45" s="2">
        <v>11064</v>
      </c>
      <c r="L45" s="2">
        <v>1763</v>
      </c>
      <c r="M45" s="2">
        <v>173</v>
      </c>
      <c r="N45" s="2">
        <v>10.17</v>
      </c>
      <c r="O45" s="2">
        <v>44</v>
      </c>
      <c r="Q45" s="5"/>
    </row>
    <row r="46" spans="1:17" x14ac:dyDescent="0.45">
      <c r="A46" s="1" t="s">
        <v>35</v>
      </c>
      <c r="D46" s="1"/>
      <c r="E46" s="16">
        <v>43466</v>
      </c>
      <c r="F46" s="1" t="s">
        <v>11</v>
      </c>
      <c r="G46" s="2">
        <v>1182176</v>
      </c>
      <c r="H46" s="2">
        <v>209749</v>
      </c>
      <c r="I46" s="2">
        <v>12698</v>
      </c>
      <c r="J46" s="2">
        <v>553</v>
      </c>
      <c r="K46" s="2">
        <v>35251</v>
      </c>
      <c r="L46" s="2">
        <v>1591</v>
      </c>
      <c r="M46" s="2">
        <v>282</v>
      </c>
      <c r="N46" s="2">
        <v>5.64</v>
      </c>
      <c r="O46" s="2">
        <v>45</v>
      </c>
      <c r="Q46" s="5"/>
    </row>
    <row r="47" spans="1:17" x14ac:dyDescent="0.45">
      <c r="A47" s="1" t="s">
        <v>40</v>
      </c>
      <c r="D47" s="1"/>
      <c r="E47" s="16">
        <v>43466</v>
      </c>
      <c r="F47" s="1" t="s">
        <v>11</v>
      </c>
      <c r="G47" s="2">
        <v>1065096</v>
      </c>
      <c r="H47" s="2">
        <v>170400</v>
      </c>
      <c r="I47" s="2">
        <v>27917</v>
      </c>
      <c r="J47" s="2">
        <v>646</v>
      </c>
      <c r="K47" s="2">
        <v>25459</v>
      </c>
      <c r="L47" s="2">
        <v>1433</v>
      </c>
      <c r="M47" s="2">
        <v>229</v>
      </c>
      <c r="N47" s="2">
        <v>6.25</v>
      </c>
      <c r="O47" s="2">
        <v>46</v>
      </c>
      <c r="Q47" s="5"/>
    </row>
    <row r="48" spans="1:17" x14ac:dyDescent="0.45">
      <c r="A48" s="1" t="s">
        <v>46</v>
      </c>
      <c r="D48" s="1"/>
      <c r="E48" s="16">
        <v>43466</v>
      </c>
      <c r="F48" s="1" t="s">
        <v>11</v>
      </c>
      <c r="G48" s="2">
        <v>1007630</v>
      </c>
      <c r="H48" s="2">
        <v>148577</v>
      </c>
      <c r="I48" s="2">
        <v>7754</v>
      </c>
      <c r="J48" s="2">
        <v>380</v>
      </c>
      <c r="K48" s="2">
        <v>19066</v>
      </c>
      <c r="L48" s="2">
        <v>1356</v>
      </c>
      <c r="M48" s="2">
        <v>199</v>
      </c>
      <c r="N48" s="2">
        <v>6.78</v>
      </c>
      <c r="O48" s="2">
        <v>47</v>
      </c>
      <c r="Q48" s="5"/>
    </row>
    <row r="49" spans="1:17" x14ac:dyDescent="0.45">
      <c r="A49" s="1" t="s">
        <v>50</v>
      </c>
      <c r="D49" s="1"/>
      <c r="E49" s="16">
        <v>43466</v>
      </c>
      <c r="F49" s="1" t="s">
        <v>11</v>
      </c>
      <c r="G49" s="2">
        <v>897193</v>
      </c>
      <c r="H49" s="2">
        <v>139498</v>
      </c>
      <c r="I49" s="2">
        <v>5246</v>
      </c>
      <c r="J49" s="2">
        <v>347</v>
      </c>
      <c r="K49" s="2">
        <v>28872</v>
      </c>
      <c r="L49" s="2">
        <v>1207</v>
      </c>
      <c r="M49" s="2">
        <v>187</v>
      </c>
      <c r="N49" s="2">
        <v>6.43</v>
      </c>
      <c r="O49" s="2">
        <v>48</v>
      </c>
      <c r="Q49" s="5"/>
    </row>
    <row r="50" spans="1:17" x14ac:dyDescent="0.45">
      <c r="A50" s="1" t="s">
        <v>59</v>
      </c>
      <c r="D50" s="1"/>
      <c r="E50" s="16">
        <v>43466</v>
      </c>
      <c r="F50" s="1" t="s">
        <v>11</v>
      </c>
      <c r="G50" s="2">
        <v>777353</v>
      </c>
      <c r="H50" s="2">
        <v>94116</v>
      </c>
      <c r="I50" s="2">
        <v>6797</v>
      </c>
      <c r="J50" s="2">
        <v>259</v>
      </c>
      <c r="K50" s="2">
        <v>11627</v>
      </c>
      <c r="L50" s="2">
        <v>1046</v>
      </c>
      <c r="M50" s="2">
        <v>126</v>
      </c>
      <c r="N50" s="2">
        <v>8.26</v>
      </c>
      <c r="O50" s="2">
        <v>49</v>
      </c>
      <c r="Q50" s="5"/>
    </row>
    <row r="51" spans="1:17" x14ac:dyDescent="0.45">
      <c r="A51" s="1" t="s">
        <v>48</v>
      </c>
      <c r="D51" s="1"/>
      <c r="E51" s="16">
        <v>43466</v>
      </c>
      <c r="F51" s="1" t="s">
        <v>11</v>
      </c>
      <c r="G51" s="2">
        <v>774315</v>
      </c>
      <c r="H51" s="2">
        <v>143176</v>
      </c>
      <c r="I51" s="2">
        <v>5405</v>
      </c>
      <c r="J51" s="2">
        <v>1115</v>
      </c>
      <c r="K51" s="2">
        <v>29316</v>
      </c>
      <c r="L51" s="2">
        <v>1042</v>
      </c>
      <c r="M51" s="2">
        <v>192</v>
      </c>
      <c r="N51" s="2">
        <v>5.41</v>
      </c>
      <c r="O51" s="2">
        <v>50</v>
      </c>
      <c r="Q51" s="5"/>
    </row>
    <row r="52" spans="1:17" x14ac:dyDescent="0.45">
      <c r="A52" s="1" t="s">
        <v>61</v>
      </c>
      <c r="D52" s="1"/>
      <c r="E52" s="16">
        <v>43497</v>
      </c>
      <c r="F52" s="1" t="s">
        <v>11</v>
      </c>
      <c r="G52" s="2">
        <v>123090969</v>
      </c>
      <c r="H52" s="2">
        <v>5580337</v>
      </c>
      <c r="I52" s="2">
        <v>666868</v>
      </c>
      <c r="J52" s="2">
        <v>18932</v>
      </c>
      <c r="K52" s="2">
        <v>663781</v>
      </c>
      <c r="L52" s="2">
        <v>183444</v>
      </c>
      <c r="M52" s="2">
        <v>8316</v>
      </c>
      <c r="N52" s="2">
        <v>22.06</v>
      </c>
      <c r="O52" s="5" cm="1">
        <f t="array" ref="O52">SUMPRODUCT((G52&lt;=$G$52:$G$101)/COUNTIF($G$52:$G$101,$G$52:$G$101))</f>
        <v>1</v>
      </c>
    </row>
    <row r="53" spans="1:17" x14ac:dyDescent="0.45">
      <c r="A53" s="1" t="s">
        <v>12</v>
      </c>
      <c r="D53" s="1"/>
      <c r="E53" s="16">
        <v>43497</v>
      </c>
      <c r="F53" s="1" t="s">
        <v>11</v>
      </c>
      <c r="G53" s="2">
        <v>94991296</v>
      </c>
      <c r="H53" s="2">
        <v>1779043</v>
      </c>
      <c r="I53" s="2">
        <v>387330</v>
      </c>
      <c r="J53" s="2">
        <v>4518</v>
      </c>
      <c r="K53" s="2">
        <v>167824</v>
      </c>
      <c r="L53" s="2">
        <v>141566</v>
      </c>
      <c r="M53" s="2">
        <v>2651</v>
      </c>
      <c r="N53" s="2">
        <v>53.39</v>
      </c>
      <c r="O53" s="5" cm="1">
        <f t="array" ref="O53">SUMPRODUCT((G53&lt;=$G$52:$G$101)/COUNTIF($G$52:$G$101,$G$52:$G$101))</f>
        <v>3</v>
      </c>
    </row>
    <row r="54" spans="1:17" x14ac:dyDescent="0.45">
      <c r="A54" s="1" t="s">
        <v>10</v>
      </c>
      <c r="D54" s="1"/>
      <c r="E54" s="16">
        <v>43497</v>
      </c>
      <c r="F54" s="1" t="s">
        <v>11</v>
      </c>
      <c r="G54" s="2">
        <v>84064959</v>
      </c>
      <c r="H54" s="2">
        <v>7238650</v>
      </c>
      <c r="I54" s="2">
        <v>658887</v>
      </c>
      <c r="J54" s="2">
        <v>67544</v>
      </c>
      <c r="K54" s="2">
        <v>810687</v>
      </c>
      <c r="L54" s="2">
        <v>125283</v>
      </c>
      <c r="M54" s="2">
        <v>10787</v>
      </c>
      <c r="N54" s="2">
        <v>11.61</v>
      </c>
      <c r="O54" s="5" cm="1">
        <f t="array" ref="O54">SUMPRODUCT((G54&lt;=$G$52:$G$101)/COUNTIF($G$52:$G$101,$G$52:$G$101))</f>
        <v>4</v>
      </c>
    </row>
    <row r="55" spans="1:17" x14ac:dyDescent="0.45">
      <c r="A55" s="1" t="s">
        <v>18</v>
      </c>
      <c r="D55" s="1"/>
      <c r="E55" s="16">
        <v>43497</v>
      </c>
      <c r="F55" s="1" t="s">
        <v>11</v>
      </c>
      <c r="G55" s="2">
        <v>51698098</v>
      </c>
      <c r="H55" s="2">
        <v>733647</v>
      </c>
      <c r="I55" s="2">
        <v>182185</v>
      </c>
      <c r="J55" s="2">
        <v>2336</v>
      </c>
      <c r="K55" s="2">
        <v>121349</v>
      </c>
      <c r="L55" s="2">
        <v>77046</v>
      </c>
      <c r="M55" s="2">
        <v>1093</v>
      </c>
      <c r="N55" s="2">
        <v>70.47</v>
      </c>
      <c r="O55" s="5" cm="1">
        <f t="array" ref="O55">SUMPRODUCT((G55&lt;=$G$52:$G$101)/COUNTIF($G$52:$G$101,$G$52:$G$101))</f>
        <v>5</v>
      </c>
    </row>
    <row r="56" spans="1:17" x14ac:dyDescent="0.45">
      <c r="A56" s="1" t="s">
        <v>20</v>
      </c>
      <c r="D56" s="1"/>
      <c r="E56" s="16">
        <v>43497</v>
      </c>
      <c r="F56" s="1" t="s">
        <v>11</v>
      </c>
      <c r="G56" s="2">
        <v>50259236</v>
      </c>
      <c r="H56" s="2">
        <v>528057</v>
      </c>
      <c r="I56" s="2">
        <v>272771</v>
      </c>
      <c r="J56" s="2">
        <v>1601</v>
      </c>
      <c r="K56" s="2">
        <v>43882</v>
      </c>
      <c r="L56" s="2">
        <v>74901</v>
      </c>
      <c r="M56" s="2">
        <v>786</v>
      </c>
      <c r="N56" s="2">
        <v>95.18</v>
      </c>
      <c r="O56" s="5" cm="1">
        <f t="array" ref="O56">SUMPRODUCT((G56&lt;=$G$52:$G$101)/COUNTIF($G$52:$G$101,$G$52:$G$101))</f>
        <v>6</v>
      </c>
    </row>
    <row r="57" spans="1:17" x14ac:dyDescent="0.45">
      <c r="A57" s="1" t="s">
        <v>16</v>
      </c>
      <c r="D57" s="1"/>
      <c r="E57" s="16">
        <v>43497</v>
      </c>
      <c r="F57" s="1" t="s">
        <v>11</v>
      </c>
      <c r="G57" s="2">
        <v>47256109</v>
      </c>
      <c r="H57" s="2">
        <v>744851</v>
      </c>
      <c r="I57" s="2">
        <v>524985</v>
      </c>
      <c r="J57" s="2">
        <v>2575</v>
      </c>
      <c r="K57" s="2">
        <v>120461</v>
      </c>
      <c r="L57" s="2">
        <v>70426</v>
      </c>
      <c r="M57" s="2">
        <v>1110</v>
      </c>
      <c r="N57" s="2">
        <v>63.44</v>
      </c>
      <c r="O57" s="5" cm="1">
        <f t="array" ref="O57">SUMPRODUCT((G57&lt;=$G$52:$G$101)/COUNTIF($G$52:$G$101,$G$52:$G$101))</f>
        <v>7</v>
      </c>
    </row>
    <row r="58" spans="1:17" x14ac:dyDescent="0.45">
      <c r="A58" s="1" t="s">
        <v>15</v>
      </c>
      <c r="D58" s="1"/>
      <c r="E58" s="16">
        <v>43497</v>
      </c>
      <c r="F58" s="1" t="s">
        <v>11</v>
      </c>
      <c r="G58" s="2">
        <v>23707822</v>
      </c>
      <c r="H58" s="2">
        <v>717365</v>
      </c>
      <c r="I58" s="2">
        <v>289347</v>
      </c>
      <c r="J58" s="2">
        <v>2420</v>
      </c>
      <c r="K58" s="2">
        <v>102530</v>
      </c>
      <c r="L58" s="2">
        <v>35332</v>
      </c>
      <c r="M58" s="2">
        <v>1069</v>
      </c>
      <c r="N58" s="2">
        <v>33.049999999999997</v>
      </c>
      <c r="O58" s="5" cm="1">
        <f t="array" ref="O58">SUMPRODUCT((G58&lt;=$G$52:$G$101)/COUNTIF($G$52:$G$101,$G$52:$G$101))</f>
        <v>8</v>
      </c>
    </row>
    <row r="59" spans="1:17" x14ac:dyDescent="0.45">
      <c r="A59" s="1" t="s">
        <v>19</v>
      </c>
      <c r="D59" s="1"/>
      <c r="E59" s="16">
        <v>43497</v>
      </c>
      <c r="F59" s="1" t="s">
        <v>11</v>
      </c>
      <c r="G59" s="2">
        <v>21710870</v>
      </c>
      <c r="H59" s="2">
        <v>679217</v>
      </c>
      <c r="I59" s="2">
        <v>211037</v>
      </c>
      <c r="J59" s="2">
        <v>2747</v>
      </c>
      <c r="K59" s="2">
        <v>46004</v>
      </c>
      <c r="L59" s="2">
        <v>32355</v>
      </c>
      <c r="M59" s="2">
        <v>1012</v>
      </c>
      <c r="N59" s="2">
        <v>31.96</v>
      </c>
      <c r="O59" s="5" cm="1">
        <f t="array" ref="O59">SUMPRODUCT((G59&lt;=$G$52:$G$101)/COUNTIF($G$52:$G$101,$G$52:$G$101))</f>
        <v>9</v>
      </c>
    </row>
    <row r="60" spans="1:17" x14ac:dyDescent="0.45">
      <c r="A60" s="1" t="s">
        <v>14</v>
      </c>
      <c r="D60" s="1"/>
      <c r="E60" s="16">
        <v>43497</v>
      </c>
      <c r="F60" s="1" t="s">
        <v>11</v>
      </c>
      <c r="G60" s="2">
        <v>17964098</v>
      </c>
      <c r="H60" s="2">
        <v>789359</v>
      </c>
      <c r="I60" s="2">
        <v>98146</v>
      </c>
      <c r="J60" s="2">
        <v>2450</v>
      </c>
      <c r="K60" s="2">
        <v>78993</v>
      </c>
      <c r="L60" s="2">
        <v>26772</v>
      </c>
      <c r="M60" s="2">
        <v>1176</v>
      </c>
      <c r="N60" s="2">
        <v>22.76</v>
      </c>
      <c r="O60" s="5" cm="1">
        <f t="array" ref="O60">SUMPRODUCT((G60&lt;=$G$52:$G$101)/COUNTIF($G$52:$G$101,$G$52:$G$101))</f>
        <v>10</v>
      </c>
    </row>
    <row r="61" spans="1:17" x14ac:dyDescent="0.45">
      <c r="A61" s="1" t="s">
        <v>39</v>
      </c>
      <c r="D61" s="1"/>
      <c r="E61" s="16">
        <v>43497</v>
      </c>
      <c r="F61" s="1" t="s">
        <v>11</v>
      </c>
      <c r="G61" s="2">
        <v>13694403</v>
      </c>
      <c r="H61" s="2">
        <v>125334</v>
      </c>
      <c r="I61" s="2">
        <v>58328</v>
      </c>
      <c r="J61" s="2">
        <v>292</v>
      </c>
      <c r="K61" s="2">
        <v>15298</v>
      </c>
      <c r="L61" s="2">
        <v>20408</v>
      </c>
      <c r="M61" s="2">
        <v>186</v>
      </c>
      <c r="N61" s="2">
        <v>109.26</v>
      </c>
      <c r="O61" s="5" cm="1">
        <f t="array" ref="O61">SUMPRODUCT((G61&lt;=$G$52:$G$101)/COUNTIF($G$52:$G$101,$G$52:$G$101))</f>
        <v>11</v>
      </c>
    </row>
    <row r="62" spans="1:17" x14ac:dyDescent="0.45">
      <c r="A62" s="1" t="s">
        <v>24</v>
      </c>
      <c r="D62" s="1"/>
      <c r="E62" s="16">
        <v>43497</v>
      </c>
      <c r="F62" s="1" t="s">
        <v>11</v>
      </c>
      <c r="G62" s="2">
        <v>12816268</v>
      </c>
      <c r="H62" s="2">
        <v>356112</v>
      </c>
      <c r="I62" s="2">
        <v>76912</v>
      </c>
      <c r="J62" s="2">
        <v>1189</v>
      </c>
      <c r="K62" s="2">
        <v>46978</v>
      </c>
      <c r="L62" s="2">
        <v>19100</v>
      </c>
      <c r="M62" s="2">
        <v>530</v>
      </c>
      <c r="N62" s="2">
        <v>35.99</v>
      </c>
      <c r="O62" s="5" cm="1">
        <f t="array" ref="O62">SUMPRODUCT((G62&lt;=$G$52:$G$101)/COUNTIF($G$52:$G$101,$G$52:$G$101))</f>
        <v>12</v>
      </c>
    </row>
    <row r="63" spans="1:17" x14ac:dyDescent="0.45">
      <c r="A63" s="1" t="s">
        <v>17</v>
      </c>
      <c r="D63" s="1"/>
      <c r="E63" s="16">
        <v>43497</v>
      </c>
      <c r="F63" s="1" t="s">
        <v>11</v>
      </c>
      <c r="G63" s="2">
        <v>11285996</v>
      </c>
      <c r="H63" s="2">
        <v>629487</v>
      </c>
      <c r="I63" s="2">
        <v>223099</v>
      </c>
      <c r="J63" s="2">
        <v>2244</v>
      </c>
      <c r="K63" s="2">
        <v>110696</v>
      </c>
      <c r="L63" s="2">
        <v>16819</v>
      </c>
      <c r="M63" s="2">
        <v>938</v>
      </c>
      <c r="N63" s="2">
        <v>17.93</v>
      </c>
      <c r="O63" s="5" cm="1">
        <f t="array" ref="O63">SUMPRODUCT((G63&lt;=$G$52:$G$101)/COUNTIF($G$52:$G$101,$G$52:$G$101))</f>
        <v>13</v>
      </c>
    </row>
    <row r="64" spans="1:17" x14ac:dyDescent="0.45">
      <c r="A64" s="1" t="s">
        <v>27</v>
      </c>
      <c r="D64" s="1"/>
      <c r="E64" s="16">
        <v>43497</v>
      </c>
      <c r="F64" s="1" t="s">
        <v>11</v>
      </c>
      <c r="G64" s="2">
        <v>10804281</v>
      </c>
      <c r="H64" s="2">
        <v>257564</v>
      </c>
      <c r="I64" s="2">
        <v>92237</v>
      </c>
      <c r="J64" s="2">
        <v>1082</v>
      </c>
      <c r="K64" s="2">
        <v>44591</v>
      </c>
      <c r="L64" s="2">
        <v>16101</v>
      </c>
      <c r="M64" s="2">
        <v>383</v>
      </c>
      <c r="N64" s="2">
        <v>41.95</v>
      </c>
      <c r="O64" s="5" cm="1">
        <f t="array" ref="O64">SUMPRODUCT((G64&lt;=$G$52:$G$101)/COUNTIF($G$52:$G$101,$G$52:$G$101))</f>
        <v>14</v>
      </c>
    </row>
    <row r="65" spans="1:15" x14ac:dyDescent="0.45">
      <c r="A65" s="1" t="s">
        <v>13</v>
      </c>
      <c r="D65" s="1"/>
      <c r="E65" s="16">
        <v>43497</v>
      </c>
      <c r="F65" s="1" t="s">
        <v>11</v>
      </c>
      <c r="G65" s="2">
        <v>10547460</v>
      </c>
      <c r="H65" s="2">
        <v>881630</v>
      </c>
      <c r="I65" s="2">
        <v>141895</v>
      </c>
      <c r="J65" s="2">
        <v>4227</v>
      </c>
      <c r="K65" s="2">
        <v>104237</v>
      </c>
      <c r="L65" s="2">
        <v>15719</v>
      </c>
      <c r="M65" s="2">
        <v>1313</v>
      </c>
      <c r="N65" s="2">
        <v>11.96</v>
      </c>
      <c r="O65" s="5" cm="1">
        <f t="array" ref="O65">SUMPRODUCT((G65&lt;=$G$52:$G$101)/COUNTIF($G$52:$G$101,$G$52:$G$101))</f>
        <v>15</v>
      </c>
    </row>
    <row r="66" spans="1:15" x14ac:dyDescent="0.45">
      <c r="A66" s="1" t="s">
        <v>62</v>
      </c>
      <c r="D66" s="1"/>
      <c r="E66" s="16">
        <v>43497</v>
      </c>
      <c r="F66" s="1" t="s">
        <v>11</v>
      </c>
      <c r="G66" s="2">
        <v>9161406</v>
      </c>
      <c r="H66" s="2">
        <v>410679</v>
      </c>
      <c r="I66" s="2">
        <v>145975</v>
      </c>
      <c r="J66" s="2">
        <v>3940</v>
      </c>
      <c r="K66" s="2">
        <v>54212</v>
      </c>
      <c r="L66" s="2">
        <v>13653</v>
      </c>
      <c r="M66" s="2">
        <v>612</v>
      </c>
      <c r="N66" s="2">
        <v>22.31</v>
      </c>
      <c r="O66" s="5" cm="1">
        <f t="array" ref="O66">SUMPRODUCT((G66&lt;=$G$52:$G$101)/COUNTIF($G$52:$G$101,$G$52:$G$101))</f>
        <v>16</v>
      </c>
    </row>
    <row r="67" spans="1:15" x14ac:dyDescent="0.45">
      <c r="A67" s="1" t="s">
        <v>23</v>
      </c>
      <c r="D67" s="1"/>
      <c r="E67" s="16">
        <v>43497</v>
      </c>
      <c r="F67" s="1" t="s">
        <v>11</v>
      </c>
      <c r="G67" s="2">
        <v>7943721</v>
      </c>
      <c r="H67" s="2">
        <v>396081</v>
      </c>
      <c r="I67" s="2">
        <v>58175</v>
      </c>
      <c r="J67" s="2">
        <v>1977</v>
      </c>
      <c r="K67" s="2">
        <v>62263</v>
      </c>
      <c r="L67" s="2">
        <v>11838</v>
      </c>
      <c r="M67" s="2">
        <v>590</v>
      </c>
      <c r="N67" s="2">
        <v>20.059999999999999</v>
      </c>
      <c r="O67" s="5" cm="1">
        <f t="array" ref="O67">SUMPRODUCT((G67&lt;=$G$52:$G$101)/COUNTIF($G$52:$G$101,$G$52:$G$101))</f>
        <v>17</v>
      </c>
    </row>
    <row r="68" spans="1:15" x14ac:dyDescent="0.45">
      <c r="A68" s="1" t="s">
        <v>36</v>
      </c>
      <c r="D68" s="1"/>
      <c r="E68" s="16">
        <v>43497</v>
      </c>
      <c r="F68" s="1" t="s">
        <v>11</v>
      </c>
      <c r="G68" s="2">
        <v>7933050</v>
      </c>
      <c r="H68" s="2">
        <v>116308</v>
      </c>
      <c r="I68" s="2">
        <v>168665</v>
      </c>
      <c r="J68" s="2">
        <v>462</v>
      </c>
      <c r="K68" s="2">
        <v>14256</v>
      </c>
      <c r="L68" s="2">
        <v>11822</v>
      </c>
      <c r="M68" s="2">
        <v>173</v>
      </c>
      <c r="N68" s="2">
        <v>68.209999999999994</v>
      </c>
      <c r="O68" s="5" cm="1">
        <f t="array" ref="O68">SUMPRODUCT((G68&lt;=$G$52:$G$101)/COUNTIF($G$52:$G$101,$G$52:$G$101))</f>
        <v>18</v>
      </c>
    </row>
    <row r="69" spans="1:15" x14ac:dyDescent="0.45">
      <c r="A69" s="1" t="s">
        <v>21</v>
      </c>
      <c r="D69" s="1"/>
      <c r="E69" s="16">
        <v>43497</v>
      </c>
      <c r="F69" s="1" t="s">
        <v>11</v>
      </c>
      <c r="G69" s="2">
        <v>7292874</v>
      </c>
      <c r="H69" s="2">
        <v>359881</v>
      </c>
      <c r="I69" s="2">
        <v>50797</v>
      </c>
      <c r="J69" s="2">
        <v>999</v>
      </c>
      <c r="K69" s="2">
        <v>38382</v>
      </c>
      <c r="L69" s="2">
        <v>10868</v>
      </c>
      <c r="M69" s="2">
        <v>536</v>
      </c>
      <c r="N69" s="2">
        <v>20.260000000000002</v>
      </c>
      <c r="O69" s="5" cm="1">
        <f t="array" ref="O69">SUMPRODUCT((G69&lt;=$G$52:$G$101)/COUNTIF($G$52:$G$101,$G$52:$G$101))</f>
        <v>19</v>
      </c>
    </row>
    <row r="70" spans="1:15" x14ac:dyDescent="0.45">
      <c r="A70" s="1" t="s">
        <v>51</v>
      </c>
      <c r="D70" s="1"/>
      <c r="E70" s="16">
        <v>43497</v>
      </c>
      <c r="F70" s="1" t="s">
        <v>11</v>
      </c>
      <c r="G70" s="2">
        <v>6501016</v>
      </c>
      <c r="H70" s="2">
        <v>112436</v>
      </c>
      <c r="I70" s="2">
        <v>34040</v>
      </c>
      <c r="J70" s="2">
        <v>287</v>
      </c>
      <c r="K70" s="2">
        <v>10640</v>
      </c>
      <c r="L70" s="2">
        <v>9688</v>
      </c>
      <c r="M70" s="2">
        <v>167</v>
      </c>
      <c r="N70" s="2">
        <v>57.82</v>
      </c>
      <c r="O70" s="5" cm="1">
        <f t="array" ref="O70">SUMPRODUCT((G70&lt;=$G$52:$G$101)/COUNTIF($G$52:$G$101,$G$52:$G$101))</f>
        <v>20</v>
      </c>
    </row>
    <row r="71" spans="1:15" x14ac:dyDescent="0.45">
      <c r="A71" s="1" t="s">
        <v>63</v>
      </c>
      <c r="D71" s="1"/>
      <c r="E71" s="16">
        <v>43497</v>
      </c>
      <c r="F71" s="1" t="s">
        <v>11</v>
      </c>
      <c r="G71" s="2">
        <v>6329391</v>
      </c>
      <c r="H71" s="2">
        <v>143408</v>
      </c>
      <c r="I71" s="2">
        <v>154978</v>
      </c>
      <c r="J71" s="2">
        <v>1593</v>
      </c>
      <c r="K71" s="2">
        <v>20142</v>
      </c>
      <c r="L71" s="2">
        <v>9432</v>
      </c>
      <c r="M71" s="2">
        <v>213</v>
      </c>
      <c r="N71" s="2">
        <v>44.14</v>
      </c>
      <c r="O71" s="5" cm="1">
        <f t="array" ref="O71">SUMPRODUCT((G71&lt;=$G$52:$G$101)/COUNTIF($G$52:$G$101,$G$52:$G$101))</f>
        <v>21</v>
      </c>
    </row>
    <row r="72" spans="1:15" x14ac:dyDescent="0.45">
      <c r="A72" s="1" t="s">
        <v>25</v>
      </c>
      <c r="D72" s="1"/>
      <c r="E72" s="16">
        <v>43497</v>
      </c>
      <c r="F72" s="1" t="s">
        <v>11</v>
      </c>
      <c r="G72" s="2">
        <v>6267012</v>
      </c>
      <c r="H72" s="2">
        <v>332266</v>
      </c>
      <c r="I72" s="2">
        <v>82949</v>
      </c>
      <c r="J72" s="2">
        <v>933</v>
      </c>
      <c r="K72" s="2">
        <v>52021</v>
      </c>
      <c r="L72" s="2">
        <v>9339</v>
      </c>
      <c r="M72" s="2">
        <v>495</v>
      </c>
      <c r="N72" s="2">
        <v>18.86</v>
      </c>
      <c r="O72" s="5" cm="1">
        <f t="array" ref="O72">SUMPRODUCT((G72&lt;=$G$52:$G$101)/COUNTIF($G$52:$G$101,$G$52:$G$101))</f>
        <v>22</v>
      </c>
    </row>
    <row r="73" spans="1:15" x14ac:dyDescent="0.45">
      <c r="A73" s="1" t="s">
        <v>56</v>
      </c>
      <c r="D73" s="1"/>
      <c r="E73" s="16">
        <v>43497</v>
      </c>
      <c r="F73" s="1" t="s">
        <v>11</v>
      </c>
      <c r="G73" s="2">
        <v>6103659</v>
      </c>
      <c r="H73" s="2">
        <v>87031</v>
      </c>
      <c r="I73" s="2">
        <v>60503</v>
      </c>
      <c r="J73" s="2">
        <v>266</v>
      </c>
      <c r="K73" s="2">
        <v>8979</v>
      </c>
      <c r="L73" s="2">
        <v>9096</v>
      </c>
      <c r="M73" s="2">
        <v>129</v>
      </c>
      <c r="N73" s="2">
        <v>70.13</v>
      </c>
      <c r="O73" s="5" cm="1">
        <f t="array" ref="O73">SUMPRODUCT((G73&lt;=$G$52:$G$101)/COUNTIF($G$52:$G$101,$G$52:$G$101))</f>
        <v>23</v>
      </c>
    </row>
    <row r="74" spans="1:15" x14ac:dyDescent="0.45">
      <c r="A74" s="1" t="s">
        <v>26</v>
      </c>
      <c r="D74" s="1"/>
      <c r="E74" s="16">
        <v>43497</v>
      </c>
      <c r="F74" s="1" t="s">
        <v>11</v>
      </c>
      <c r="G74" s="2">
        <v>5962175</v>
      </c>
      <c r="H74" s="2">
        <v>215751</v>
      </c>
      <c r="I74" s="2">
        <v>55263</v>
      </c>
      <c r="J74" s="2">
        <v>1303</v>
      </c>
      <c r="K74" s="2">
        <v>25920</v>
      </c>
      <c r="L74" s="2">
        <v>8885</v>
      </c>
      <c r="M74" s="2">
        <v>321</v>
      </c>
      <c r="N74" s="2">
        <v>27.63</v>
      </c>
      <c r="O74" s="5" cm="1">
        <f t="array" ref="O74">SUMPRODUCT((G74&lt;=$G$52:$G$101)/COUNTIF($G$52:$G$101,$G$52:$G$101))</f>
        <v>24</v>
      </c>
    </row>
    <row r="75" spans="1:15" x14ac:dyDescent="0.45">
      <c r="A75" s="1" t="s">
        <v>34</v>
      </c>
      <c r="D75" s="1"/>
      <c r="E75" s="16">
        <v>43497</v>
      </c>
      <c r="F75" s="1" t="s">
        <v>11</v>
      </c>
      <c r="G75" s="2">
        <v>5275627</v>
      </c>
      <c r="H75" s="2">
        <v>200037</v>
      </c>
      <c r="I75" s="2">
        <v>32127</v>
      </c>
      <c r="J75" s="2">
        <v>421</v>
      </c>
      <c r="K75" s="2">
        <v>13490</v>
      </c>
      <c r="L75" s="2">
        <v>7862</v>
      </c>
      <c r="M75" s="2">
        <v>298</v>
      </c>
      <c r="N75" s="2">
        <v>26.37</v>
      </c>
      <c r="O75" s="5" cm="1">
        <f t="array" ref="O75">SUMPRODUCT((G75&lt;=$G$52:$G$101)/COUNTIF($G$52:$G$101,$G$52:$G$101))</f>
        <v>25</v>
      </c>
    </row>
    <row r="76" spans="1:15" x14ac:dyDescent="0.45">
      <c r="A76" s="1" t="s">
        <v>31</v>
      </c>
      <c r="D76" s="1"/>
      <c r="E76" s="16">
        <v>43497</v>
      </c>
      <c r="F76" s="1" t="s">
        <v>11</v>
      </c>
      <c r="G76" s="2">
        <v>3938840</v>
      </c>
      <c r="H76" s="2">
        <v>236560</v>
      </c>
      <c r="I76" s="2">
        <v>16357</v>
      </c>
      <c r="J76" s="2">
        <v>564</v>
      </c>
      <c r="K76" s="2">
        <v>26058</v>
      </c>
      <c r="L76" s="2">
        <v>5870</v>
      </c>
      <c r="M76" s="2">
        <v>352</v>
      </c>
      <c r="N76" s="2">
        <v>16.649999999999999</v>
      </c>
      <c r="O76" s="5" cm="1">
        <f t="array" ref="O76">SUMPRODUCT((G76&lt;=$G$52:$G$101)/COUNTIF($G$52:$G$101,$G$52:$G$101))</f>
        <v>26</v>
      </c>
    </row>
    <row r="77" spans="1:15" x14ac:dyDescent="0.45">
      <c r="A77" s="1" t="s">
        <v>29</v>
      </c>
      <c r="D77" s="1"/>
      <c r="E77" s="16">
        <v>43497</v>
      </c>
      <c r="F77" s="1" t="s">
        <v>11</v>
      </c>
      <c r="G77" s="2">
        <v>3768118</v>
      </c>
      <c r="H77" s="2">
        <v>233398</v>
      </c>
      <c r="I77" s="2">
        <v>62205</v>
      </c>
      <c r="J77" s="2">
        <v>734</v>
      </c>
      <c r="K77" s="2">
        <v>53636</v>
      </c>
      <c r="L77" s="2">
        <v>5615</v>
      </c>
      <c r="M77" s="2">
        <v>347</v>
      </c>
      <c r="N77" s="2">
        <v>16.14</v>
      </c>
      <c r="O77" s="5" cm="1">
        <f t="array" ref="O77">SUMPRODUCT((G77&lt;=$G$52:$G$101)/COUNTIF($G$52:$G$101,$G$52:$G$101))</f>
        <v>27</v>
      </c>
    </row>
    <row r="78" spans="1:15" x14ac:dyDescent="0.45">
      <c r="A78" s="1" t="s">
        <v>44</v>
      </c>
      <c r="D78" s="1"/>
      <c r="E78" s="16">
        <v>43497</v>
      </c>
      <c r="F78" s="1" t="s">
        <v>11</v>
      </c>
      <c r="G78" s="2">
        <v>3211747</v>
      </c>
      <c r="H78" s="2">
        <v>125593</v>
      </c>
      <c r="I78" s="2">
        <v>15421</v>
      </c>
      <c r="J78" s="2">
        <v>466</v>
      </c>
      <c r="K78" s="2">
        <v>10386</v>
      </c>
      <c r="L78" s="2">
        <v>4786</v>
      </c>
      <c r="M78" s="2">
        <v>187</v>
      </c>
      <c r="N78" s="2">
        <v>25.57</v>
      </c>
      <c r="O78" s="5" cm="1">
        <f t="array" ref="O78">SUMPRODUCT((G78&lt;=$G$52:$G$101)/COUNTIF($G$52:$G$101,$G$52:$G$101))</f>
        <v>28</v>
      </c>
    </row>
    <row r="79" spans="1:15" x14ac:dyDescent="0.45">
      <c r="A79" s="1" t="s">
        <v>28</v>
      </c>
      <c r="D79" s="1"/>
      <c r="E79" s="16">
        <v>43497</v>
      </c>
      <c r="F79" s="1" t="s">
        <v>11</v>
      </c>
      <c r="G79" s="2">
        <v>2905354</v>
      </c>
      <c r="H79" s="2">
        <v>163889</v>
      </c>
      <c r="I79" s="2">
        <v>26278</v>
      </c>
      <c r="J79" s="2">
        <v>622</v>
      </c>
      <c r="K79" s="2">
        <v>11250</v>
      </c>
      <c r="L79" s="2">
        <v>4329</v>
      </c>
      <c r="M79" s="2">
        <v>244</v>
      </c>
      <c r="N79" s="2">
        <v>17.73</v>
      </c>
      <c r="O79" s="5" cm="1">
        <f t="array" ref="O79">SUMPRODUCT((G79&lt;=$G$52:$G$101)/COUNTIF($G$52:$G$101,$G$52:$G$101))</f>
        <v>29</v>
      </c>
    </row>
    <row r="80" spans="1:15" x14ac:dyDescent="0.45">
      <c r="A80" s="1" t="s">
        <v>47</v>
      </c>
      <c r="D80" s="1"/>
      <c r="E80" s="16">
        <v>43497</v>
      </c>
      <c r="F80" s="1" t="s">
        <v>11</v>
      </c>
      <c r="G80" s="2">
        <v>2853523</v>
      </c>
      <c r="H80" s="2">
        <v>186231</v>
      </c>
      <c r="I80" s="2">
        <v>46780</v>
      </c>
      <c r="J80" s="2">
        <v>2087</v>
      </c>
      <c r="K80" s="2">
        <v>18165</v>
      </c>
      <c r="L80" s="2">
        <v>4252</v>
      </c>
      <c r="M80" s="2">
        <v>277</v>
      </c>
      <c r="N80" s="2">
        <v>15.32</v>
      </c>
      <c r="O80" s="5" cm="1">
        <f t="array" ref="O80">SUMPRODUCT((G80&lt;=$G$52:$G$101)/COUNTIF($G$52:$G$101,$G$52:$G$101))</f>
        <v>30</v>
      </c>
    </row>
    <row r="81" spans="1:15" x14ac:dyDescent="0.45">
      <c r="A81" s="1" t="s">
        <v>64</v>
      </c>
      <c r="D81" s="1"/>
      <c r="E81" s="16">
        <v>43497</v>
      </c>
      <c r="F81" s="1" t="s">
        <v>11</v>
      </c>
      <c r="G81" s="2">
        <v>2745164</v>
      </c>
      <c r="H81" s="2">
        <v>90664</v>
      </c>
      <c r="I81" s="2">
        <v>107475</v>
      </c>
      <c r="J81" s="2">
        <v>2653</v>
      </c>
      <c r="K81" s="2">
        <v>23542</v>
      </c>
      <c r="L81" s="2">
        <v>4091</v>
      </c>
      <c r="M81" s="2">
        <v>135</v>
      </c>
      <c r="N81" s="2">
        <v>30.28</v>
      </c>
      <c r="O81" s="5" cm="1">
        <f t="array" ref="O81">SUMPRODUCT((G81&lt;=$G$52:$G$101)/COUNTIF($G$52:$G$101,$G$52:$G$101))</f>
        <v>31</v>
      </c>
    </row>
    <row r="82" spans="1:15" x14ac:dyDescent="0.45">
      <c r="A82" s="1" t="s">
        <v>45</v>
      </c>
      <c r="D82" s="1"/>
      <c r="E82" s="16">
        <v>43497</v>
      </c>
      <c r="F82" s="1" t="s">
        <v>11</v>
      </c>
      <c r="G82" s="2">
        <v>2500563</v>
      </c>
      <c r="H82" s="2">
        <v>113152</v>
      </c>
      <c r="I82" s="2">
        <v>7650</v>
      </c>
      <c r="J82" s="2">
        <v>269</v>
      </c>
      <c r="K82" s="2">
        <v>7701</v>
      </c>
      <c r="L82" s="2">
        <v>3726</v>
      </c>
      <c r="M82" s="2">
        <v>168</v>
      </c>
      <c r="N82" s="2">
        <v>22.1</v>
      </c>
      <c r="O82" s="5" cm="1">
        <f t="array" ref="O82">SUMPRODUCT((G82&lt;=$G$52:$G$101)/COUNTIF($G$52:$G$101,$G$52:$G$101))</f>
        <v>32</v>
      </c>
    </row>
    <row r="83" spans="1:15" x14ac:dyDescent="0.45">
      <c r="A83" s="1" t="s">
        <v>22</v>
      </c>
      <c r="D83" s="1"/>
      <c r="E83" s="16">
        <v>43497</v>
      </c>
      <c r="F83" s="1" t="s">
        <v>11</v>
      </c>
      <c r="G83" s="2">
        <v>2427053</v>
      </c>
      <c r="H83" s="2">
        <v>257422</v>
      </c>
      <c r="I83" s="2">
        <v>12042</v>
      </c>
      <c r="J83" s="2">
        <v>920</v>
      </c>
      <c r="K83" s="2">
        <v>30888</v>
      </c>
      <c r="L83" s="2">
        <v>3617</v>
      </c>
      <c r="M83" s="2">
        <v>383</v>
      </c>
      <c r="N83" s="2">
        <v>9.43</v>
      </c>
      <c r="O83" s="5" cm="1">
        <f t="array" ref="O83">SUMPRODUCT((G83&lt;=$G$52:$G$101)/COUNTIF($G$52:$G$101,$G$52:$G$101))</f>
        <v>33</v>
      </c>
    </row>
    <row r="84" spans="1:15" x14ac:dyDescent="0.45">
      <c r="A84" s="1" t="s">
        <v>30</v>
      </c>
      <c r="D84" s="1"/>
      <c r="E84" s="16">
        <v>43497</v>
      </c>
      <c r="F84" s="1" t="s">
        <v>11</v>
      </c>
      <c r="G84" s="2">
        <v>2180665</v>
      </c>
      <c r="H84" s="2">
        <v>221454</v>
      </c>
      <c r="I84" s="2">
        <v>43230</v>
      </c>
      <c r="J84" s="2">
        <v>745</v>
      </c>
      <c r="K84" s="2">
        <v>33257</v>
      </c>
      <c r="L84" s="2">
        <v>3249</v>
      </c>
      <c r="M84" s="2">
        <v>330</v>
      </c>
      <c r="N84" s="2">
        <v>9.85</v>
      </c>
      <c r="O84" s="5" cm="1">
        <f t="array" ref="O84">SUMPRODUCT((G84&lt;=$G$52:$G$101)/COUNTIF($G$52:$G$101,$G$52:$G$101))</f>
        <v>34</v>
      </c>
    </row>
    <row r="85" spans="1:15" x14ac:dyDescent="0.45">
      <c r="A85" s="1" t="s">
        <v>49</v>
      </c>
      <c r="D85" s="1"/>
      <c r="E85" s="16">
        <v>43497</v>
      </c>
      <c r="F85" s="1" t="s">
        <v>11</v>
      </c>
      <c r="G85" s="2">
        <v>2048584</v>
      </c>
      <c r="H85" s="2">
        <v>136395</v>
      </c>
      <c r="I85" s="2">
        <v>84888</v>
      </c>
      <c r="J85" s="2">
        <v>566</v>
      </c>
      <c r="K85" s="2">
        <v>11927</v>
      </c>
      <c r="L85" s="2">
        <v>3053</v>
      </c>
      <c r="M85" s="2">
        <v>203</v>
      </c>
      <c r="N85" s="2">
        <v>15.02</v>
      </c>
      <c r="O85" s="5" cm="1">
        <f t="array" ref="O85">SUMPRODUCT((G85&lt;=$G$52:$G$101)/COUNTIF($G$52:$G$101,$G$52:$G$101))</f>
        <v>35</v>
      </c>
    </row>
    <row r="86" spans="1:15" x14ac:dyDescent="0.45">
      <c r="A86" s="1" t="s">
        <v>55</v>
      </c>
      <c r="D86" s="1"/>
      <c r="E86" s="16">
        <v>43497</v>
      </c>
      <c r="F86" s="1" t="s">
        <v>11</v>
      </c>
      <c r="G86" s="2">
        <v>1684535</v>
      </c>
      <c r="H86" s="2">
        <v>103751</v>
      </c>
      <c r="I86" s="2">
        <v>10306</v>
      </c>
      <c r="J86" s="2">
        <v>299</v>
      </c>
      <c r="K86" s="2">
        <v>12248</v>
      </c>
      <c r="L86" s="2">
        <v>2510</v>
      </c>
      <c r="M86" s="2">
        <v>154</v>
      </c>
      <c r="N86" s="2">
        <v>16.239999999999998</v>
      </c>
      <c r="O86" s="5" cm="1">
        <f t="array" ref="O86">SUMPRODUCT((G86&lt;=$G$52:$G$101)/COUNTIF($G$52:$G$101,$G$52:$G$101))</f>
        <v>36</v>
      </c>
    </row>
    <row r="87" spans="1:15" x14ac:dyDescent="0.45">
      <c r="A87" s="1" t="s">
        <v>53</v>
      </c>
      <c r="D87" s="1"/>
      <c r="E87" s="16">
        <v>43497</v>
      </c>
      <c r="F87" s="1" t="s">
        <v>11</v>
      </c>
      <c r="G87" s="2">
        <v>1540110</v>
      </c>
      <c r="H87" s="2">
        <v>86025</v>
      </c>
      <c r="I87" s="2">
        <v>18803</v>
      </c>
      <c r="J87" s="2">
        <v>222</v>
      </c>
      <c r="K87" s="2">
        <v>12825</v>
      </c>
      <c r="L87" s="2">
        <v>2295</v>
      </c>
      <c r="M87" s="2">
        <v>128</v>
      </c>
      <c r="N87" s="2">
        <v>17.899999999999999</v>
      </c>
      <c r="O87" s="5" cm="1">
        <f t="array" ref="O87">SUMPRODUCT((G87&lt;=$G$52:$G$101)/COUNTIF($G$52:$G$101,$G$52:$G$101))</f>
        <v>37</v>
      </c>
    </row>
    <row r="88" spans="1:15" x14ac:dyDescent="0.45">
      <c r="A88" s="1" t="s">
        <v>52</v>
      </c>
      <c r="D88" s="1"/>
      <c r="E88" s="16">
        <v>43497</v>
      </c>
      <c r="F88" s="1" t="s">
        <v>11</v>
      </c>
      <c r="G88" s="2">
        <v>1463399</v>
      </c>
      <c r="H88" s="2">
        <v>93753</v>
      </c>
      <c r="I88" s="2">
        <v>12044</v>
      </c>
      <c r="J88" s="2">
        <v>287</v>
      </c>
      <c r="K88" s="2">
        <v>10818</v>
      </c>
      <c r="L88" s="2">
        <v>2180</v>
      </c>
      <c r="M88" s="2">
        <v>139</v>
      </c>
      <c r="N88" s="2">
        <v>15.61</v>
      </c>
      <c r="O88" s="5" cm="1">
        <f t="array" ref="O88">SUMPRODUCT((G88&lt;=$G$52:$G$101)/COUNTIF($G$52:$G$101,$G$52:$G$101))</f>
        <v>38</v>
      </c>
    </row>
    <row r="89" spans="1:15" x14ac:dyDescent="0.45">
      <c r="A89" s="1" t="s">
        <v>41</v>
      </c>
      <c r="D89" s="1"/>
      <c r="E89" s="16">
        <v>43497</v>
      </c>
      <c r="F89" s="1" t="s">
        <v>11</v>
      </c>
      <c r="G89" s="2">
        <v>1270447</v>
      </c>
      <c r="H89" s="2">
        <v>107656</v>
      </c>
      <c r="I89" s="2">
        <v>9659</v>
      </c>
      <c r="J89" s="2">
        <v>291</v>
      </c>
      <c r="K89" s="2">
        <v>17416</v>
      </c>
      <c r="L89" s="2">
        <v>1893</v>
      </c>
      <c r="M89" s="2">
        <v>160</v>
      </c>
      <c r="N89" s="2">
        <v>11.8</v>
      </c>
      <c r="O89" s="5" cm="1">
        <f t="array" ref="O89">SUMPRODUCT((G89&lt;=$G$52:$G$101)/COUNTIF($G$52:$G$101,$G$52:$G$101))</f>
        <v>39</v>
      </c>
    </row>
    <row r="90" spans="1:15" x14ac:dyDescent="0.45">
      <c r="A90" s="1" t="s">
        <v>38</v>
      </c>
      <c r="D90" s="1"/>
      <c r="E90" s="16">
        <v>43497</v>
      </c>
      <c r="F90" s="1" t="s">
        <v>11</v>
      </c>
      <c r="G90" s="2">
        <v>1130156</v>
      </c>
      <c r="H90" s="2">
        <v>85908</v>
      </c>
      <c r="I90" s="2">
        <v>4865</v>
      </c>
      <c r="J90" s="2">
        <v>353</v>
      </c>
      <c r="K90" s="2">
        <v>10308</v>
      </c>
      <c r="L90" s="2">
        <v>1684</v>
      </c>
      <c r="M90" s="2">
        <v>128</v>
      </c>
      <c r="N90" s="2">
        <v>13.16</v>
      </c>
      <c r="O90" s="5" cm="1">
        <f t="array" ref="O90">SUMPRODUCT((G90&lt;=$G$52:$G$101)/COUNTIF($G$52:$G$101,$G$52:$G$101))</f>
        <v>40</v>
      </c>
    </row>
    <row r="91" spans="1:15" x14ac:dyDescent="0.45">
      <c r="A91" s="1" t="s">
        <v>43</v>
      </c>
      <c r="D91" s="1"/>
      <c r="E91" s="16">
        <v>43497</v>
      </c>
      <c r="F91" s="1" t="s">
        <v>11</v>
      </c>
      <c r="G91" s="2">
        <v>1090074</v>
      </c>
      <c r="H91" s="2">
        <v>105765</v>
      </c>
      <c r="I91" s="2">
        <v>47085</v>
      </c>
      <c r="J91" s="2">
        <v>273</v>
      </c>
      <c r="K91" s="2">
        <v>12503</v>
      </c>
      <c r="L91" s="2">
        <v>1624</v>
      </c>
      <c r="M91" s="2">
        <v>157</v>
      </c>
      <c r="N91" s="2">
        <v>10.31</v>
      </c>
      <c r="O91" s="5" cm="1">
        <f t="array" ref="O91">SUMPRODUCT((G91&lt;=$G$52:$G$101)/COUNTIF($G$52:$G$101,$G$52:$G$101))</f>
        <v>41</v>
      </c>
    </row>
    <row r="92" spans="1:15" x14ac:dyDescent="0.45">
      <c r="A92" s="1" t="s">
        <v>54</v>
      </c>
      <c r="D92" s="1"/>
      <c r="E92" s="16">
        <v>43497</v>
      </c>
      <c r="F92" s="1" t="s">
        <v>11</v>
      </c>
      <c r="G92" s="2">
        <v>1051476</v>
      </c>
      <c r="H92" s="2">
        <v>92867</v>
      </c>
      <c r="I92" s="2">
        <v>8805</v>
      </c>
      <c r="J92" s="2">
        <v>276</v>
      </c>
      <c r="K92" s="2">
        <v>7826</v>
      </c>
      <c r="L92" s="2">
        <v>1567</v>
      </c>
      <c r="M92" s="2">
        <v>138</v>
      </c>
      <c r="N92" s="2">
        <v>11.32</v>
      </c>
      <c r="O92" s="5" cm="1">
        <f t="array" ref="O92">SUMPRODUCT((G92&lt;=$G$52:$G$101)/COUNTIF($G$52:$G$101,$G$52:$G$101))</f>
        <v>42</v>
      </c>
    </row>
    <row r="93" spans="1:15" x14ac:dyDescent="0.45">
      <c r="A93" s="1" t="s">
        <v>40</v>
      </c>
      <c r="D93" s="1"/>
      <c r="E93" s="16">
        <v>43497</v>
      </c>
      <c r="F93" s="1" t="s">
        <v>11</v>
      </c>
      <c r="G93" s="2">
        <v>1004310</v>
      </c>
      <c r="H93" s="2">
        <v>140958</v>
      </c>
      <c r="I93" s="2">
        <v>27580</v>
      </c>
      <c r="J93" s="2">
        <v>612</v>
      </c>
      <c r="K93" s="2">
        <v>21234</v>
      </c>
      <c r="L93" s="2">
        <v>1496</v>
      </c>
      <c r="M93" s="2">
        <v>210</v>
      </c>
      <c r="N93" s="2">
        <v>7.12</v>
      </c>
      <c r="O93" s="5" cm="1">
        <f t="array" ref="O93">SUMPRODUCT((G93&lt;=$G$52:$G$101)/COUNTIF($G$52:$G$101,$G$52:$G$101))</f>
        <v>43</v>
      </c>
    </row>
    <row r="94" spans="1:15" x14ac:dyDescent="0.45">
      <c r="A94" s="1" t="s">
        <v>48</v>
      </c>
      <c r="D94" s="1"/>
      <c r="E94" s="16">
        <v>43497</v>
      </c>
      <c r="F94" s="1" t="s">
        <v>11</v>
      </c>
      <c r="G94" s="2">
        <v>978627</v>
      </c>
      <c r="H94" s="2">
        <v>143464</v>
      </c>
      <c r="I94" s="2">
        <v>21071</v>
      </c>
      <c r="J94" s="2">
        <v>1064</v>
      </c>
      <c r="K94" s="2">
        <v>28231</v>
      </c>
      <c r="L94" s="2">
        <v>1458</v>
      </c>
      <c r="M94" s="2">
        <v>213</v>
      </c>
      <c r="N94" s="2">
        <v>6.82</v>
      </c>
      <c r="O94" s="5" cm="1">
        <f t="array" ref="O94">SUMPRODUCT((G94&lt;=$G$52:$G$101)/COUNTIF($G$52:$G$101,$G$52:$G$101))</f>
        <v>44</v>
      </c>
    </row>
    <row r="95" spans="1:15" x14ac:dyDescent="0.45">
      <c r="A95" s="1" t="s">
        <v>46</v>
      </c>
      <c r="D95" s="1"/>
      <c r="E95" s="16">
        <v>43497</v>
      </c>
      <c r="F95" s="1" t="s">
        <v>11</v>
      </c>
      <c r="G95" s="2">
        <v>862075</v>
      </c>
      <c r="H95" s="2">
        <v>123291</v>
      </c>
      <c r="I95" s="2">
        <v>3460</v>
      </c>
      <c r="J95" s="2">
        <v>331</v>
      </c>
      <c r="K95" s="2">
        <v>15791</v>
      </c>
      <c r="L95" s="2">
        <v>1284</v>
      </c>
      <c r="M95" s="2">
        <v>183</v>
      </c>
      <c r="N95" s="2">
        <v>6.99</v>
      </c>
      <c r="O95" s="5" cm="1">
        <f t="array" ref="O95">SUMPRODUCT((G95&lt;=$G$52:$G$101)/COUNTIF($G$52:$G$101,$G$52:$G$101))</f>
        <v>45</v>
      </c>
    </row>
    <row r="96" spans="1:15" x14ac:dyDescent="0.45">
      <c r="A96" s="1" t="s">
        <v>50</v>
      </c>
      <c r="D96" s="1"/>
      <c r="E96" s="16">
        <v>43497</v>
      </c>
      <c r="F96" s="1" t="s">
        <v>11</v>
      </c>
      <c r="G96" s="2">
        <v>806153</v>
      </c>
      <c r="H96" s="2">
        <v>123578</v>
      </c>
      <c r="I96" s="2">
        <v>6482</v>
      </c>
      <c r="J96" s="2">
        <v>335</v>
      </c>
      <c r="K96" s="2">
        <v>26457</v>
      </c>
      <c r="L96" s="2">
        <v>1201</v>
      </c>
      <c r="M96" s="2">
        <v>184</v>
      </c>
      <c r="N96" s="2">
        <v>6.52</v>
      </c>
      <c r="O96" s="5" cm="1">
        <f t="array" ref="O96">SUMPRODUCT((G96&lt;=$G$52:$G$101)/COUNTIF($G$52:$G$101,$G$52:$G$101))</f>
        <v>46</v>
      </c>
    </row>
    <row r="97" spans="1:15" x14ac:dyDescent="0.45">
      <c r="A97" s="1" t="s">
        <v>65</v>
      </c>
      <c r="D97" s="1"/>
      <c r="E97" s="16">
        <v>43497</v>
      </c>
      <c r="F97" s="1" t="s">
        <v>11</v>
      </c>
      <c r="G97" s="2">
        <v>636374</v>
      </c>
      <c r="H97" s="2">
        <v>81963</v>
      </c>
      <c r="I97" s="2">
        <v>7750</v>
      </c>
      <c r="J97" s="2">
        <v>290</v>
      </c>
      <c r="K97" s="2">
        <v>19687</v>
      </c>
      <c r="L97" s="2">
        <v>948</v>
      </c>
      <c r="M97" s="2">
        <v>122</v>
      </c>
      <c r="N97" s="2">
        <v>7.76</v>
      </c>
      <c r="O97" s="5" cm="1">
        <f t="array" ref="O97">SUMPRODUCT((G97&lt;=$G$52:$G$101)/COUNTIF($G$52:$G$101,$G$52:$G$101))</f>
        <v>47</v>
      </c>
    </row>
    <row r="98" spans="1:15" x14ac:dyDescent="0.45">
      <c r="A98" s="1" t="s">
        <v>32</v>
      </c>
      <c r="D98" s="1"/>
      <c r="E98" s="16">
        <v>43497</v>
      </c>
      <c r="F98" s="1" t="s">
        <v>11</v>
      </c>
      <c r="G98" s="2">
        <v>635575</v>
      </c>
      <c r="H98" s="2">
        <v>87168</v>
      </c>
      <c r="I98" s="2">
        <v>6953</v>
      </c>
      <c r="J98" s="2">
        <v>530</v>
      </c>
      <c r="K98" s="2">
        <v>14241</v>
      </c>
      <c r="L98" s="2">
        <v>947</v>
      </c>
      <c r="M98" s="2">
        <v>129</v>
      </c>
      <c r="N98" s="2">
        <v>7.29</v>
      </c>
      <c r="O98" s="5" cm="1">
        <f t="array" ref="O98">SUMPRODUCT((G98&lt;=$G$52:$G$101)/COUNTIF($G$52:$G$101,$G$52:$G$101))</f>
        <v>48</v>
      </c>
    </row>
    <row r="99" spans="1:15" x14ac:dyDescent="0.45">
      <c r="A99" s="1" t="s">
        <v>35</v>
      </c>
      <c r="D99" s="1"/>
      <c r="E99" s="16">
        <v>43497</v>
      </c>
      <c r="F99" s="1" t="s">
        <v>11</v>
      </c>
      <c r="G99" s="2">
        <v>550359</v>
      </c>
      <c r="H99" s="2">
        <v>104180</v>
      </c>
      <c r="I99" s="2">
        <v>7857</v>
      </c>
      <c r="J99" s="2">
        <v>311</v>
      </c>
      <c r="K99" s="2">
        <v>17341</v>
      </c>
      <c r="L99" s="2">
        <v>820</v>
      </c>
      <c r="M99" s="2">
        <v>155</v>
      </c>
      <c r="N99" s="2">
        <v>5.28</v>
      </c>
      <c r="O99" s="5" cm="1">
        <f t="array" ref="O99">SUMPRODUCT((G99&lt;=$G$52:$G$101)/COUNTIF($G$52:$G$101,$G$52:$G$101))</f>
        <v>49</v>
      </c>
    </row>
    <row r="100" spans="1:15" x14ac:dyDescent="0.45">
      <c r="A100" s="1" t="s">
        <v>59</v>
      </c>
      <c r="D100" s="1"/>
      <c r="E100" s="16">
        <v>43497</v>
      </c>
      <c r="F100" s="1" t="s">
        <v>11</v>
      </c>
      <c r="G100" s="2">
        <v>486722</v>
      </c>
      <c r="H100" s="2">
        <v>77389</v>
      </c>
      <c r="I100" s="2">
        <v>5256</v>
      </c>
      <c r="J100" s="2">
        <v>240</v>
      </c>
      <c r="K100" s="2">
        <v>11079</v>
      </c>
      <c r="L100" s="2">
        <v>725</v>
      </c>
      <c r="M100" s="2">
        <v>115</v>
      </c>
      <c r="N100" s="2">
        <v>6.29</v>
      </c>
      <c r="O100" s="5" cm="1">
        <f t="array" ref="O100">SUMPRODUCT((G100&lt;=$G$52:$G$101)/COUNTIF($G$52:$G$101,$G$52:$G$101))</f>
        <v>50</v>
      </c>
    </row>
    <row r="101" spans="1:15" x14ac:dyDescent="0.45">
      <c r="A101" s="1" t="s">
        <v>12</v>
      </c>
      <c r="D101" s="1"/>
      <c r="E101" s="16">
        <v>43525</v>
      </c>
      <c r="F101" s="1" t="s">
        <v>11</v>
      </c>
      <c r="G101" s="2">
        <v>108481064</v>
      </c>
      <c r="H101" s="2">
        <v>1966064</v>
      </c>
      <c r="I101" s="2">
        <v>369522</v>
      </c>
      <c r="J101" s="2">
        <v>3947</v>
      </c>
      <c r="K101" s="2">
        <v>172418</v>
      </c>
      <c r="L101" s="2">
        <v>146004</v>
      </c>
      <c r="M101" s="2">
        <v>2646</v>
      </c>
      <c r="N101" s="2">
        <v>55.18</v>
      </c>
      <c r="O101" cm="1">
        <f t="array" ref="O101">SUMPRODUCT((G101&lt;=$G$101:$G$150)/COUNTIF($G$101:$G$150,$G$101:$G$150))</f>
        <v>1</v>
      </c>
    </row>
    <row r="102" spans="1:15" x14ac:dyDescent="0.45">
      <c r="A102" s="1" t="s">
        <v>10</v>
      </c>
      <c r="D102" s="1"/>
      <c r="E102" s="16">
        <v>43525</v>
      </c>
      <c r="F102" s="1" t="s">
        <v>11</v>
      </c>
      <c r="G102" s="2">
        <v>101265583</v>
      </c>
      <c r="H102" s="2">
        <v>8373592</v>
      </c>
      <c r="I102" s="2">
        <v>424746</v>
      </c>
      <c r="J102" s="2">
        <v>23473</v>
      </c>
      <c r="K102" s="2">
        <v>888542</v>
      </c>
      <c r="L102" s="2">
        <v>136292</v>
      </c>
      <c r="M102" s="2">
        <v>11269</v>
      </c>
      <c r="N102" s="2">
        <v>12.09</v>
      </c>
      <c r="O102" cm="1">
        <f t="array" ref="O102">SUMPRODUCT((G102&lt;=$G$101:$G$150)/COUNTIF($G$101:$G$150,$G$101:$G$150))</f>
        <v>2</v>
      </c>
    </row>
    <row r="103" spans="1:15" x14ac:dyDescent="0.45">
      <c r="A103" s="1" t="s">
        <v>24</v>
      </c>
      <c r="D103" s="1"/>
      <c r="E103" s="16">
        <v>43525</v>
      </c>
      <c r="F103" s="1" t="s">
        <v>11</v>
      </c>
      <c r="G103" s="2">
        <v>61516480</v>
      </c>
      <c r="H103" s="2">
        <v>535486</v>
      </c>
      <c r="I103" s="2">
        <v>304053</v>
      </c>
      <c r="J103" s="2">
        <v>1593</v>
      </c>
      <c r="K103" s="2">
        <v>66347</v>
      </c>
      <c r="L103" s="2">
        <v>82794</v>
      </c>
      <c r="M103" s="2">
        <v>720</v>
      </c>
      <c r="N103" s="2">
        <v>114.88</v>
      </c>
      <c r="O103" cm="1">
        <f t="array" ref="O103">SUMPRODUCT((G103&lt;=$G$101:$G$150)/COUNTIF($G$101:$G$150,$G$101:$G$150))</f>
        <v>3</v>
      </c>
    </row>
    <row r="104" spans="1:15" x14ac:dyDescent="0.45">
      <c r="A104" s="1" t="s">
        <v>61</v>
      </c>
      <c r="D104" s="1"/>
      <c r="E104" s="16">
        <v>43525</v>
      </c>
      <c r="F104" s="1" t="s">
        <v>11</v>
      </c>
      <c r="G104" s="2">
        <v>59660790</v>
      </c>
      <c r="H104" s="2">
        <v>3786745</v>
      </c>
      <c r="I104" s="2">
        <v>303666</v>
      </c>
      <c r="J104" s="2">
        <v>10439</v>
      </c>
      <c r="K104" s="2">
        <v>437017</v>
      </c>
      <c r="L104" s="2">
        <v>80297</v>
      </c>
      <c r="M104" s="2">
        <v>5096</v>
      </c>
      <c r="N104" s="2">
        <v>15.76</v>
      </c>
      <c r="O104" cm="1">
        <f t="array" ref="O104">SUMPRODUCT((G104&lt;=$G$101:$G$150)/COUNTIF($G$101:$G$150,$G$101:$G$150))</f>
        <v>4</v>
      </c>
    </row>
    <row r="105" spans="1:15" x14ac:dyDescent="0.45">
      <c r="A105" s="1" t="s">
        <v>18</v>
      </c>
      <c r="D105" s="1"/>
      <c r="E105" s="16">
        <v>43525</v>
      </c>
      <c r="F105" s="1" t="s">
        <v>11</v>
      </c>
      <c r="G105" s="2">
        <v>58236586</v>
      </c>
      <c r="H105" s="2">
        <v>878360</v>
      </c>
      <c r="I105" s="2">
        <v>211835</v>
      </c>
      <c r="J105" s="2">
        <v>1781</v>
      </c>
      <c r="K105" s="2">
        <v>135026</v>
      </c>
      <c r="L105" s="2">
        <v>78380</v>
      </c>
      <c r="M105" s="2">
        <v>1182</v>
      </c>
      <c r="N105" s="2">
        <v>66.3</v>
      </c>
      <c r="O105" cm="1">
        <f t="array" ref="O105">SUMPRODUCT((G105&lt;=$G$101:$G$150)/COUNTIF($G$101:$G$150,$G$101:$G$150))</f>
        <v>5</v>
      </c>
    </row>
    <row r="106" spans="1:15" x14ac:dyDescent="0.45">
      <c r="A106" s="1" t="s">
        <v>20</v>
      </c>
      <c r="D106" s="1"/>
      <c r="E106" s="16">
        <v>43525</v>
      </c>
      <c r="F106" s="1" t="s">
        <v>11</v>
      </c>
      <c r="G106" s="2">
        <v>50333147</v>
      </c>
      <c r="H106" s="2">
        <v>563468</v>
      </c>
      <c r="I106" s="2">
        <v>357971</v>
      </c>
      <c r="J106" s="2">
        <v>1456</v>
      </c>
      <c r="K106" s="2">
        <v>47351</v>
      </c>
      <c r="L106" s="2">
        <v>67743</v>
      </c>
      <c r="M106" s="2">
        <v>758</v>
      </c>
      <c r="N106" s="2">
        <v>89.33</v>
      </c>
      <c r="O106" cm="1">
        <f t="array" ref="O106">SUMPRODUCT((G106&lt;=$G$101:$G$150)/COUNTIF($G$101:$G$150,$G$101:$G$150))</f>
        <v>6</v>
      </c>
    </row>
    <row r="107" spans="1:15" x14ac:dyDescent="0.45">
      <c r="A107" s="1" t="s">
        <v>16</v>
      </c>
      <c r="D107" s="1"/>
      <c r="E107" s="16">
        <v>43525</v>
      </c>
      <c r="F107" s="1" t="s">
        <v>11</v>
      </c>
      <c r="G107" s="2">
        <v>35411834</v>
      </c>
      <c r="H107" s="2">
        <v>913794</v>
      </c>
      <c r="I107" s="2">
        <v>833440</v>
      </c>
      <c r="J107" s="2">
        <v>2509</v>
      </c>
      <c r="K107" s="2">
        <v>134809</v>
      </c>
      <c r="L107" s="2">
        <v>47660</v>
      </c>
      <c r="M107" s="2">
        <v>1229</v>
      </c>
      <c r="N107" s="2">
        <v>38.75</v>
      </c>
      <c r="O107" cm="1">
        <f t="array" ref="O107">SUMPRODUCT((G107&lt;=$G$101:$G$150)/COUNTIF($G$101:$G$150,$G$101:$G$150))</f>
        <v>7</v>
      </c>
    </row>
    <row r="108" spans="1:15" x14ac:dyDescent="0.45">
      <c r="A108" s="1" t="s">
        <v>15</v>
      </c>
      <c r="D108" s="1"/>
      <c r="E108" s="16">
        <v>43525</v>
      </c>
      <c r="F108" s="1" t="s">
        <v>11</v>
      </c>
      <c r="G108" s="2">
        <v>26607780</v>
      </c>
      <c r="H108" s="2">
        <v>803629</v>
      </c>
      <c r="I108" s="2">
        <v>259090</v>
      </c>
      <c r="J108" s="2">
        <v>1748</v>
      </c>
      <c r="K108" s="2">
        <v>104627</v>
      </c>
      <c r="L108" s="2">
        <v>35811</v>
      </c>
      <c r="M108" s="2">
        <v>1081</v>
      </c>
      <c r="N108" s="2">
        <v>33.11</v>
      </c>
      <c r="O108" cm="1">
        <f t="array" ref="O108">SUMPRODUCT((G108&lt;=$G$101:$G$150)/COUNTIF($G$101:$G$150,$G$101:$G$150))</f>
        <v>8</v>
      </c>
    </row>
    <row r="109" spans="1:15" x14ac:dyDescent="0.45">
      <c r="A109" s="1" t="s">
        <v>66</v>
      </c>
      <c r="D109" s="1"/>
      <c r="E109" s="16">
        <v>43525</v>
      </c>
      <c r="F109" s="1" t="s">
        <v>11</v>
      </c>
      <c r="G109" s="2">
        <v>25426484</v>
      </c>
      <c r="H109" s="2">
        <v>470352</v>
      </c>
      <c r="I109" s="2">
        <v>279037</v>
      </c>
      <c r="J109" s="2">
        <v>4679</v>
      </c>
      <c r="K109" s="2">
        <v>75943</v>
      </c>
      <c r="L109" s="2">
        <v>34221</v>
      </c>
      <c r="M109" s="2">
        <v>633</v>
      </c>
      <c r="N109" s="2">
        <v>54.06</v>
      </c>
      <c r="O109" cm="1">
        <f t="array" ref="O109">SUMPRODUCT((G109&lt;=$G$101:$G$150)/COUNTIF($G$101:$G$150,$G$101:$G$150))</f>
        <v>9</v>
      </c>
    </row>
    <row r="110" spans="1:15" x14ac:dyDescent="0.45">
      <c r="A110" s="1" t="s">
        <v>14</v>
      </c>
      <c r="D110" s="1"/>
      <c r="E110" s="16">
        <v>43525</v>
      </c>
      <c r="F110" s="1" t="s">
        <v>11</v>
      </c>
      <c r="G110" s="2">
        <v>20452055</v>
      </c>
      <c r="H110" s="2">
        <v>815594</v>
      </c>
      <c r="I110" s="2">
        <v>113196</v>
      </c>
      <c r="J110" s="2">
        <v>1730</v>
      </c>
      <c r="K110" s="2">
        <v>70159</v>
      </c>
      <c r="L110" s="2">
        <v>27526</v>
      </c>
      <c r="M110" s="2">
        <v>1097</v>
      </c>
      <c r="N110" s="2">
        <v>25.08</v>
      </c>
      <c r="O110" cm="1">
        <f t="array" ref="O110">SUMPRODUCT((G110&lt;=$G$101:$G$150)/COUNTIF($G$101:$G$150,$G$101:$G$150))</f>
        <v>10</v>
      </c>
    </row>
    <row r="111" spans="1:15" x14ac:dyDescent="0.45">
      <c r="A111" s="1" t="s">
        <v>39</v>
      </c>
      <c r="D111" s="1"/>
      <c r="E111" s="16">
        <v>43525</v>
      </c>
      <c r="F111" s="1" t="s">
        <v>11</v>
      </c>
      <c r="G111" s="2">
        <v>15989926</v>
      </c>
      <c r="H111" s="2">
        <v>132239</v>
      </c>
      <c r="I111" s="2">
        <v>107496</v>
      </c>
      <c r="J111" s="2">
        <v>289</v>
      </c>
      <c r="K111" s="2">
        <v>15942</v>
      </c>
      <c r="L111" s="2">
        <v>21520</v>
      </c>
      <c r="M111" s="2">
        <v>177</v>
      </c>
      <c r="N111" s="2">
        <v>120.92</v>
      </c>
      <c r="O111" cm="1">
        <f t="array" ref="O111">SUMPRODUCT((G111&lt;=$G$101:$G$150)/COUNTIF($G$101:$G$150,$G$101:$G$150))</f>
        <v>11</v>
      </c>
    </row>
    <row r="112" spans="1:15" x14ac:dyDescent="0.45">
      <c r="A112" s="1" t="s">
        <v>19</v>
      </c>
      <c r="D112" s="1"/>
      <c r="E112" s="16">
        <v>43525</v>
      </c>
      <c r="F112" s="1" t="s">
        <v>11</v>
      </c>
      <c r="G112" s="2">
        <v>14566760</v>
      </c>
      <c r="H112" s="2">
        <v>712719</v>
      </c>
      <c r="I112" s="2">
        <v>83100</v>
      </c>
      <c r="J112" s="2">
        <v>2527</v>
      </c>
      <c r="K112" s="2">
        <v>47566</v>
      </c>
      <c r="L112" s="2">
        <v>19605</v>
      </c>
      <c r="M112" s="2">
        <v>959</v>
      </c>
      <c r="N112" s="2">
        <v>20.440000000000001</v>
      </c>
      <c r="O112" cm="1">
        <f t="array" ref="O112">SUMPRODUCT((G112&lt;=$G$101:$G$150)/COUNTIF($G$101:$G$150,$G$101:$G$150))</f>
        <v>12</v>
      </c>
    </row>
    <row r="113" spans="1:15" x14ac:dyDescent="0.45">
      <c r="A113" s="1" t="s">
        <v>64</v>
      </c>
      <c r="D113" s="1"/>
      <c r="E113" s="16">
        <v>43525</v>
      </c>
      <c r="F113" s="1" t="s">
        <v>11</v>
      </c>
      <c r="G113" s="2">
        <v>13645908</v>
      </c>
      <c r="H113" s="2">
        <v>715340</v>
      </c>
      <c r="I113" s="2">
        <v>139221</v>
      </c>
      <c r="J113" s="2">
        <v>3544</v>
      </c>
      <c r="K113" s="2">
        <v>88236</v>
      </c>
      <c r="L113" s="2">
        <v>18365</v>
      </c>
      <c r="M113" s="2">
        <v>962</v>
      </c>
      <c r="N113" s="2">
        <v>19.079999999999998</v>
      </c>
      <c r="O113" cm="1">
        <f t="array" ref="O113">SUMPRODUCT((G113&lt;=$G$101:$G$150)/COUNTIF($G$101:$G$150,$G$101:$G$150))</f>
        <v>13</v>
      </c>
    </row>
    <row r="114" spans="1:15" x14ac:dyDescent="0.45">
      <c r="A114" s="1" t="s">
        <v>27</v>
      </c>
      <c r="D114" s="1"/>
      <c r="E114" s="16">
        <v>43525</v>
      </c>
      <c r="F114" s="1" t="s">
        <v>11</v>
      </c>
      <c r="G114" s="2">
        <v>11890762</v>
      </c>
      <c r="H114" s="2">
        <v>269564</v>
      </c>
      <c r="I114" s="2">
        <v>284352</v>
      </c>
      <c r="J114" s="2">
        <v>969</v>
      </c>
      <c r="K114" s="2">
        <v>44485</v>
      </c>
      <c r="L114" s="2">
        <v>16003</v>
      </c>
      <c r="M114" s="2">
        <v>362</v>
      </c>
      <c r="N114" s="2">
        <v>44.11</v>
      </c>
      <c r="O114" cm="1">
        <f t="array" ref="O114">SUMPRODUCT((G114&lt;=$G$101:$G$150)/COUNTIF($G$101:$G$150,$G$101:$G$150))</f>
        <v>14</v>
      </c>
    </row>
    <row r="115" spans="1:15" x14ac:dyDescent="0.45">
      <c r="A115" s="1" t="s">
        <v>33</v>
      </c>
      <c r="D115" s="1"/>
      <c r="E115" s="16">
        <v>43525</v>
      </c>
      <c r="F115" s="1" t="s">
        <v>11</v>
      </c>
      <c r="G115" s="2">
        <v>11866972</v>
      </c>
      <c r="H115" s="2">
        <v>279445</v>
      </c>
      <c r="I115" s="2">
        <v>99134</v>
      </c>
      <c r="J115" s="2">
        <v>2922</v>
      </c>
      <c r="K115" s="2">
        <v>19000</v>
      </c>
      <c r="L115" s="2">
        <v>15971</v>
      </c>
      <c r="M115" s="2">
        <v>376</v>
      </c>
      <c r="N115" s="2">
        <v>42.47</v>
      </c>
      <c r="O115" cm="1">
        <f t="array" ref="O115">SUMPRODUCT((G115&lt;=$G$101:$G$150)/COUNTIF($G$101:$G$150,$G$101:$G$150))</f>
        <v>15</v>
      </c>
    </row>
    <row r="116" spans="1:15" x14ac:dyDescent="0.45">
      <c r="A116" s="1" t="s">
        <v>17</v>
      </c>
      <c r="D116" s="1"/>
      <c r="E116" s="16">
        <v>43525</v>
      </c>
      <c r="F116" s="1" t="s">
        <v>11</v>
      </c>
      <c r="G116" s="2">
        <v>9049788</v>
      </c>
      <c r="H116" s="2">
        <v>792698</v>
      </c>
      <c r="I116" s="2">
        <v>74941</v>
      </c>
      <c r="J116" s="2">
        <v>2113</v>
      </c>
      <c r="K116" s="2">
        <v>122920</v>
      </c>
      <c r="L116" s="2">
        <v>12180</v>
      </c>
      <c r="M116" s="2">
        <v>1066</v>
      </c>
      <c r="N116" s="2">
        <v>11.42</v>
      </c>
      <c r="O116" cm="1">
        <f t="array" ref="O116">SUMPRODUCT((G116&lt;=$G$101:$G$150)/COUNTIF($G$101:$G$150,$G$101:$G$150))</f>
        <v>16</v>
      </c>
    </row>
    <row r="117" spans="1:15" x14ac:dyDescent="0.45">
      <c r="A117" s="1" t="s">
        <v>13</v>
      </c>
      <c r="D117" s="1"/>
      <c r="E117" s="16">
        <v>43525</v>
      </c>
      <c r="F117" s="1" t="s">
        <v>11</v>
      </c>
      <c r="G117" s="2">
        <v>8738828</v>
      </c>
      <c r="H117" s="2">
        <v>825835</v>
      </c>
      <c r="I117" s="2">
        <v>107439</v>
      </c>
      <c r="J117" s="2">
        <v>2205</v>
      </c>
      <c r="K117" s="2">
        <v>95203</v>
      </c>
      <c r="L117" s="2">
        <v>11761</v>
      </c>
      <c r="M117" s="2">
        <v>1111</v>
      </c>
      <c r="N117" s="2">
        <v>10.58</v>
      </c>
      <c r="O117" cm="1">
        <f t="array" ref="O117">SUMPRODUCT((G117&lt;=$G$101:$G$150)/COUNTIF($G$101:$G$150,$G$101:$G$150))</f>
        <v>17</v>
      </c>
    </row>
    <row r="118" spans="1:15" x14ac:dyDescent="0.45">
      <c r="A118" s="1" t="s">
        <v>21</v>
      </c>
      <c r="D118" s="1"/>
      <c r="E118" s="16">
        <v>43525</v>
      </c>
      <c r="F118" s="1" t="s">
        <v>11</v>
      </c>
      <c r="G118" s="2">
        <v>8316951</v>
      </c>
      <c r="H118" s="2">
        <v>399755</v>
      </c>
      <c r="I118" s="2">
        <v>35758</v>
      </c>
      <c r="J118" s="2">
        <v>1042</v>
      </c>
      <c r="K118" s="2">
        <v>39926</v>
      </c>
      <c r="L118" s="2">
        <v>11193</v>
      </c>
      <c r="M118" s="2">
        <v>538</v>
      </c>
      <c r="N118" s="2">
        <v>20.81</v>
      </c>
      <c r="O118" cm="1">
        <f t="array" ref="O118">SUMPRODUCT((G118&lt;=$G$101:$G$150)/COUNTIF($G$101:$G$150,$G$101:$G$150))</f>
        <v>18</v>
      </c>
    </row>
    <row r="119" spans="1:15" x14ac:dyDescent="0.45">
      <c r="A119" s="1" t="s">
        <v>51</v>
      </c>
      <c r="D119" s="1"/>
      <c r="E119" s="16">
        <v>43525</v>
      </c>
      <c r="F119" s="1" t="s">
        <v>11</v>
      </c>
      <c r="G119" s="2">
        <v>7456104</v>
      </c>
      <c r="H119" s="2">
        <v>122999</v>
      </c>
      <c r="I119" s="2">
        <v>83930</v>
      </c>
      <c r="J119" s="2">
        <v>271</v>
      </c>
      <c r="K119" s="2">
        <v>11018</v>
      </c>
      <c r="L119" s="2">
        <v>10035</v>
      </c>
      <c r="M119" s="2">
        <v>165</v>
      </c>
      <c r="N119" s="2">
        <v>60.62</v>
      </c>
      <c r="O119" cm="1">
        <f t="array" ref="O119">SUMPRODUCT((G119&lt;=$G$101:$G$150)/COUNTIF($G$101:$G$150,$G$101:$G$150))</f>
        <v>19</v>
      </c>
    </row>
    <row r="120" spans="1:15" x14ac:dyDescent="0.45">
      <c r="A120" s="1" t="s">
        <v>56</v>
      </c>
      <c r="D120" s="1"/>
      <c r="E120" s="16">
        <v>43525</v>
      </c>
      <c r="F120" s="1" t="s">
        <v>11</v>
      </c>
      <c r="G120" s="2">
        <v>7127038</v>
      </c>
      <c r="H120" s="2">
        <v>80342</v>
      </c>
      <c r="I120" s="2">
        <v>155987</v>
      </c>
      <c r="J120" s="2">
        <v>202</v>
      </c>
      <c r="K120" s="2">
        <v>8312</v>
      </c>
      <c r="L120" s="2">
        <v>9592</v>
      </c>
      <c r="M120" s="2">
        <v>108</v>
      </c>
      <c r="N120" s="2">
        <v>88.71</v>
      </c>
      <c r="O120" cm="1">
        <f t="array" ref="O120">SUMPRODUCT((G120&lt;=$G$101:$G$150)/COUNTIF($G$101:$G$150,$G$101:$G$150))</f>
        <v>20</v>
      </c>
    </row>
    <row r="121" spans="1:15" x14ac:dyDescent="0.45">
      <c r="A121" s="1" t="s">
        <v>67</v>
      </c>
      <c r="D121" s="1"/>
      <c r="E121" s="16">
        <v>43525</v>
      </c>
      <c r="F121" s="1" t="s">
        <v>11</v>
      </c>
      <c r="G121" s="2">
        <v>6436745</v>
      </c>
      <c r="H121" s="2">
        <v>252934</v>
      </c>
      <c r="I121" s="2">
        <v>140428</v>
      </c>
      <c r="J121" s="2">
        <v>2636</v>
      </c>
      <c r="K121" s="2">
        <v>37492</v>
      </c>
      <c r="L121" s="2">
        <v>8663</v>
      </c>
      <c r="M121" s="2">
        <v>340</v>
      </c>
      <c r="N121" s="2">
        <v>25.45</v>
      </c>
      <c r="O121" cm="1">
        <f t="array" ref="O121">SUMPRODUCT((G121&lt;=$G$101:$G$150)/COUNTIF($G$101:$G$150,$G$101:$G$150))</f>
        <v>21</v>
      </c>
    </row>
    <row r="122" spans="1:15" x14ac:dyDescent="0.45">
      <c r="A122" s="1" t="s">
        <v>34</v>
      </c>
      <c r="D122" s="1"/>
      <c r="E122" s="16">
        <v>43525</v>
      </c>
      <c r="F122" s="1" t="s">
        <v>11</v>
      </c>
      <c r="G122" s="2">
        <v>5766956</v>
      </c>
      <c r="H122" s="2">
        <v>240590</v>
      </c>
      <c r="I122" s="2">
        <v>20933</v>
      </c>
      <c r="J122" s="2">
        <v>448</v>
      </c>
      <c r="K122" s="2">
        <v>14865</v>
      </c>
      <c r="L122" s="2">
        <v>7761</v>
      </c>
      <c r="M122" s="2">
        <v>323</v>
      </c>
      <c r="N122" s="2">
        <v>23.97</v>
      </c>
      <c r="O122" cm="1">
        <f t="array" ref="O122">SUMPRODUCT((G122&lt;=$G$101:$G$150)/COUNTIF($G$101:$G$150,$G$101:$G$150))</f>
        <v>22</v>
      </c>
    </row>
    <row r="123" spans="1:15" x14ac:dyDescent="0.45">
      <c r="A123" s="1" t="s">
        <v>36</v>
      </c>
      <c r="D123" s="1"/>
      <c r="E123" s="16">
        <v>43525</v>
      </c>
      <c r="F123" s="1" t="s">
        <v>11</v>
      </c>
      <c r="G123" s="2">
        <v>5628744</v>
      </c>
      <c r="H123" s="2">
        <v>116735</v>
      </c>
      <c r="I123" s="2">
        <v>77985</v>
      </c>
      <c r="J123" s="2">
        <v>439</v>
      </c>
      <c r="K123" s="2">
        <v>13048</v>
      </c>
      <c r="L123" s="2">
        <v>7575</v>
      </c>
      <c r="M123" s="2">
        <v>157</v>
      </c>
      <c r="N123" s="2">
        <v>48.22</v>
      </c>
      <c r="O123" cm="1">
        <f t="array" ref="O123">SUMPRODUCT((G123&lt;=$G$101:$G$150)/COUNTIF($G$101:$G$150,$G$101:$G$150))</f>
        <v>23</v>
      </c>
    </row>
    <row r="124" spans="1:15" x14ac:dyDescent="0.45">
      <c r="A124" s="1" t="s">
        <v>25</v>
      </c>
      <c r="D124" s="1"/>
      <c r="E124" s="16">
        <v>43525</v>
      </c>
      <c r="F124" s="1" t="s">
        <v>11</v>
      </c>
      <c r="G124" s="2">
        <v>5431901</v>
      </c>
      <c r="H124" s="2">
        <v>391789</v>
      </c>
      <c r="I124" s="2">
        <v>38962</v>
      </c>
      <c r="J124" s="2">
        <v>1013</v>
      </c>
      <c r="K124" s="2">
        <v>61985</v>
      </c>
      <c r="L124" s="2">
        <v>7310</v>
      </c>
      <c r="M124" s="2">
        <v>527</v>
      </c>
      <c r="N124" s="2">
        <v>13.86</v>
      </c>
      <c r="O124" cm="1">
        <f t="array" ref="O124">SUMPRODUCT((G124&lt;=$G$101:$G$150)/COUNTIF($G$101:$G$150,$G$101:$G$150))</f>
        <v>24</v>
      </c>
    </row>
    <row r="125" spans="1:15" x14ac:dyDescent="0.45">
      <c r="A125" s="1" t="s">
        <v>26</v>
      </c>
      <c r="D125" s="1"/>
      <c r="E125" s="16">
        <v>43525</v>
      </c>
      <c r="F125" s="1" t="s">
        <v>11</v>
      </c>
      <c r="G125" s="2">
        <v>4440492</v>
      </c>
      <c r="H125" s="2">
        <v>183332</v>
      </c>
      <c r="I125" s="2">
        <v>57195</v>
      </c>
      <c r="J125" s="2">
        <v>628</v>
      </c>
      <c r="K125" s="2">
        <v>18786</v>
      </c>
      <c r="L125" s="2">
        <v>5976</v>
      </c>
      <c r="M125" s="2">
        <v>246</v>
      </c>
      <c r="N125" s="2">
        <v>24.22</v>
      </c>
      <c r="O125" cm="1">
        <f t="array" ref="O125">SUMPRODUCT((G125&lt;=$G$101:$G$150)/COUNTIF($G$101:$G$150,$G$101:$G$150))</f>
        <v>25</v>
      </c>
    </row>
    <row r="126" spans="1:15" x14ac:dyDescent="0.45">
      <c r="A126" s="1" t="s">
        <v>31</v>
      </c>
      <c r="D126" s="1"/>
      <c r="E126" s="16">
        <v>43525</v>
      </c>
      <c r="F126" s="1" t="s">
        <v>11</v>
      </c>
      <c r="G126" s="2">
        <v>4367859</v>
      </c>
      <c r="H126" s="2">
        <v>274736</v>
      </c>
      <c r="I126" s="2">
        <v>16904</v>
      </c>
      <c r="J126" s="2">
        <v>593</v>
      </c>
      <c r="K126" s="2">
        <v>29026</v>
      </c>
      <c r="L126" s="2">
        <v>5878</v>
      </c>
      <c r="M126" s="2">
        <v>369</v>
      </c>
      <c r="N126" s="2">
        <v>15.9</v>
      </c>
      <c r="O126" cm="1">
        <f t="array" ref="O126">SUMPRODUCT((G126&lt;=$G$101:$G$150)/COUNTIF($G$101:$G$150,$G$101:$G$150))</f>
        <v>26</v>
      </c>
    </row>
    <row r="127" spans="1:15" x14ac:dyDescent="0.45">
      <c r="A127" s="1" t="s">
        <v>68</v>
      </c>
      <c r="D127" s="1"/>
      <c r="E127" s="16">
        <v>43525</v>
      </c>
      <c r="F127" s="1" t="s">
        <v>11</v>
      </c>
      <c r="G127" s="2">
        <v>4167389</v>
      </c>
      <c r="H127" s="2">
        <v>125813</v>
      </c>
      <c r="I127" s="2">
        <v>59800</v>
      </c>
      <c r="J127" s="2">
        <v>1348</v>
      </c>
      <c r="K127" s="2">
        <v>14369</v>
      </c>
      <c r="L127" s="2">
        <v>5608</v>
      </c>
      <c r="M127" s="2">
        <v>169</v>
      </c>
      <c r="N127" s="2">
        <v>33.119999999999997</v>
      </c>
      <c r="O127" cm="1">
        <f t="array" ref="O127">SUMPRODUCT((G127&lt;=$G$101:$G$150)/COUNTIF($G$101:$G$150,$G$101:$G$150))</f>
        <v>27</v>
      </c>
    </row>
    <row r="128" spans="1:15" x14ac:dyDescent="0.45">
      <c r="A128" s="1" t="s">
        <v>22</v>
      </c>
      <c r="D128" s="1"/>
      <c r="E128" s="16">
        <v>43525</v>
      </c>
      <c r="F128" s="1" t="s">
        <v>11</v>
      </c>
      <c r="G128" s="2">
        <v>3825077</v>
      </c>
      <c r="H128" s="2">
        <v>333963</v>
      </c>
      <c r="I128" s="2">
        <v>33877</v>
      </c>
      <c r="J128" s="2">
        <v>1691</v>
      </c>
      <c r="K128" s="2">
        <v>33785</v>
      </c>
      <c r="L128" s="2">
        <v>5148</v>
      </c>
      <c r="M128" s="2">
        <v>449</v>
      </c>
      <c r="N128" s="2">
        <v>11.45</v>
      </c>
      <c r="O128" cm="1">
        <f t="array" ref="O128">SUMPRODUCT((G128&lt;=$G$101:$G$150)/COUNTIF($G$101:$G$150,$G$101:$G$150))</f>
        <v>28</v>
      </c>
    </row>
    <row r="129" spans="1:15" x14ac:dyDescent="0.45">
      <c r="A129" s="1" t="s">
        <v>42</v>
      </c>
      <c r="D129" s="1"/>
      <c r="E129" s="16">
        <v>43525</v>
      </c>
      <c r="F129" s="1" t="s">
        <v>11</v>
      </c>
      <c r="G129" s="2">
        <v>3729617</v>
      </c>
      <c r="H129" s="2">
        <v>137867</v>
      </c>
      <c r="I129" s="2">
        <v>144098</v>
      </c>
      <c r="J129" s="2">
        <v>1739</v>
      </c>
      <c r="K129" s="2">
        <v>38658</v>
      </c>
      <c r="L129" s="2">
        <v>5019</v>
      </c>
      <c r="M129" s="2">
        <v>185</v>
      </c>
      <c r="N129" s="2">
        <v>27.05</v>
      </c>
      <c r="O129" cm="1">
        <f t="array" ref="O129">SUMPRODUCT((G129&lt;=$G$101:$G$150)/COUNTIF($G$101:$G$150,$G$101:$G$150))</f>
        <v>29</v>
      </c>
    </row>
    <row r="130" spans="1:15" x14ac:dyDescent="0.45">
      <c r="A130" s="1" t="s">
        <v>29</v>
      </c>
      <c r="D130" s="1"/>
      <c r="E130" s="16">
        <v>43525</v>
      </c>
      <c r="F130" s="1" t="s">
        <v>11</v>
      </c>
      <c r="G130" s="2">
        <v>3634355</v>
      </c>
      <c r="H130" s="2">
        <v>265268</v>
      </c>
      <c r="I130" s="2">
        <v>37946</v>
      </c>
      <c r="J130" s="2">
        <v>720</v>
      </c>
      <c r="K130" s="2">
        <v>60668</v>
      </c>
      <c r="L130" s="2">
        <v>4891</v>
      </c>
      <c r="M130" s="2">
        <v>357</v>
      </c>
      <c r="N130" s="2">
        <v>13.7</v>
      </c>
      <c r="O130" cm="1">
        <f t="array" ref="O130">SUMPRODUCT((G130&lt;=$G$101:$G$150)/COUNTIF($G$101:$G$150,$G$101:$G$150))</f>
        <v>30</v>
      </c>
    </row>
    <row r="131" spans="1:15" x14ac:dyDescent="0.45">
      <c r="A131" s="1" t="s">
        <v>44</v>
      </c>
      <c r="D131" s="1"/>
      <c r="E131" s="16">
        <v>43525</v>
      </c>
      <c r="F131" s="1" t="s">
        <v>11</v>
      </c>
      <c r="G131" s="2">
        <v>3239659</v>
      </c>
      <c r="H131" s="2">
        <v>124172</v>
      </c>
      <c r="I131" s="2">
        <v>20075</v>
      </c>
      <c r="J131" s="2">
        <v>372</v>
      </c>
      <c r="K131" s="2">
        <v>9910</v>
      </c>
      <c r="L131" s="2">
        <v>4360</v>
      </c>
      <c r="M131" s="2">
        <v>167</v>
      </c>
      <c r="N131" s="2">
        <v>26.09</v>
      </c>
      <c r="O131" cm="1">
        <f t="array" ref="O131">SUMPRODUCT((G131&lt;=$G$101:$G$150)/COUNTIF($G$101:$G$150,$G$101:$G$150))</f>
        <v>31</v>
      </c>
    </row>
    <row r="132" spans="1:15" x14ac:dyDescent="0.45">
      <c r="A132" s="1" t="s">
        <v>45</v>
      </c>
      <c r="D132" s="1"/>
      <c r="E132" s="16">
        <v>43525</v>
      </c>
      <c r="F132" s="1" t="s">
        <v>11</v>
      </c>
      <c r="G132" s="2">
        <v>2891352</v>
      </c>
      <c r="H132" s="2">
        <v>138528</v>
      </c>
      <c r="I132" s="2">
        <v>13922</v>
      </c>
      <c r="J132" s="2">
        <v>264</v>
      </c>
      <c r="K132" s="2">
        <v>9632</v>
      </c>
      <c r="L132" s="2">
        <v>3891</v>
      </c>
      <c r="M132" s="2">
        <v>186</v>
      </c>
      <c r="N132" s="2">
        <v>20.87</v>
      </c>
      <c r="O132" cm="1">
        <f t="array" ref="O132">SUMPRODUCT((G132&lt;=$G$101:$G$150)/COUNTIF($G$101:$G$150,$G$101:$G$150))</f>
        <v>32</v>
      </c>
    </row>
    <row r="133" spans="1:15" x14ac:dyDescent="0.45">
      <c r="A133" s="1" t="s">
        <v>28</v>
      </c>
      <c r="D133" s="1"/>
      <c r="E133" s="16">
        <v>43525</v>
      </c>
      <c r="F133" s="1" t="s">
        <v>11</v>
      </c>
      <c r="G133" s="2">
        <v>2819574</v>
      </c>
      <c r="H133" s="2">
        <v>161380</v>
      </c>
      <c r="I133" s="2">
        <v>27671</v>
      </c>
      <c r="J133" s="2">
        <v>437</v>
      </c>
      <c r="K133" s="2">
        <v>10335</v>
      </c>
      <c r="L133" s="2">
        <v>3794</v>
      </c>
      <c r="M133" s="2">
        <v>217</v>
      </c>
      <c r="N133" s="2">
        <v>17.47</v>
      </c>
      <c r="O133" cm="1">
        <f t="array" ref="O133">SUMPRODUCT((G133&lt;=$G$101:$G$150)/COUNTIF($G$101:$G$150,$G$101:$G$150))</f>
        <v>33</v>
      </c>
    </row>
    <row r="134" spans="1:15" x14ac:dyDescent="0.45">
      <c r="A134" s="1" t="s">
        <v>49</v>
      </c>
      <c r="D134" s="1"/>
      <c r="E134" s="16">
        <v>43525</v>
      </c>
      <c r="F134" s="1" t="s">
        <v>11</v>
      </c>
      <c r="G134" s="2">
        <v>2395613</v>
      </c>
      <c r="H134" s="2">
        <v>157226</v>
      </c>
      <c r="I134" s="2">
        <v>132239</v>
      </c>
      <c r="J134" s="2">
        <v>534</v>
      </c>
      <c r="K134" s="2">
        <v>12554</v>
      </c>
      <c r="L134" s="2">
        <v>3224</v>
      </c>
      <c r="M134" s="2">
        <v>211</v>
      </c>
      <c r="N134" s="2">
        <v>15.24</v>
      </c>
      <c r="O134" cm="1">
        <f t="array" ref="O134">SUMPRODUCT((G134&lt;=$G$101:$G$150)/COUNTIF($G$101:$G$150,$G$101:$G$150))</f>
        <v>34</v>
      </c>
    </row>
    <row r="135" spans="1:15" x14ac:dyDescent="0.45">
      <c r="A135" s="1" t="s">
        <v>52</v>
      </c>
      <c r="D135" s="1"/>
      <c r="E135" s="16">
        <v>43525</v>
      </c>
      <c r="F135" s="1" t="s">
        <v>11</v>
      </c>
      <c r="G135" s="2">
        <v>2281670</v>
      </c>
      <c r="H135" s="2">
        <v>108990</v>
      </c>
      <c r="I135" s="2">
        <v>34709</v>
      </c>
      <c r="J135" s="2">
        <v>389</v>
      </c>
      <c r="K135" s="2">
        <v>11714</v>
      </c>
      <c r="L135" s="2">
        <v>3070</v>
      </c>
      <c r="M135" s="2">
        <v>146</v>
      </c>
      <c r="N135" s="2">
        <v>20.93</v>
      </c>
      <c r="O135" cm="1">
        <f t="array" ref="O135">SUMPRODUCT((G135&lt;=$G$101:$G$150)/COUNTIF($G$101:$G$150,$G$101:$G$150))</f>
        <v>35</v>
      </c>
    </row>
    <row r="136" spans="1:15" x14ac:dyDescent="0.45">
      <c r="A136" s="1" t="s">
        <v>30</v>
      </c>
      <c r="D136" s="1"/>
      <c r="E136" s="16">
        <v>43525</v>
      </c>
      <c r="F136" s="1" t="s">
        <v>11</v>
      </c>
      <c r="G136" s="2">
        <v>2139748</v>
      </c>
      <c r="H136" s="2">
        <v>241366</v>
      </c>
      <c r="I136" s="2">
        <v>19125</v>
      </c>
      <c r="J136" s="2">
        <v>708</v>
      </c>
      <c r="K136" s="2">
        <v>35661</v>
      </c>
      <c r="L136" s="2">
        <v>2879</v>
      </c>
      <c r="M136" s="2">
        <v>324</v>
      </c>
      <c r="N136" s="2">
        <v>8.8699999999999992</v>
      </c>
      <c r="O136" cm="1">
        <f t="array" ref="O136">SUMPRODUCT((G136&lt;=$G$101:$G$150)/COUNTIF($G$101:$G$150,$G$101:$G$150))</f>
        <v>36</v>
      </c>
    </row>
    <row r="137" spans="1:15" x14ac:dyDescent="0.45">
      <c r="A137" s="1" t="s">
        <v>55</v>
      </c>
      <c r="D137" s="1"/>
      <c r="E137" s="16">
        <v>43525</v>
      </c>
      <c r="F137" s="1" t="s">
        <v>11</v>
      </c>
      <c r="G137" s="2">
        <v>2009232</v>
      </c>
      <c r="H137" s="2">
        <v>129272</v>
      </c>
      <c r="I137" s="2">
        <v>12159</v>
      </c>
      <c r="J137" s="2">
        <v>342</v>
      </c>
      <c r="K137" s="2">
        <v>14474</v>
      </c>
      <c r="L137" s="2">
        <v>2704</v>
      </c>
      <c r="M137" s="2">
        <v>173</v>
      </c>
      <c r="N137" s="2">
        <v>15.54</v>
      </c>
      <c r="O137" cm="1">
        <f t="array" ref="O137">SUMPRODUCT((G137&lt;=$G$101:$G$150)/COUNTIF($G$101:$G$150,$G$101:$G$150))</f>
        <v>37</v>
      </c>
    </row>
    <row r="138" spans="1:15" x14ac:dyDescent="0.45">
      <c r="A138" s="1" t="s">
        <v>62</v>
      </c>
      <c r="D138" s="1"/>
      <c r="E138" s="16">
        <v>43525</v>
      </c>
      <c r="F138" s="1" t="s">
        <v>11</v>
      </c>
      <c r="G138" s="2">
        <v>1948079</v>
      </c>
      <c r="H138" s="2">
        <v>163529</v>
      </c>
      <c r="I138" s="2">
        <v>31174</v>
      </c>
      <c r="J138" s="2">
        <v>846</v>
      </c>
      <c r="K138" s="2">
        <v>21706</v>
      </c>
      <c r="L138" s="2">
        <v>2621</v>
      </c>
      <c r="M138" s="2">
        <v>220</v>
      </c>
      <c r="N138" s="2">
        <v>11.91</v>
      </c>
      <c r="O138" cm="1">
        <f t="array" ref="O138">SUMPRODUCT((G138&lt;=$G$101:$G$150)/COUNTIF($G$101:$G$150,$G$101:$G$150))</f>
        <v>38</v>
      </c>
    </row>
    <row r="139" spans="1:15" x14ac:dyDescent="0.45">
      <c r="A139" s="1" t="s">
        <v>23</v>
      </c>
      <c r="D139" s="1"/>
      <c r="E139" s="16">
        <v>43525</v>
      </c>
      <c r="F139" s="1" t="s">
        <v>11</v>
      </c>
      <c r="G139" s="2">
        <v>1868911</v>
      </c>
      <c r="H139" s="2">
        <v>114047</v>
      </c>
      <c r="I139" s="2">
        <v>30640</v>
      </c>
      <c r="J139" s="2">
        <v>398</v>
      </c>
      <c r="K139" s="2">
        <v>20856</v>
      </c>
      <c r="L139" s="2">
        <v>2515</v>
      </c>
      <c r="M139" s="2">
        <v>153</v>
      </c>
      <c r="N139" s="2">
        <v>16.39</v>
      </c>
      <c r="O139" cm="1">
        <f t="array" ref="O139">SUMPRODUCT((G139&lt;=$G$101:$G$150)/COUNTIF($G$101:$G$150,$G$101:$G$150))</f>
        <v>39</v>
      </c>
    </row>
    <row r="140" spans="1:15" x14ac:dyDescent="0.45">
      <c r="A140" s="1" t="s">
        <v>43</v>
      </c>
      <c r="D140" s="1"/>
      <c r="E140" s="16">
        <v>43525</v>
      </c>
      <c r="F140" s="1" t="s">
        <v>11</v>
      </c>
      <c r="G140" s="2">
        <v>1811886</v>
      </c>
      <c r="H140" s="2">
        <v>138906</v>
      </c>
      <c r="I140" s="2">
        <v>47990</v>
      </c>
      <c r="J140" s="2">
        <v>323</v>
      </c>
      <c r="K140" s="2">
        <v>14504</v>
      </c>
      <c r="L140" s="2">
        <v>2438</v>
      </c>
      <c r="M140" s="2">
        <v>186</v>
      </c>
      <c r="N140" s="2">
        <v>13.04</v>
      </c>
      <c r="O140" cm="1">
        <f t="array" ref="O140">SUMPRODUCT((G140&lt;=$G$101:$G$150)/COUNTIF($G$101:$G$150,$G$101:$G$150))</f>
        <v>40</v>
      </c>
    </row>
    <row r="141" spans="1:15" x14ac:dyDescent="0.45">
      <c r="A141" s="1" t="s">
        <v>53</v>
      </c>
      <c r="D141" s="1"/>
      <c r="E141" s="16">
        <v>43525</v>
      </c>
      <c r="F141" s="1" t="s">
        <v>11</v>
      </c>
      <c r="G141" s="2">
        <v>1632070</v>
      </c>
      <c r="H141" s="2">
        <v>94156</v>
      </c>
      <c r="I141" s="2">
        <v>20700</v>
      </c>
      <c r="J141" s="2">
        <v>229</v>
      </c>
      <c r="K141" s="2">
        <v>14322</v>
      </c>
      <c r="L141" s="2">
        <v>2196</v>
      </c>
      <c r="M141" s="2">
        <v>126</v>
      </c>
      <c r="N141" s="2">
        <v>17.329999999999998</v>
      </c>
      <c r="O141" cm="1">
        <f t="array" ref="O141">SUMPRODUCT((G141&lt;=$G$101:$G$150)/COUNTIF($G$101:$G$150,$G$101:$G$150))</f>
        <v>41</v>
      </c>
    </row>
    <row r="142" spans="1:15" x14ac:dyDescent="0.45">
      <c r="A142" s="1" t="s">
        <v>70</v>
      </c>
      <c r="D142" s="1"/>
      <c r="E142" s="16">
        <v>43525</v>
      </c>
      <c r="F142" s="1" t="s">
        <v>11</v>
      </c>
      <c r="G142" s="2">
        <v>1576945</v>
      </c>
      <c r="H142" s="2">
        <v>88293</v>
      </c>
      <c r="I142" s="2">
        <v>9049</v>
      </c>
      <c r="J142" s="2">
        <v>193</v>
      </c>
      <c r="K142" s="2">
        <v>6366</v>
      </c>
      <c r="L142" s="2">
        <v>2122</v>
      </c>
      <c r="M142" s="2">
        <v>118</v>
      </c>
      <c r="N142" s="2">
        <v>17.86</v>
      </c>
      <c r="O142" cm="1">
        <f t="array" ref="O142">SUMPRODUCT((G142&lt;=$G$101:$G$150)/COUNTIF($G$101:$G$150,$G$101:$G$150))</f>
        <v>42</v>
      </c>
    </row>
    <row r="143" spans="1:15" x14ac:dyDescent="0.45">
      <c r="A143" s="1" t="s">
        <v>54</v>
      </c>
      <c r="D143" s="1"/>
      <c r="E143" s="16">
        <v>43525</v>
      </c>
      <c r="F143" s="1" t="s">
        <v>11</v>
      </c>
      <c r="G143" s="2">
        <v>1042250</v>
      </c>
      <c r="H143" s="2">
        <v>114138</v>
      </c>
      <c r="I143" s="2">
        <v>5162</v>
      </c>
      <c r="J143" s="2">
        <v>330</v>
      </c>
      <c r="K143" s="2">
        <v>9411</v>
      </c>
      <c r="L143" s="2">
        <v>1402</v>
      </c>
      <c r="M143" s="2">
        <v>153</v>
      </c>
      <c r="N143" s="2">
        <v>9.1300000000000008</v>
      </c>
      <c r="O143" cm="1">
        <f t="array" ref="O143">SUMPRODUCT((G143&lt;=$G$101:$G$150)/COUNTIF($G$101:$G$150,$G$101:$G$150))</f>
        <v>43</v>
      </c>
    </row>
    <row r="144" spans="1:15" x14ac:dyDescent="0.45">
      <c r="A144" s="1" t="s">
        <v>50</v>
      </c>
      <c r="D144" s="1"/>
      <c r="E144" s="16">
        <v>43525</v>
      </c>
      <c r="F144" s="1" t="s">
        <v>11</v>
      </c>
      <c r="G144" s="2">
        <v>1007134</v>
      </c>
      <c r="H144" s="2">
        <v>145147</v>
      </c>
      <c r="I144" s="2">
        <v>15916</v>
      </c>
      <c r="J144" s="2">
        <v>386</v>
      </c>
      <c r="K144" s="2">
        <v>29671</v>
      </c>
      <c r="L144" s="2">
        <v>1355</v>
      </c>
      <c r="M144" s="2">
        <v>195</v>
      </c>
      <c r="N144" s="2">
        <v>6.94</v>
      </c>
      <c r="O144" cm="1">
        <f t="array" ref="O144">SUMPRODUCT((G144&lt;=$G$101:$G$150)/COUNTIF($G$101:$G$150,$G$101:$G$150))</f>
        <v>44</v>
      </c>
    </row>
    <row r="145" spans="1:15" x14ac:dyDescent="0.45">
      <c r="A145" s="1" t="s">
        <v>40</v>
      </c>
      <c r="D145" s="1"/>
      <c r="E145" s="16">
        <v>43525</v>
      </c>
      <c r="F145" s="1" t="s">
        <v>11</v>
      </c>
      <c r="G145" s="2">
        <v>926477</v>
      </c>
      <c r="H145" s="2">
        <v>126464</v>
      </c>
      <c r="I145" s="2">
        <v>16348</v>
      </c>
      <c r="J145" s="2">
        <v>515</v>
      </c>
      <c r="K145" s="2">
        <v>18330</v>
      </c>
      <c r="L145" s="2">
        <v>1246</v>
      </c>
      <c r="M145" s="2">
        <v>170</v>
      </c>
      <c r="N145" s="2">
        <v>7.33</v>
      </c>
      <c r="O145" cm="1">
        <f t="array" ref="O145">SUMPRODUCT((G145&lt;=$G$101:$G$150)/COUNTIF($G$101:$G$150,$G$101:$G$150))</f>
        <v>45</v>
      </c>
    </row>
    <row r="146" spans="1:15" x14ac:dyDescent="0.45">
      <c r="A146" s="1" t="s">
        <v>46</v>
      </c>
      <c r="D146" s="1"/>
      <c r="E146" s="16">
        <v>43525</v>
      </c>
      <c r="F146" s="1" t="s">
        <v>11</v>
      </c>
      <c r="G146" s="2">
        <v>838564</v>
      </c>
      <c r="H146" s="2">
        <v>138833</v>
      </c>
      <c r="I146" s="2">
        <v>7847</v>
      </c>
      <c r="J146" s="2">
        <v>333</v>
      </c>
      <c r="K146" s="2">
        <v>17437</v>
      </c>
      <c r="L146" s="2">
        <v>1128</v>
      </c>
      <c r="M146" s="2">
        <v>186</v>
      </c>
      <c r="N146" s="2">
        <v>6.04</v>
      </c>
      <c r="O146" cm="1">
        <f t="array" ref="O146">SUMPRODUCT((G146&lt;=$G$101:$G$150)/COUNTIF($G$101:$G$150,$G$101:$G$150))</f>
        <v>46</v>
      </c>
    </row>
    <row r="147" spans="1:15" x14ac:dyDescent="0.45">
      <c r="A147" s="1" t="s">
        <v>48</v>
      </c>
      <c r="D147" s="1"/>
      <c r="E147" s="16">
        <v>43525</v>
      </c>
      <c r="F147" s="1" t="s">
        <v>11</v>
      </c>
      <c r="G147" s="2">
        <v>489354</v>
      </c>
      <c r="H147" s="2">
        <v>81852</v>
      </c>
      <c r="I147" s="2">
        <v>5485</v>
      </c>
      <c r="J147" s="2">
        <v>199</v>
      </c>
      <c r="K147" s="2">
        <v>11516</v>
      </c>
      <c r="L147" s="2">
        <v>658</v>
      </c>
      <c r="M147" s="2">
        <v>110</v>
      </c>
      <c r="N147" s="2">
        <v>5.98</v>
      </c>
      <c r="O147" cm="1">
        <f t="array" ref="O147">SUMPRODUCT((G147&lt;=$G$101:$G$150)/COUNTIF($G$101:$G$150,$G$101:$G$150))</f>
        <v>47</v>
      </c>
    </row>
    <row r="148" spans="1:15" x14ac:dyDescent="0.45">
      <c r="A148" s="1" t="s">
        <v>35</v>
      </c>
      <c r="D148" s="1"/>
      <c r="E148" s="16">
        <v>43525</v>
      </c>
      <c r="F148" s="1" t="s">
        <v>11</v>
      </c>
      <c r="G148" s="2">
        <v>479336</v>
      </c>
      <c r="H148" s="2">
        <v>95151</v>
      </c>
      <c r="I148" s="2">
        <v>5984</v>
      </c>
      <c r="J148" s="2">
        <v>244</v>
      </c>
      <c r="K148" s="2">
        <v>15900</v>
      </c>
      <c r="L148" s="2">
        <v>645</v>
      </c>
      <c r="M148" s="2">
        <v>128</v>
      </c>
      <c r="N148" s="2">
        <v>5.04</v>
      </c>
      <c r="O148" cm="1">
        <f t="array" ref="O148">SUMPRODUCT((G148&lt;=$G$101:$G$150)/COUNTIF($G$101:$G$150,$G$101:$G$150))</f>
        <v>48</v>
      </c>
    </row>
    <row r="149" spans="1:15" x14ac:dyDescent="0.45">
      <c r="A149" s="1" t="s">
        <v>71</v>
      </c>
      <c r="D149" s="1"/>
      <c r="E149" s="16">
        <v>43525</v>
      </c>
      <c r="F149" s="1" t="s">
        <v>11</v>
      </c>
      <c r="G149" s="2">
        <v>462409</v>
      </c>
      <c r="H149" s="2">
        <v>86471</v>
      </c>
      <c r="I149" s="2">
        <v>9203</v>
      </c>
      <c r="J149" s="2">
        <v>264</v>
      </c>
      <c r="K149" s="2">
        <v>18881</v>
      </c>
      <c r="L149" s="2">
        <v>622</v>
      </c>
      <c r="M149" s="2">
        <v>116</v>
      </c>
      <c r="N149" s="2">
        <v>5.35</v>
      </c>
      <c r="O149" cm="1">
        <f t="array" ref="O149">SUMPRODUCT((G149&lt;=$G$101:$G$150)/COUNTIF($G$101:$G$150,$G$101:$G$150))</f>
        <v>49</v>
      </c>
    </row>
    <row r="150" spans="1:15" x14ac:dyDescent="0.45">
      <c r="A150" s="1" t="s">
        <v>69</v>
      </c>
      <c r="D150" s="1"/>
      <c r="E150" s="16">
        <v>43525</v>
      </c>
      <c r="F150" s="1" t="s">
        <v>11</v>
      </c>
      <c r="G150" s="2">
        <v>419137</v>
      </c>
      <c r="H150" s="2">
        <v>104207</v>
      </c>
      <c r="I150" s="2">
        <v>33876</v>
      </c>
      <c r="J150" s="2">
        <v>460</v>
      </c>
      <c r="K150" s="2">
        <v>33462</v>
      </c>
      <c r="L150" s="2">
        <v>564</v>
      </c>
      <c r="M150" s="2">
        <v>140</v>
      </c>
      <c r="N150" s="2">
        <v>4.0199999999999996</v>
      </c>
      <c r="O150" cm="1">
        <f t="array" ref="O150">SUMPRODUCT((G150&lt;=$G$101:$G$150)/COUNTIF($G$101:$G$150,$G$101:$G$150))</f>
        <v>50</v>
      </c>
    </row>
    <row r="151" spans="1:15" x14ac:dyDescent="0.45">
      <c r="A151" s="1" t="s">
        <v>10</v>
      </c>
      <c r="D151" s="1"/>
      <c r="E151" s="16">
        <v>43556</v>
      </c>
      <c r="F151" s="1" t="s">
        <v>72</v>
      </c>
      <c r="G151" s="2">
        <v>100443090</v>
      </c>
      <c r="H151" s="2">
        <v>7536634</v>
      </c>
      <c r="I151" s="2">
        <v>465998</v>
      </c>
      <c r="J151" s="2">
        <v>21968</v>
      </c>
      <c r="K151" s="2">
        <v>884315</v>
      </c>
      <c r="L151" s="2">
        <v>139698</v>
      </c>
      <c r="M151" s="2">
        <v>10482</v>
      </c>
      <c r="N151" s="2">
        <v>13.33</v>
      </c>
      <c r="O151" cm="1">
        <f t="array" ref="O151">SUMPRODUCT((G151&lt;=$G$151:$G$200)/COUNTIF($G$151:$G$200,$G$151:$G$200))</f>
        <v>1</v>
      </c>
    </row>
    <row r="152" spans="1:15" x14ac:dyDescent="0.45">
      <c r="A152" s="1" t="s">
        <v>12</v>
      </c>
      <c r="D152" s="1"/>
      <c r="E152" s="16">
        <v>43556</v>
      </c>
      <c r="F152" s="1" t="s">
        <v>72</v>
      </c>
      <c r="G152" s="2">
        <v>92428052</v>
      </c>
      <c r="H152" s="2">
        <v>1978924</v>
      </c>
      <c r="I152" s="2">
        <v>548157</v>
      </c>
      <c r="J152" s="2">
        <v>4008</v>
      </c>
      <c r="K152" s="2">
        <v>172848</v>
      </c>
      <c r="L152" s="2">
        <v>128550</v>
      </c>
      <c r="M152" s="2">
        <v>2752</v>
      </c>
      <c r="N152" s="2">
        <v>46.71</v>
      </c>
      <c r="O152" cm="1">
        <f t="array" ref="O152">SUMPRODUCT((G152&lt;=$G$151:$G$200)/COUNTIF($G$151:$G$200,$G$151:$G$200))</f>
        <v>2</v>
      </c>
    </row>
    <row r="153" spans="1:15" x14ac:dyDescent="0.45">
      <c r="A153" s="1" t="s">
        <v>24</v>
      </c>
      <c r="D153" s="1"/>
      <c r="E153" s="16">
        <v>43556</v>
      </c>
      <c r="F153" s="1" t="s">
        <v>72</v>
      </c>
      <c r="G153" s="2">
        <v>83055988</v>
      </c>
      <c r="H153" s="2">
        <v>727591</v>
      </c>
      <c r="I153" s="2">
        <v>256096</v>
      </c>
      <c r="J153" s="2">
        <v>1868</v>
      </c>
      <c r="K153" s="2">
        <v>79087</v>
      </c>
      <c r="L153" s="2">
        <v>115515</v>
      </c>
      <c r="M153" s="2">
        <v>1011</v>
      </c>
      <c r="N153" s="2">
        <v>114.15</v>
      </c>
      <c r="O153" cm="1">
        <f t="array" ref="O153">SUMPRODUCT((G153&lt;=$G$151:$G$200)/COUNTIF($G$151:$G$200,$G$151:$G$200))</f>
        <v>3</v>
      </c>
    </row>
    <row r="154" spans="1:15" x14ac:dyDescent="0.45">
      <c r="A154" s="1" t="s">
        <v>18</v>
      </c>
      <c r="D154" s="1"/>
      <c r="E154" s="16">
        <v>43556</v>
      </c>
      <c r="F154" s="1" t="s">
        <v>72</v>
      </c>
      <c r="G154" s="2">
        <v>58637850</v>
      </c>
      <c r="H154" s="2">
        <v>862890</v>
      </c>
      <c r="I154" s="2">
        <v>219754</v>
      </c>
      <c r="J154" s="2">
        <v>1848</v>
      </c>
      <c r="K154" s="2">
        <v>135011</v>
      </c>
      <c r="L154" s="2">
        <v>81554</v>
      </c>
      <c r="M154" s="2">
        <v>1200</v>
      </c>
      <c r="N154" s="2">
        <v>67.959999999999994</v>
      </c>
      <c r="O154" cm="1">
        <f t="array" ref="O154">SUMPRODUCT((G154&lt;=$G$151:$G$200)/COUNTIF($G$151:$G$200,$G$151:$G$200))</f>
        <v>4</v>
      </c>
    </row>
    <row r="155" spans="1:15" x14ac:dyDescent="0.45">
      <c r="A155" s="1" t="s">
        <v>39</v>
      </c>
      <c r="D155" s="1"/>
      <c r="E155" s="16">
        <v>43556</v>
      </c>
      <c r="F155" s="1" t="s">
        <v>72</v>
      </c>
      <c r="G155" s="2">
        <v>34381371</v>
      </c>
      <c r="H155" s="2">
        <v>195599</v>
      </c>
      <c r="I155" s="2">
        <v>278075</v>
      </c>
      <c r="J155" s="2">
        <v>1572</v>
      </c>
      <c r="K155" s="2">
        <v>25124</v>
      </c>
      <c r="L155" s="2">
        <v>47818</v>
      </c>
      <c r="M155" s="2">
        <v>272</v>
      </c>
      <c r="N155" s="2">
        <v>175.77</v>
      </c>
      <c r="O155" cm="1">
        <f t="array" ref="O155">SUMPRODUCT((G155&lt;=$G$151:$G$200)/COUNTIF($G$151:$G$200,$G$151:$G$200))</f>
        <v>5</v>
      </c>
    </row>
    <row r="156" spans="1:15" x14ac:dyDescent="0.45">
      <c r="A156" s="1" t="s">
        <v>16</v>
      </c>
      <c r="D156" s="1"/>
      <c r="E156" s="16">
        <v>43556</v>
      </c>
      <c r="F156" s="1" t="s">
        <v>72</v>
      </c>
      <c r="G156" s="2">
        <v>30853367</v>
      </c>
      <c r="H156" s="2">
        <v>845555</v>
      </c>
      <c r="I156" s="2">
        <v>313013</v>
      </c>
      <c r="J156" s="2">
        <v>2295</v>
      </c>
      <c r="K156" s="2">
        <v>127669</v>
      </c>
      <c r="L156" s="2">
        <v>42911</v>
      </c>
      <c r="M156" s="2">
        <v>1176</v>
      </c>
      <c r="N156" s="2">
        <v>36.49</v>
      </c>
      <c r="O156" cm="1">
        <f t="array" ref="O156">SUMPRODUCT((G156&lt;=$G$151:$G$200)/COUNTIF($G$151:$G$200,$G$151:$G$200))</f>
        <v>6</v>
      </c>
    </row>
    <row r="157" spans="1:15" x14ac:dyDescent="0.45">
      <c r="A157" s="1" t="s">
        <v>20</v>
      </c>
      <c r="D157" s="1"/>
      <c r="E157" s="16">
        <v>43556</v>
      </c>
      <c r="F157" s="1" t="s">
        <v>72</v>
      </c>
      <c r="G157" s="2">
        <v>29498775</v>
      </c>
      <c r="H157" s="2">
        <v>450484</v>
      </c>
      <c r="I157" s="2">
        <v>146659</v>
      </c>
      <c r="J157" s="2">
        <v>1330</v>
      </c>
      <c r="K157" s="2">
        <v>36752</v>
      </c>
      <c r="L157" s="2">
        <v>41027</v>
      </c>
      <c r="M157" s="2">
        <v>626</v>
      </c>
      <c r="N157" s="2">
        <v>65.48</v>
      </c>
      <c r="O157" cm="1">
        <f t="array" ref="O157">SUMPRODUCT((G157&lt;=$G$151:$G$200)/COUNTIF($G$151:$G$200,$G$151:$G$200))</f>
        <v>7</v>
      </c>
    </row>
    <row r="158" spans="1:15" x14ac:dyDescent="0.45">
      <c r="A158" s="1" t="s">
        <v>15</v>
      </c>
      <c r="D158" s="1"/>
      <c r="E158" s="16">
        <v>43556</v>
      </c>
      <c r="F158" s="1" t="s">
        <v>72</v>
      </c>
      <c r="G158" s="2">
        <v>28601463</v>
      </c>
      <c r="H158" s="2">
        <v>788023</v>
      </c>
      <c r="I158" s="2">
        <v>185196</v>
      </c>
      <c r="J158" s="2">
        <v>2534</v>
      </c>
      <c r="K158" s="2">
        <v>102724</v>
      </c>
      <c r="L158" s="2">
        <v>39779</v>
      </c>
      <c r="M158" s="2">
        <v>1095</v>
      </c>
      <c r="N158" s="2">
        <v>36.299999999999997</v>
      </c>
      <c r="O158" cm="1">
        <f t="array" ref="O158">SUMPRODUCT((G158&lt;=$G$151:$G$200)/COUNTIF($G$151:$G$200,$G$151:$G$200))</f>
        <v>8</v>
      </c>
    </row>
    <row r="159" spans="1:15" x14ac:dyDescent="0.45">
      <c r="A159" s="1" t="s">
        <v>61</v>
      </c>
      <c r="D159" s="1"/>
      <c r="E159" s="16">
        <v>43556</v>
      </c>
      <c r="F159" s="1" t="s">
        <v>72</v>
      </c>
      <c r="G159" s="2">
        <v>25099028</v>
      </c>
      <c r="H159" s="2">
        <v>2009967</v>
      </c>
      <c r="I159" s="2">
        <v>199116</v>
      </c>
      <c r="J159" s="2">
        <v>5000</v>
      </c>
      <c r="K159" s="2">
        <v>259932</v>
      </c>
      <c r="L159" s="2">
        <v>34908</v>
      </c>
      <c r="M159" s="2">
        <v>2795</v>
      </c>
      <c r="N159" s="2">
        <v>12.49</v>
      </c>
      <c r="O159" cm="1">
        <f t="array" ref="O159">SUMPRODUCT((G159&lt;=$G$151:$G$200)/COUNTIF($G$151:$G$200,$G$151:$G$200))</f>
        <v>9</v>
      </c>
    </row>
    <row r="160" spans="1:15" x14ac:dyDescent="0.45">
      <c r="A160" s="1" t="s">
        <v>14</v>
      </c>
      <c r="D160" s="1"/>
      <c r="E160" s="16">
        <v>43556</v>
      </c>
      <c r="F160" s="1" t="s">
        <v>72</v>
      </c>
      <c r="G160" s="2">
        <v>20687517</v>
      </c>
      <c r="H160" s="2">
        <v>846962</v>
      </c>
      <c r="I160" s="2">
        <v>134191</v>
      </c>
      <c r="J160" s="2">
        <v>1937</v>
      </c>
      <c r="K160" s="2">
        <v>73993</v>
      </c>
      <c r="L160" s="2">
        <v>28772</v>
      </c>
      <c r="M160" s="2">
        <v>1177</v>
      </c>
      <c r="N160" s="2">
        <v>24.43</v>
      </c>
      <c r="O160" cm="1">
        <f t="array" ref="O160">SUMPRODUCT((G160&lt;=$G$151:$G$200)/COUNTIF($G$151:$G$200,$G$151:$G$200))</f>
        <v>10</v>
      </c>
    </row>
    <row r="161" spans="1:15" x14ac:dyDescent="0.45">
      <c r="A161" s="1" t="s">
        <v>19</v>
      </c>
      <c r="D161" s="1"/>
      <c r="E161" s="16">
        <v>43556</v>
      </c>
      <c r="F161" s="1" t="s">
        <v>72</v>
      </c>
      <c r="G161" s="2">
        <v>17304829</v>
      </c>
      <c r="H161" s="2">
        <v>631891</v>
      </c>
      <c r="I161" s="2">
        <v>99545</v>
      </c>
      <c r="J161" s="2">
        <v>2475</v>
      </c>
      <c r="K161" s="2">
        <v>44269</v>
      </c>
      <c r="L161" s="2">
        <v>24067</v>
      </c>
      <c r="M161" s="2">
        <v>878</v>
      </c>
      <c r="N161" s="2">
        <v>27.39</v>
      </c>
      <c r="O161" cm="1">
        <f t="array" ref="O161">SUMPRODUCT((G161&lt;=$G$151:$G$200)/COUNTIF($G$151:$G$200,$G$151:$G$200))</f>
        <v>11</v>
      </c>
    </row>
    <row r="162" spans="1:15" x14ac:dyDescent="0.45">
      <c r="A162" s="1" t="s">
        <v>66</v>
      </c>
      <c r="D162" s="1"/>
      <c r="E162" s="16">
        <v>43556</v>
      </c>
      <c r="F162" s="1" t="s">
        <v>72</v>
      </c>
      <c r="G162" s="2">
        <v>12742668</v>
      </c>
      <c r="H162" s="2">
        <v>363484</v>
      </c>
      <c r="I162" s="2">
        <v>91302</v>
      </c>
      <c r="J162" s="2">
        <v>1456</v>
      </c>
      <c r="K162" s="2">
        <v>63530</v>
      </c>
      <c r="L162" s="2">
        <v>17722</v>
      </c>
      <c r="M162" s="2">
        <v>505</v>
      </c>
      <c r="N162" s="2">
        <v>35.06</v>
      </c>
      <c r="O162" cm="1">
        <f t="array" ref="O162">SUMPRODUCT((G162&lt;=$G$151:$G$200)/COUNTIF($G$151:$G$200,$G$151:$G$200))</f>
        <v>12</v>
      </c>
    </row>
    <row r="163" spans="1:15" x14ac:dyDescent="0.45">
      <c r="A163" s="1" t="s">
        <v>74</v>
      </c>
      <c r="D163" s="1"/>
      <c r="E163" s="16">
        <v>43556</v>
      </c>
      <c r="F163" s="1" t="s">
        <v>72</v>
      </c>
      <c r="G163" s="2">
        <v>10354752</v>
      </c>
      <c r="H163" s="2">
        <v>142261</v>
      </c>
      <c r="I163" s="2">
        <v>51914</v>
      </c>
      <c r="J163" s="2">
        <v>348</v>
      </c>
      <c r="K163" s="2">
        <v>12964</v>
      </c>
      <c r="L163" s="2">
        <v>14401</v>
      </c>
      <c r="M163" s="2">
        <v>197</v>
      </c>
      <c r="N163" s="2">
        <v>72.790000000000006</v>
      </c>
      <c r="O163" cm="1">
        <f t="array" ref="O163">SUMPRODUCT((G163&lt;=$G$151:$G$200)/COUNTIF($G$151:$G$200,$G$151:$G$200))</f>
        <v>13</v>
      </c>
    </row>
    <row r="164" spans="1:15" x14ac:dyDescent="0.45">
      <c r="A164" s="1" t="s">
        <v>27</v>
      </c>
      <c r="D164" s="1"/>
      <c r="E164" s="16">
        <v>43556</v>
      </c>
      <c r="F164" s="1" t="s">
        <v>72</v>
      </c>
      <c r="G164" s="2">
        <v>10112664</v>
      </c>
      <c r="H164" s="2">
        <v>247164</v>
      </c>
      <c r="I164" s="2">
        <v>109147</v>
      </c>
      <c r="J164" s="2">
        <v>944</v>
      </c>
      <c r="K164" s="2">
        <v>42988</v>
      </c>
      <c r="L164" s="2">
        <v>14064</v>
      </c>
      <c r="M164" s="2">
        <v>343</v>
      </c>
      <c r="N164" s="2">
        <v>40.909999999999997</v>
      </c>
      <c r="O164" cm="1">
        <f t="array" ref="O164">SUMPRODUCT((G164&lt;=$G$151:$G$200)/COUNTIF($G$151:$G$200,$G$151:$G$200))</f>
        <v>14</v>
      </c>
    </row>
    <row r="165" spans="1:15" x14ac:dyDescent="0.45">
      <c r="A165" s="1" t="s">
        <v>17</v>
      </c>
      <c r="D165" s="1"/>
      <c r="E165" s="16">
        <v>43556</v>
      </c>
      <c r="F165" s="1" t="s">
        <v>72</v>
      </c>
      <c r="G165" s="2">
        <v>8271980</v>
      </c>
      <c r="H165" s="2">
        <v>729483</v>
      </c>
      <c r="I165" s="2">
        <v>48981</v>
      </c>
      <c r="J165" s="2">
        <v>1791</v>
      </c>
      <c r="K165" s="2">
        <v>122071</v>
      </c>
      <c r="L165" s="2">
        <v>11504</v>
      </c>
      <c r="M165" s="2">
        <v>1014</v>
      </c>
      <c r="N165" s="2">
        <v>11.34</v>
      </c>
      <c r="O165" cm="1">
        <f t="array" ref="O165">SUMPRODUCT((G165&lt;=$G$151:$G$200)/COUNTIF($G$151:$G$200,$G$151:$G$200))</f>
        <v>15</v>
      </c>
    </row>
    <row r="166" spans="1:15" x14ac:dyDescent="0.45">
      <c r="A166" s="1" t="s">
        <v>21</v>
      </c>
      <c r="D166" s="1"/>
      <c r="E166" s="16">
        <v>43556</v>
      </c>
      <c r="F166" s="1" t="s">
        <v>72</v>
      </c>
      <c r="G166" s="2">
        <v>8217973</v>
      </c>
      <c r="H166" s="2">
        <v>402932</v>
      </c>
      <c r="I166" s="2">
        <v>42579</v>
      </c>
      <c r="J166" s="2">
        <v>914</v>
      </c>
      <c r="K166" s="2">
        <v>42838</v>
      </c>
      <c r="L166" s="2">
        <v>11429</v>
      </c>
      <c r="M166" s="2">
        <v>560</v>
      </c>
      <c r="N166" s="2">
        <v>20.399999999999999</v>
      </c>
      <c r="O166" cm="1">
        <f t="array" ref="O166">SUMPRODUCT((G166&lt;=$G$151:$G$200)/COUNTIF($G$151:$G$200,$G$151:$G$200))</f>
        <v>16</v>
      </c>
    </row>
    <row r="167" spans="1:15" x14ac:dyDescent="0.45">
      <c r="A167" s="1" t="s">
        <v>13</v>
      </c>
      <c r="D167" s="1"/>
      <c r="E167" s="16">
        <v>43556</v>
      </c>
      <c r="F167" s="1" t="s">
        <v>72</v>
      </c>
      <c r="G167" s="2">
        <v>7688262</v>
      </c>
      <c r="H167" s="2">
        <v>850749</v>
      </c>
      <c r="I167" s="2">
        <v>72152</v>
      </c>
      <c r="J167" s="2">
        <v>4238</v>
      </c>
      <c r="K167" s="2">
        <v>104618</v>
      </c>
      <c r="L167" s="2">
        <v>10692</v>
      </c>
      <c r="M167" s="2">
        <v>1183</v>
      </c>
      <c r="N167" s="2">
        <v>9.0399999999999991</v>
      </c>
      <c r="O167" cm="1">
        <f t="array" ref="O167">SUMPRODUCT((G167&lt;=$G$151:$G$200)/COUNTIF($G$151:$G$200,$G$151:$G$200))</f>
        <v>17</v>
      </c>
    </row>
    <row r="168" spans="1:15" x14ac:dyDescent="0.45">
      <c r="A168" s="1" t="s">
        <v>56</v>
      </c>
      <c r="D168" s="1"/>
      <c r="E168" s="16">
        <v>43556</v>
      </c>
      <c r="F168" s="1" t="s">
        <v>72</v>
      </c>
      <c r="G168" s="2">
        <v>6916495</v>
      </c>
      <c r="H168" s="2">
        <v>102356</v>
      </c>
      <c r="I168" s="2">
        <v>49051</v>
      </c>
      <c r="J168" s="2">
        <v>431</v>
      </c>
      <c r="K168" s="2">
        <v>11202</v>
      </c>
      <c r="L168" s="2">
        <v>9619</v>
      </c>
      <c r="M168" s="2">
        <v>142</v>
      </c>
      <c r="N168" s="2">
        <v>67.569999999999993</v>
      </c>
      <c r="O168" cm="1">
        <f t="array" ref="O168">SUMPRODUCT((G168&lt;=$G$151:$G$200)/COUNTIF($G$151:$G$200,$G$151:$G$200))</f>
        <v>18</v>
      </c>
    </row>
    <row r="169" spans="1:15" x14ac:dyDescent="0.45">
      <c r="A169" s="1" t="s">
        <v>76</v>
      </c>
      <c r="D169" s="1"/>
      <c r="E169" s="16">
        <v>43556</v>
      </c>
      <c r="F169" s="1" t="s">
        <v>72</v>
      </c>
      <c r="G169" s="2">
        <v>6832396</v>
      </c>
      <c r="H169" s="2">
        <v>130963</v>
      </c>
      <c r="I169" s="2">
        <v>202719</v>
      </c>
      <c r="J169" s="2">
        <v>2195</v>
      </c>
      <c r="K169" s="2">
        <v>30095</v>
      </c>
      <c r="L169" s="2">
        <v>9502</v>
      </c>
      <c r="M169" s="2">
        <v>182</v>
      </c>
      <c r="N169" s="2">
        <v>52.17</v>
      </c>
      <c r="O169" cm="1">
        <f t="array" ref="O169">SUMPRODUCT((G169&lt;=$G$151:$G$200)/COUNTIF($G$151:$G$200,$G$151:$G$200))</f>
        <v>19</v>
      </c>
    </row>
    <row r="170" spans="1:15" x14ac:dyDescent="0.45">
      <c r="A170" s="1" t="s">
        <v>28</v>
      </c>
      <c r="D170" s="1"/>
      <c r="E170" s="16">
        <v>43556</v>
      </c>
      <c r="F170" s="1" t="s">
        <v>72</v>
      </c>
      <c r="G170" s="2">
        <v>6618508</v>
      </c>
      <c r="H170" s="2">
        <v>220037</v>
      </c>
      <c r="I170" s="2">
        <v>44420</v>
      </c>
      <c r="J170" s="2">
        <v>921</v>
      </c>
      <c r="K170" s="2">
        <v>14174</v>
      </c>
      <c r="L170" s="2">
        <v>9205</v>
      </c>
      <c r="M170" s="2">
        <v>306</v>
      </c>
      <c r="N170" s="2">
        <v>30.08</v>
      </c>
      <c r="O170" cm="1">
        <f t="array" ref="O170">SUMPRODUCT((G170&lt;=$G$151:$G$200)/COUNTIF($G$151:$G$200,$G$151:$G$200))</f>
        <v>20</v>
      </c>
    </row>
    <row r="171" spans="1:15" x14ac:dyDescent="0.45">
      <c r="A171" s="1" t="s">
        <v>25</v>
      </c>
      <c r="D171" s="1"/>
      <c r="E171" s="16">
        <v>43556</v>
      </c>
      <c r="F171" s="1" t="s">
        <v>72</v>
      </c>
      <c r="G171" s="2">
        <v>6147358</v>
      </c>
      <c r="H171" s="2">
        <v>429837</v>
      </c>
      <c r="I171" s="2">
        <v>36014</v>
      </c>
      <c r="J171" s="2">
        <v>1222</v>
      </c>
      <c r="K171" s="2">
        <v>70852</v>
      </c>
      <c r="L171" s="2">
        <v>8549</v>
      </c>
      <c r="M171" s="2">
        <v>597</v>
      </c>
      <c r="N171" s="2">
        <v>14.3</v>
      </c>
      <c r="O171" cm="1">
        <f t="array" ref="O171">SUMPRODUCT((G171&lt;=$G$151:$G$200)/COUNTIF($G$151:$G$200,$G$151:$G$200))</f>
        <v>21</v>
      </c>
    </row>
    <row r="172" spans="1:15" x14ac:dyDescent="0.45">
      <c r="A172" s="1" t="s">
        <v>34</v>
      </c>
      <c r="D172" s="1"/>
      <c r="E172" s="16">
        <v>43556</v>
      </c>
      <c r="F172" s="1" t="s">
        <v>72</v>
      </c>
      <c r="G172" s="2">
        <v>5643083</v>
      </c>
      <c r="H172" s="2">
        <v>234755</v>
      </c>
      <c r="I172" s="2">
        <v>24250</v>
      </c>
      <c r="J172" s="2">
        <v>457</v>
      </c>
      <c r="K172" s="2">
        <v>14476</v>
      </c>
      <c r="L172" s="2">
        <v>7848</v>
      </c>
      <c r="M172" s="2">
        <v>326</v>
      </c>
      <c r="N172" s="2">
        <v>24.04</v>
      </c>
      <c r="O172" cm="1">
        <f t="array" ref="O172">SUMPRODUCT((G172&lt;=$G$151:$G$200)/COUNTIF($G$151:$G$200,$G$151:$G$200))</f>
        <v>22</v>
      </c>
    </row>
    <row r="173" spans="1:15" x14ac:dyDescent="0.45">
      <c r="A173" s="1" t="s">
        <v>51</v>
      </c>
      <c r="D173" s="1"/>
      <c r="E173" s="16">
        <v>43556</v>
      </c>
      <c r="F173" s="1" t="s">
        <v>72</v>
      </c>
      <c r="G173" s="2">
        <v>5535080</v>
      </c>
      <c r="H173" s="2">
        <v>115159</v>
      </c>
      <c r="I173" s="2">
        <v>30328</v>
      </c>
      <c r="J173" s="2">
        <v>273</v>
      </c>
      <c r="K173" s="2">
        <v>9655</v>
      </c>
      <c r="L173" s="2">
        <v>7698</v>
      </c>
      <c r="M173" s="2">
        <v>160</v>
      </c>
      <c r="N173" s="2">
        <v>48.06</v>
      </c>
      <c r="O173" cm="1">
        <f t="array" ref="O173">SUMPRODUCT((G173&lt;=$G$151:$G$200)/COUNTIF($G$151:$G$200,$G$151:$G$200))</f>
        <v>23</v>
      </c>
    </row>
    <row r="174" spans="1:15" x14ac:dyDescent="0.45">
      <c r="A174" s="1" t="s">
        <v>29</v>
      </c>
      <c r="D174" s="1"/>
      <c r="E174" s="16">
        <v>43556</v>
      </c>
      <c r="F174" s="1" t="s">
        <v>72</v>
      </c>
      <c r="G174" s="2">
        <v>5366151</v>
      </c>
      <c r="H174" s="2">
        <v>263789</v>
      </c>
      <c r="I174" s="2">
        <v>67750</v>
      </c>
      <c r="J174" s="2">
        <v>710</v>
      </c>
      <c r="K174" s="2">
        <v>60861</v>
      </c>
      <c r="L174" s="2">
        <v>7463</v>
      </c>
      <c r="M174" s="2">
        <v>366</v>
      </c>
      <c r="N174" s="2">
        <v>20.34</v>
      </c>
      <c r="O174" cm="1">
        <f t="array" ref="O174">SUMPRODUCT((G174&lt;=$G$151:$G$200)/COUNTIF($G$151:$G$200,$G$151:$G$200))</f>
        <v>24</v>
      </c>
    </row>
    <row r="175" spans="1:15" x14ac:dyDescent="0.45">
      <c r="A175" s="1" t="s">
        <v>79</v>
      </c>
      <c r="D175" s="1"/>
      <c r="E175" s="16">
        <v>43556</v>
      </c>
      <c r="F175" s="1" t="s">
        <v>72</v>
      </c>
      <c r="G175" s="2">
        <v>5253076</v>
      </c>
      <c r="H175" s="2">
        <v>113427</v>
      </c>
      <c r="I175" s="2">
        <v>132741</v>
      </c>
      <c r="J175" s="2">
        <v>1857</v>
      </c>
      <c r="K175" s="2">
        <v>19698</v>
      </c>
      <c r="L175" s="2">
        <v>7306</v>
      </c>
      <c r="M175" s="2">
        <v>157</v>
      </c>
      <c r="N175" s="2">
        <v>46.31</v>
      </c>
      <c r="O175" cm="1">
        <f t="array" ref="O175">SUMPRODUCT((G175&lt;=$G$151:$G$200)/COUNTIF($G$151:$G$200,$G$151:$G$200))</f>
        <v>25</v>
      </c>
    </row>
    <row r="176" spans="1:15" x14ac:dyDescent="0.45">
      <c r="A176" s="1" t="s">
        <v>80</v>
      </c>
      <c r="D176" s="1"/>
      <c r="E176" s="16">
        <v>43556</v>
      </c>
      <c r="F176" s="1" t="s">
        <v>72</v>
      </c>
      <c r="G176" s="2">
        <v>5244086</v>
      </c>
      <c r="H176" s="2">
        <v>86428</v>
      </c>
      <c r="I176" s="2">
        <v>73394</v>
      </c>
      <c r="J176" s="2">
        <v>854</v>
      </c>
      <c r="K176" s="2">
        <v>9585</v>
      </c>
      <c r="L176" s="2">
        <v>7293</v>
      </c>
      <c r="M176" s="2">
        <v>120</v>
      </c>
      <c r="N176" s="2">
        <v>60.68</v>
      </c>
      <c r="O176" cm="1">
        <f t="array" ref="O176">SUMPRODUCT((G176&lt;=$G$151:$G$200)/COUNTIF($G$151:$G$200,$G$151:$G$200))</f>
        <v>26</v>
      </c>
    </row>
    <row r="177" spans="1:15" x14ac:dyDescent="0.45">
      <c r="A177" s="1" t="s">
        <v>36</v>
      </c>
      <c r="D177" s="1"/>
      <c r="E177" s="16">
        <v>43556</v>
      </c>
      <c r="F177" s="1" t="s">
        <v>72</v>
      </c>
      <c r="G177" s="2">
        <v>4485192</v>
      </c>
      <c r="H177" s="2">
        <v>107443</v>
      </c>
      <c r="I177" s="2">
        <v>64983</v>
      </c>
      <c r="J177" s="2">
        <v>771</v>
      </c>
      <c r="K177" s="2">
        <v>13277</v>
      </c>
      <c r="L177" s="2">
        <v>6238</v>
      </c>
      <c r="M177" s="2">
        <v>149</v>
      </c>
      <c r="N177" s="2">
        <v>41.74</v>
      </c>
      <c r="O177" cm="1">
        <f t="array" ref="O177">SUMPRODUCT((G177&lt;=$G$151:$G$200)/COUNTIF($G$151:$G$200,$G$151:$G$200))</f>
        <v>27</v>
      </c>
    </row>
    <row r="178" spans="1:15" x14ac:dyDescent="0.45">
      <c r="A178" s="1" t="s">
        <v>64</v>
      </c>
      <c r="D178" s="1"/>
      <c r="E178" s="16">
        <v>43556</v>
      </c>
      <c r="F178" s="1" t="s">
        <v>72</v>
      </c>
      <c r="G178" s="2">
        <v>4286613</v>
      </c>
      <c r="H178" s="2">
        <v>363166</v>
      </c>
      <c r="I178" s="2">
        <v>32467</v>
      </c>
      <c r="J178" s="2">
        <v>1719</v>
      </c>
      <c r="K178" s="2">
        <v>48582</v>
      </c>
      <c r="L178" s="2">
        <v>5961</v>
      </c>
      <c r="M178" s="2">
        <v>505</v>
      </c>
      <c r="N178" s="2">
        <v>11.8</v>
      </c>
      <c r="O178" cm="1">
        <f t="array" ref="O178">SUMPRODUCT((G178&lt;=$G$151:$G$200)/COUNTIF($G$151:$G$200,$G$151:$G$200))</f>
        <v>28</v>
      </c>
    </row>
    <row r="179" spans="1:15" x14ac:dyDescent="0.45">
      <c r="A179" s="1" t="s">
        <v>33</v>
      </c>
      <c r="D179" s="1"/>
      <c r="E179" s="16">
        <v>43556</v>
      </c>
      <c r="F179" s="1" t="s">
        <v>72</v>
      </c>
      <c r="G179" s="2">
        <v>4152340</v>
      </c>
      <c r="H179" s="2">
        <v>165354</v>
      </c>
      <c r="I179" s="2">
        <v>25487</v>
      </c>
      <c r="J179" s="2">
        <v>461</v>
      </c>
      <c r="K179" s="2">
        <v>13510</v>
      </c>
      <c r="L179" s="2">
        <v>5775</v>
      </c>
      <c r="M179" s="2">
        <v>229</v>
      </c>
      <c r="N179" s="2">
        <v>25.11</v>
      </c>
      <c r="O179" cm="1">
        <f t="array" ref="O179">SUMPRODUCT((G179&lt;=$G$151:$G$200)/COUNTIF($G$151:$G$200,$G$151:$G$200))</f>
        <v>29</v>
      </c>
    </row>
    <row r="180" spans="1:15" x14ac:dyDescent="0.45">
      <c r="A180" s="1" t="s">
        <v>31</v>
      </c>
      <c r="D180" s="1"/>
      <c r="E180" s="16">
        <v>43556</v>
      </c>
      <c r="F180" s="1" t="s">
        <v>72</v>
      </c>
      <c r="G180" s="2">
        <v>4038132</v>
      </c>
      <c r="H180" s="2">
        <v>269002</v>
      </c>
      <c r="I180" s="2">
        <v>14446</v>
      </c>
      <c r="J180" s="2">
        <v>582</v>
      </c>
      <c r="K180" s="2">
        <v>28685</v>
      </c>
      <c r="L180" s="2">
        <v>5616</v>
      </c>
      <c r="M180" s="2">
        <v>374</v>
      </c>
      <c r="N180" s="2">
        <v>15.01</v>
      </c>
      <c r="O180" cm="1">
        <f t="array" ref="O180">SUMPRODUCT((G180&lt;=$G$151:$G$200)/COUNTIF($G$151:$G$200,$G$151:$G$200))</f>
        <v>30</v>
      </c>
    </row>
    <row r="181" spans="1:15" x14ac:dyDescent="0.45">
      <c r="A181" s="1" t="s">
        <v>75</v>
      </c>
      <c r="D181" s="1"/>
      <c r="E181" s="16">
        <v>43556</v>
      </c>
      <c r="F181" s="1" t="s">
        <v>72</v>
      </c>
      <c r="G181" s="2">
        <v>3695291</v>
      </c>
      <c r="H181" s="2">
        <v>132697</v>
      </c>
      <c r="I181" s="2">
        <v>135162</v>
      </c>
      <c r="J181" s="2">
        <v>1182</v>
      </c>
      <c r="K181" s="2">
        <v>30069</v>
      </c>
      <c r="L181" s="2">
        <v>5139</v>
      </c>
      <c r="M181" s="2">
        <v>184</v>
      </c>
      <c r="N181" s="2">
        <v>27.85</v>
      </c>
      <c r="O181" cm="1">
        <f t="array" ref="O181">SUMPRODUCT((G181&lt;=$G$151:$G$200)/COUNTIF($G$151:$G$200,$G$151:$G$200))</f>
        <v>31</v>
      </c>
    </row>
    <row r="182" spans="1:15" x14ac:dyDescent="0.45">
      <c r="A182" s="1" t="s">
        <v>73</v>
      </c>
      <c r="D182" s="1"/>
      <c r="E182" s="16">
        <v>43556</v>
      </c>
      <c r="F182" s="1" t="s">
        <v>72</v>
      </c>
      <c r="G182" s="2">
        <v>3399597</v>
      </c>
      <c r="H182" s="2">
        <v>172229</v>
      </c>
      <c r="I182" s="2">
        <v>46400</v>
      </c>
      <c r="J182" s="2">
        <v>766</v>
      </c>
      <c r="K182" s="2">
        <v>30128</v>
      </c>
      <c r="L182" s="2">
        <v>4728</v>
      </c>
      <c r="M182" s="2">
        <v>239</v>
      </c>
      <c r="N182" s="2">
        <v>19.739999999999998</v>
      </c>
      <c r="O182" cm="1">
        <f t="array" ref="O182">SUMPRODUCT((G182&lt;=$G$151:$G$200)/COUNTIF($G$151:$G$200,$G$151:$G$200))</f>
        <v>32</v>
      </c>
    </row>
    <row r="183" spans="1:15" x14ac:dyDescent="0.45">
      <c r="A183" s="1" t="s">
        <v>22</v>
      </c>
      <c r="D183" s="1"/>
      <c r="E183" s="16">
        <v>43556</v>
      </c>
      <c r="F183" s="1" t="s">
        <v>72</v>
      </c>
      <c r="G183" s="2">
        <v>3159898</v>
      </c>
      <c r="H183" s="2">
        <v>276886</v>
      </c>
      <c r="I183" s="2">
        <v>16638</v>
      </c>
      <c r="J183" s="2">
        <v>856</v>
      </c>
      <c r="K183" s="2">
        <v>29317</v>
      </c>
      <c r="L183" s="2">
        <v>4394</v>
      </c>
      <c r="M183" s="2">
        <v>385</v>
      </c>
      <c r="N183" s="2">
        <v>11.41</v>
      </c>
      <c r="O183" cm="1">
        <f t="array" ref="O183">SUMPRODUCT((G183&lt;=$G$151:$G$200)/COUNTIF($G$151:$G$200,$G$151:$G$200))</f>
        <v>33</v>
      </c>
    </row>
    <row r="184" spans="1:15" x14ac:dyDescent="0.45">
      <c r="A184" s="1" t="s">
        <v>44</v>
      </c>
      <c r="D184" s="1"/>
      <c r="E184" s="16">
        <v>43556</v>
      </c>
      <c r="F184" s="1" t="s">
        <v>72</v>
      </c>
      <c r="G184" s="2">
        <v>2728814</v>
      </c>
      <c r="H184" s="2">
        <v>117798</v>
      </c>
      <c r="I184" s="2">
        <v>14132</v>
      </c>
      <c r="J184" s="2">
        <v>384</v>
      </c>
      <c r="K184" s="2">
        <v>9549</v>
      </c>
      <c r="L184" s="2">
        <v>3795</v>
      </c>
      <c r="M184" s="2">
        <v>163</v>
      </c>
      <c r="N184" s="2">
        <v>23.17</v>
      </c>
      <c r="O184" cm="1">
        <f t="array" ref="O184">SUMPRODUCT((G184&lt;=$G$151:$G$200)/COUNTIF($G$151:$G$200,$G$151:$G$200))</f>
        <v>34</v>
      </c>
    </row>
    <row r="185" spans="1:15" x14ac:dyDescent="0.45">
      <c r="A185" s="1" t="s">
        <v>45</v>
      </c>
      <c r="D185" s="1"/>
      <c r="E185" s="16">
        <v>43556</v>
      </c>
      <c r="F185" s="1" t="s">
        <v>72</v>
      </c>
      <c r="G185" s="2">
        <v>2463155</v>
      </c>
      <c r="H185" s="2">
        <v>127755</v>
      </c>
      <c r="I185" s="2">
        <v>7387</v>
      </c>
      <c r="J185" s="2">
        <v>279</v>
      </c>
      <c r="K185" s="2">
        <v>8491</v>
      </c>
      <c r="L185" s="2">
        <v>3425</v>
      </c>
      <c r="M185" s="2">
        <v>177</v>
      </c>
      <c r="N185" s="2">
        <v>19.28</v>
      </c>
      <c r="O185" cm="1">
        <f t="array" ref="O185">SUMPRODUCT((G185&lt;=$G$151:$G$200)/COUNTIF($G$151:$G$200,$G$151:$G$200))</f>
        <v>35</v>
      </c>
    </row>
    <row r="186" spans="1:15" x14ac:dyDescent="0.45">
      <c r="A186" s="1" t="s">
        <v>30</v>
      </c>
      <c r="D186" s="1"/>
      <c r="E186" s="16">
        <v>43556</v>
      </c>
      <c r="F186" s="1" t="s">
        <v>72</v>
      </c>
      <c r="G186" s="2">
        <v>2339182</v>
      </c>
      <c r="H186" s="2">
        <v>226290</v>
      </c>
      <c r="I186" s="2">
        <v>33120</v>
      </c>
      <c r="J186" s="2">
        <v>694</v>
      </c>
      <c r="K186" s="2">
        <v>35572</v>
      </c>
      <c r="L186" s="2">
        <v>3253</v>
      </c>
      <c r="M186" s="2">
        <v>314</v>
      </c>
      <c r="N186" s="2">
        <v>10.34</v>
      </c>
      <c r="O186" cm="1">
        <f t="array" ref="O186">SUMPRODUCT((G186&lt;=$G$151:$G$200)/COUNTIF($G$151:$G$200,$G$151:$G$200))</f>
        <v>36</v>
      </c>
    </row>
    <row r="187" spans="1:15" x14ac:dyDescent="0.45">
      <c r="A187" s="1" t="s">
        <v>26</v>
      </c>
      <c r="D187" s="1"/>
      <c r="E187" s="16">
        <v>43556</v>
      </c>
      <c r="F187" s="1" t="s">
        <v>72</v>
      </c>
      <c r="G187" s="2">
        <v>1995466</v>
      </c>
      <c r="H187" s="2">
        <v>119755</v>
      </c>
      <c r="I187" s="2">
        <v>79473</v>
      </c>
      <c r="J187" s="2">
        <v>1450</v>
      </c>
      <c r="K187" s="2">
        <v>15761</v>
      </c>
      <c r="L187" s="2">
        <v>2775</v>
      </c>
      <c r="M187" s="2">
        <v>166</v>
      </c>
      <c r="N187" s="2">
        <v>16.66</v>
      </c>
      <c r="O187" cm="1">
        <f t="array" ref="O187">SUMPRODUCT((G187&lt;=$G$151:$G$200)/COUNTIF($G$151:$G$200,$G$151:$G$200))</f>
        <v>37</v>
      </c>
    </row>
    <row r="188" spans="1:15" x14ac:dyDescent="0.45">
      <c r="A188" s="1" t="s">
        <v>49</v>
      </c>
      <c r="D188" s="1"/>
      <c r="E188" s="16">
        <v>43556</v>
      </c>
      <c r="F188" s="1" t="s">
        <v>72</v>
      </c>
      <c r="G188" s="2">
        <v>1932550</v>
      </c>
      <c r="H188" s="2">
        <v>161263</v>
      </c>
      <c r="I188" s="2">
        <v>15815</v>
      </c>
      <c r="J188" s="2">
        <v>564</v>
      </c>
      <c r="K188" s="2">
        <v>13186</v>
      </c>
      <c r="L188" s="2">
        <v>2687</v>
      </c>
      <c r="M188" s="2">
        <v>224</v>
      </c>
      <c r="N188" s="2">
        <v>11.98</v>
      </c>
      <c r="O188" cm="1">
        <f t="array" ref="O188">SUMPRODUCT((G188&lt;=$G$151:$G$200)/COUNTIF($G$151:$G$200,$G$151:$G$200))</f>
        <v>38</v>
      </c>
    </row>
    <row r="189" spans="1:15" x14ac:dyDescent="0.45">
      <c r="A189" s="1" t="s">
        <v>70</v>
      </c>
      <c r="D189" s="1"/>
      <c r="E189" s="16">
        <v>43556</v>
      </c>
      <c r="F189" s="1" t="s">
        <v>72</v>
      </c>
      <c r="G189" s="2">
        <v>1880612</v>
      </c>
      <c r="H189" s="2">
        <v>87441</v>
      </c>
      <c r="I189" s="2">
        <v>13121</v>
      </c>
      <c r="J189" s="2">
        <v>199</v>
      </c>
      <c r="K189" s="2">
        <v>6315</v>
      </c>
      <c r="L189" s="2">
        <v>2615</v>
      </c>
      <c r="M189" s="2">
        <v>121</v>
      </c>
      <c r="N189" s="2">
        <v>21.51</v>
      </c>
      <c r="O189" cm="1">
        <f t="array" ref="O189">SUMPRODUCT((G189&lt;=$G$151:$G$200)/COUNTIF($G$151:$G$200,$G$151:$G$200))</f>
        <v>39</v>
      </c>
    </row>
    <row r="190" spans="1:15" x14ac:dyDescent="0.45">
      <c r="A190" s="1" t="s">
        <v>55</v>
      </c>
      <c r="D190" s="1"/>
      <c r="E190" s="16">
        <v>43556</v>
      </c>
      <c r="F190" s="1" t="s">
        <v>72</v>
      </c>
      <c r="G190" s="2">
        <v>1877327</v>
      </c>
      <c r="H190" s="2">
        <v>128841</v>
      </c>
      <c r="I190" s="2">
        <v>11127</v>
      </c>
      <c r="J190" s="2">
        <v>349</v>
      </c>
      <c r="K190" s="2">
        <v>14557</v>
      </c>
      <c r="L190" s="2">
        <v>2611</v>
      </c>
      <c r="M190" s="2">
        <v>179</v>
      </c>
      <c r="N190" s="2">
        <v>14.57</v>
      </c>
      <c r="O190" cm="1">
        <f t="array" ref="O190">SUMPRODUCT((G190&lt;=$G$151:$G$200)/COUNTIF($G$151:$G$200,$G$151:$G$200))</f>
        <v>40</v>
      </c>
    </row>
    <row r="191" spans="1:15" x14ac:dyDescent="0.45">
      <c r="A191" s="1" t="s">
        <v>52</v>
      </c>
      <c r="D191" s="1"/>
      <c r="E191" s="16">
        <v>43556</v>
      </c>
      <c r="F191" s="1" t="s">
        <v>72</v>
      </c>
      <c r="G191" s="2">
        <v>1862996</v>
      </c>
      <c r="H191" s="2">
        <v>104273</v>
      </c>
      <c r="I191" s="2">
        <v>14509</v>
      </c>
      <c r="J191" s="2">
        <v>365</v>
      </c>
      <c r="K191" s="2">
        <v>11367</v>
      </c>
      <c r="L191" s="2">
        <v>2591</v>
      </c>
      <c r="M191" s="2">
        <v>145</v>
      </c>
      <c r="N191" s="2">
        <v>17.87</v>
      </c>
      <c r="O191" cm="1">
        <f t="array" ref="O191">SUMPRODUCT((G191&lt;=$G$151:$G$200)/COUNTIF($G$151:$G$200,$G$151:$G$200))</f>
        <v>41</v>
      </c>
    </row>
    <row r="192" spans="1:15" x14ac:dyDescent="0.45">
      <c r="A192" s="1" t="s">
        <v>42</v>
      </c>
      <c r="D192" s="1"/>
      <c r="E192" s="16">
        <v>43556</v>
      </c>
      <c r="F192" s="1" t="s">
        <v>72</v>
      </c>
      <c r="G192" s="2">
        <v>1673955</v>
      </c>
      <c r="H192" s="2">
        <v>125766</v>
      </c>
      <c r="I192" s="2">
        <v>40641</v>
      </c>
      <c r="J192" s="2">
        <v>508</v>
      </c>
      <c r="K192" s="2">
        <v>31553</v>
      </c>
      <c r="L192" s="2">
        <v>2328</v>
      </c>
      <c r="M192" s="2">
        <v>174</v>
      </c>
      <c r="N192" s="2">
        <v>13.31</v>
      </c>
      <c r="O192" cm="1">
        <f t="array" ref="O192">SUMPRODUCT((G192&lt;=$G$151:$G$200)/COUNTIF($G$151:$G$200,$G$151:$G$200))</f>
        <v>42</v>
      </c>
    </row>
    <row r="193" spans="1:15" x14ac:dyDescent="0.45">
      <c r="A193" s="1" t="s">
        <v>77</v>
      </c>
      <c r="D193" s="1"/>
      <c r="E193" s="16">
        <v>43556</v>
      </c>
      <c r="F193" s="1" t="s">
        <v>72</v>
      </c>
      <c r="G193" s="2">
        <v>1312009</v>
      </c>
      <c r="H193" s="2">
        <v>121828</v>
      </c>
      <c r="I193" s="2">
        <v>12277</v>
      </c>
      <c r="J193" s="2">
        <v>441</v>
      </c>
      <c r="K193" s="2">
        <v>22465</v>
      </c>
      <c r="L193" s="2">
        <v>1824</v>
      </c>
      <c r="M193" s="2">
        <v>169</v>
      </c>
      <c r="N193" s="2">
        <v>10.77</v>
      </c>
      <c r="O193" cm="1">
        <f t="array" ref="O193">SUMPRODUCT((G193&lt;=$G$151:$G$200)/COUNTIF($G$151:$G$200,$G$151:$G$200))</f>
        <v>43</v>
      </c>
    </row>
    <row r="194" spans="1:15" x14ac:dyDescent="0.45">
      <c r="A194" s="1" t="s">
        <v>40</v>
      </c>
      <c r="D194" s="1"/>
      <c r="E194" s="16">
        <v>43556</v>
      </c>
      <c r="F194" s="1" t="s">
        <v>72</v>
      </c>
      <c r="G194" s="2">
        <v>1305221</v>
      </c>
      <c r="H194" s="2">
        <v>92388</v>
      </c>
      <c r="I194" s="2">
        <v>96944</v>
      </c>
      <c r="J194" s="2">
        <v>396</v>
      </c>
      <c r="K194" s="2">
        <v>14677</v>
      </c>
      <c r="L194" s="2">
        <v>1815</v>
      </c>
      <c r="M194" s="2">
        <v>128</v>
      </c>
      <c r="N194" s="2">
        <v>14.13</v>
      </c>
      <c r="O194" cm="1">
        <f t="array" ref="O194">SUMPRODUCT((G194&lt;=$G$151:$G$200)/COUNTIF($G$151:$G$200,$G$151:$G$200))</f>
        <v>44</v>
      </c>
    </row>
    <row r="195" spans="1:15" x14ac:dyDescent="0.45">
      <c r="A195" s="1" t="s">
        <v>43</v>
      </c>
      <c r="D195" s="1"/>
      <c r="E195" s="16">
        <v>43556</v>
      </c>
      <c r="F195" s="1" t="s">
        <v>72</v>
      </c>
      <c r="G195" s="2">
        <v>1300975</v>
      </c>
      <c r="H195" s="2">
        <v>133078</v>
      </c>
      <c r="I195" s="2">
        <v>45083</v>
      </c>
      <c r="J195" s="2">
        <v>326</v>
      </c>
      <c r="K195" s="2">
        <v>14433</v>
      </c>
      <c r="L195" s="2">
        <v>1809</v>
      </c>
      <c r="M195" s="2">
        <v>185</v>
      </c>
      <c r="N195" s="2">
        <v>9.7799999999999994</v>
      </c>
      <c r="O195" cm="1">
        <f t="array" ref="O195">SUMPRODUCT((G195&lt;=$G$151:$G$200)/COUNTIF($G$151:$G$200,$G$151:$G$200))</f>
        <v>45</v>
      </c>
    </row>
    <row r="196" spans="1:15" x14ac:dyDescent="0.45">
      <c r="A196" s="1" t="s">
        <v>54</v>
      </c>
      <c r="D196" s="1"/>
      <c r="E196" s="16">
        <v>43556</v>
      </c>
      <c r="F196" s="1" t="s">
        <v>72</v>
      </c>
      <c r="G196" s="2">
        <v>1181005</v>
      </c>
      <c r="H196" s="2">
        <v>115444</v>
      </c>
      <c r="I196" s="2">
        <v>4666</v>
      </c>
      <c r="J196" s="2">
        <v>309</v>
      </c>
      <c r="K196" s="2">
        <v>9601</v>
      </c>
      <c r="L196" s="2">
        <v>1642</v>
      </c>
      <c r="M196" s="2">
        <v>160</v>
      </c>
      <c r="N196" s="2">
        <v>10.23</v>
      </c>
      <c r="O196" cm="1">
        <f t="array" ref="O196">SUMPRODUCT((G196&lt;=$G$151:$G$200)/COUNTIF($G$151:$G$200,$G$151:$G$200))</f>
        <v>46</v>
      </c>
    </row>
    <row r="197" spans="1:15" x14ac:dyDescent="0.45">
      <c r="A197" s="1" t="s">
        <v>50</v>
      </c>
      <c r="D197" s="1"/>
      <c r="E197" s="16">
        <v>43556</v>
      </c>
      <c r="F197" s="1" t="s">
        <v>72</v>
      </c>
      <c r="G197" s="2">
        <v>1074604</v>
      </c>
      <c r="H197" s="2">
        <v>139518</v>
      </c>
      <c r="I197" s="2">
        <v>14439</v>
      </c>
      <c r="J197" s="2">
        <v>343</v>
      </c>
      <c r="K197" s="2">
        <v>29400</v>
      </c>
      <c r="L197" s="2">
        <v>1494</v>
      </c>
      <c r="M197" s="2">
        <v>194</v>
      </c>
      <c r="N197" s="2">
        <v>7.7</v>
      </c>
      <c r="O197" cm="1">
        <f t="array" ref="O197">SUMPRODUCT((G197&lt;=$G$151:$G$200)/COUNTIF($G$151:$G$200,$G$151:$G$200))</f>
        <v>47</v>
      </c>
    </row>
    <row r="198" spans="1:15" x14ac:dyDescent="0.45">
      <c r="A198" s="1" t="s">
        <v>46</v>
      </c>
      <c r="D198" s="1"/>
      <c r="E198" s="16">
        <v>43556</v>
      </c>
      <c r="F198" s="1" t="s">
        <v>72</v>
      </c>
      <c r="G198" s="2">
        <v>923277</v>
      </c>
      <c r="H198" s="2">
        <v>132865</v>
      </c>
      <c r="I198" s="2">
        <v>8013</v>
      </c>
      <c r="J198" s="2">
        <v>339</v>
      </c>
      <c r="K198" s="2">
        <v>16911</v>
      </c>
      <c r="L198" s="2">
        <v>1284</v>
      </c>
      <c r="M198" s="2">
        <v>184</v>
      </c>
      <c r="N198" s="2">
        <v>6.95</v>
      </c>
      <c r="O198" cm="1">
        <f t="array" ref="O198">SUMPRODUCT((G198&lt;=$G$151:$G$200)/COUNTIF($G$151:$G$200,$G$151:$G$200))</f>
        <v>48</v>
      </c>
    </row>
    <row r="199" spans="1:15" x14ac:dyDescent="0.45">
      <c r="A199" s="1" t="s">
        <v>78</v>
      </c>
      <c r="D199" s="1"/>
      <c r="E199" s="16">
        <v>43556</v>
      </c>
      <c r="F199" s="1" t="s">
        <v>72</v>
      </c>
      <c r="G199" s="2">
        <v>865934</v>
      </c>
      <c r="H199" s="2">
        <v>113841</v>
      </c>
      <c r="I199" s="2">
        <v>4222</v>
      </c>
      <c r="J199" s="2">
        <v>351</v>
      </c>
      <c r="K199" s="2">
        <v>16225</v>
      </c>
      <c r="L199" s="2">
        <v>1204</v>
      </c>
      <c r="M199" s="2">
        <v>158</v>
      </c>
      <c r="N199" s="2">
        <v>7.61</v>
      </c>
      <c r="O199" cm="1">
        <f t="array" ref="O199">SUMPRODUCT((G199&lt;=$G$151:$G$200)/COUNTIF($G$151:$G$200,$G$151:$G$200))</f>
        <v>49</v>
      </c>
    </row>
    <row r="200" spans="1:15" x14ac:dyDescent="0.45">
      <c r="A200" s="1" t="s">
        <v>71</v>
      </c>
      <c r="D200" s="1"/>
      <c r="E200" s="16">
        <v>43556</v>
      </c>
      <c r="F200" s="1" t="s">
        <v>72</v>
      </c>
      <c r="G200" s="2">
        <v>581935</v>
      </c>
      <c r="H200" s="2">
        <v>96096</v>
      </c>
      <c r="I200" s="2">
        <v>6635</v>
      </c>
      <c r="J200" s="2">
        <v>278</v>
      </c>
      <c r="K200" s="2">
        <v>21055</v>
      </c>
      <c r="L200" s="2">
        <v>809</v>
      </c>
      <c r="M200" s="2">
        <v>133</v>
      </c>
      <c r="N200" s="2">
        <v>6.06</v>
      </c>
      <c r="O200" cm="1">
        <f t="array" ref="O200">SUMPRODUCT((G200&lt;=$G$151:$G$200)/COUNTIF($G$151:$G$200,$G$151:$G$200))</f>
        <v>50</v>
      </c>
    </row>
    <row r="201" spans="1:15" x14ac:dyDescent="0.45">
      <c r="A201" s="1" t="s">
        <v>10</v>
      </c>
      <c r="D201" s="1"/>
      <c r="E201" s="16">
        <v>43586</v>
      </c>
      <c r="F201" s="1" t="s">
        <v>72</v>
      </c>
      <c r="G201" s="2">
        <v>107228121</v>
      </c>
      <c r="H201" s="2">
        <v>6801136</v>
      </c>
      <c r="I201" s="2">
        <v>590940</v>
      </c>
      <c r="J201" s="2">
        <v>51473</v>
      </c>
      <c r="K201" s="2">
        <v>846724</v>
      </c>
      <c r="L201" s="2">
        <v>144317</v>
      </c>
      <c r="M201" s="2">
        <v>9153</v>
      </c>
      <c r="N201" s="2">
        <v>15.77</v>
      </c>
      <c r="O201" cm="1">
        <f t="array" ref="O201">SUMPRODUCT((G201&lt;=$G$201:$G$250)/COUNTIF($G$201:$G$250,$G$201:$G$250))</f>
        <v>1</v>
      </c>
    </row>
    <row r="202" spans="1:15" x14ac:dyDescent="0.45">
      <c r="A202" s="1" t="s">
        <v>12</v>
      </c>
      <c r="D202" s="1"/>
      <c r="E202" s="16">
        <v>43586</v>
      </c>
      <c r="F202" s="1" t="s">
        <v>72</v>
      </c>
      <c r="G202" s="2">
        <v>102843574</v>
      </c>
      <c r="H202" s="2">
        <v>2119997</v>
      </c>
      <c r="I202" s="2">
        <v>816163</v>
      </c>
      <c r="J202" s="2">
        <v>4081</v>
      </c>
      <c r="K202" s="2">
        <v>181289</v>
      </c>
      <c r="L202" s="2">
        <v>138416</v>
      </c>
      <c r="M202" s="2">
        <v>2853</v>
      </c>
      <c r="N202" s="2">
        <v>48.51</v>
      </c>
      <c r="O202" cm="1">
        <f t="array" ref="O202">SUMPRODUCT((G202&lt;=$G$201:$G$250)/COUNTIF($G$201:$G$250,$G$201:$G$250))</f>
        <v>2</v>
      </c>
    </row>
    <row r="203" spans="1:15" x14ac:dyDescent="0.45">
      <c r="A203" s="1" t="s">
        <v>24</v>
      </c>
      <c r="D203" s="1"/>
      <c r="E203" s="16">
        <v>43586</v>
      </c>
      <c r="F203" s="1" t="s">
        <v>72</v>
      </c>
      <c r="G203" s="2">
        <v>74723749</v>
      </c>
      <c r="H203" s="2">
        <v>739013</v>
      </c>
      <c r="I203" s="2">
        <v>184274</v>
      </c>
      <c r="J203" s="2">
        <v>1806</v>
      </c>
      <c r="K203" s="2">
        <v>79099</v>
      </c>
      <c r="L203" s="2">
        <v>100570</v>
      </c>
      <c r="M203" s="2">
        <v>994</v>
      </c>
      <c r="N203" s="2">
        <v>101.11</v>
      </c>
      <c r="O203" cm="1">
        <f t="array" ref="O203">SUMPRODUCT((G203&lt;=$G$201:$G$250)/COUNTIF($G$201:$G$250,$G$201:$G$250))</f>
        <v>3</v>
      </c>
    </row>
    <row r="204" spans="1:15" x14ac:dyDescent="0.45">
      <c r="A204" s="1" t="s">
        <v>18</v>
      </c>
      <c r="D204" s="1"/>
      <c r="E204" s="16">
        <v>43586</v>
      </c>
      <c r="F204" s="1" t="s">
        <v>72</v>
      </c>
      <c r="G204" s="2">
        <v>60652701</v>
      </c>
      <c r="H204" s="2">
        <v>894976</v>
      </c>
      <c r="I204" s="2">
        <v>194008</v>
      </c>
      <c r="J204" s="2">
        <v>1834</v>
      </c>
      <c r="K204" s="2">
        <v>139132</v>
      </c>
      <c r="L204" s="2">
        <v>81632</v>
      </c>
      <c r="M204" s="2">
        <v>1204</v>
      </c>
      <c r="N204" s="2">
        <v>67.77</v>
      </c>
      <c r="O204" cm="1">
        <f t="array" ref="O204">SUMPRODUCT((G204&lt;=$G$201:$G$250)/COUNTIF($G$201:$G$250,$G$201:$G$250))</f>
        <v>4</v>
      </c>
    </row>
    <row r="205" spans="1:15" x14ac:dyDescent="0.45">
      <c r="A205" s="1" t="s">
        <v>20</v>
      </c>
      <c r="D205" s="1"/>
      <c r="E205" s="16">
        <v>43586</v>
      </c>
      <c r="F205" s="1" t="s">
        <v>72</v>
      </c>
      <c r="G205" s="2">
        <v>46710399</v>
      </c>
      <c r="H205" s="2">
        <v>490819</v>
      </c>
      <c r="I205" s="2">
        <v>402168</v>
      </c>
      <c r="J205" s="2">
        <v>1257</v>
      </c>
      <c r="K205" s="2">
        <v>37723</v>
      </c>
      <c r="L205" s="2">
        <v>62867</v>
      </c>
      <c r="M205" s="2">
        <v>660</v>
      </c>
      <c r="N205" s="2">
        <v>95.17</v>
      </c>
      <c r="O205" cm="1">
        <f t="array" ref="O205">SUMPRODUCT((G205&lt;=$G$201:$G$250)/COUNTIF($G$201:$G$250,$G$201:$G$250))</f>
        <v>5</v>
      </c>
    </row>
    <row r="206" spans="1:15" x14ac:dyDescent="0.45">
      <c r="A206" s="1" t="s">
        <v>19</v>
      </c>
      <c r="D206" s="1"/>
      <c r="E206" s="16">
        <v>43586</v>
      </c>
      <c r="F206" s="1" t="s">
        <v>72</v>
      </c>
      <c r="G206" s="2">
        <v>40716238</v>
      </c>
      <c r="H206" s="2">
        <v>713266</v>
      </c>
      <c r="I206" s="2">
        <v>207693</v>
      </c>
      <c r="J206" s="2">
        <v>2812</v>
      </c>
      <c r="K206" s="2">
        <v>53664</v>
      </c>
      <c r="L206" s="2">
        <v>54799</v>
      </c>
      <c r="M206" s="2">
        <v>959</v>
      </c>
      <c r="N206" s="2">
        <v>57.08</v>
      </c>
      <c r="O206" cm="1">
        <f t="array" ref="O206">SUMPRODUCT((G206&lt;=$G$201:$G$250)/COUNTIF($G$201:$G$250,$G$201:$G$250))</f>
        <v>6</v>
      </c>
    </row>
    <row r="207" spans="1:15" x14ac:dyDescent="0.45">
      <c r="A207" s="1" t="s">
        <v>16</v>
      </c>
      <c r="D207" s="1"/>
      <c r="E207" s="16">
        <v>43586</v>
      </c>
      <c r="F207" s="1" t="s">
        <v>72</v>
      </c>
      <c r="G207" s="2">
        <v>29661382</v>
      </c>
      <c r="H207" s="2">
        <v>860011</v>
      </c>
      <c r="I207" s="2">
        <v>234864</v>
      </c>
      <c r="J207" s="2">
        <v>2268</v>
      </c>
      <c r="K207" s="2">
        <v>129622</v>
      </c>
      <c r="L207" s="2">
        <v>39921</v>
      </c>
      <c r="M207" s="2">
        <v>1157</v>
      </c>
      <c r="N207" s="2">
        <v>34.49</v>
      </c>
      <c r="O207" cm="1">
        <f t="array" ref="O207">SUMPRODUCT((G207&lt;=$G$201:$G$250)/COUNTIF($G$201:$G$250,$G$201:$G$250))</f>
        <v>7</v>
      </c>
    </row>
    <row r="208" spans="1:15" x14ac:dyDescent="0.45">
      <c r="A208" s="1" t="s">
        <v>15</v>
      </c>
      <c r="D208" s="1"/>
      <c r="E208" s="16">
        <v>43586</v>
      </c>
      <c r="F208" s="1" t="s">
        <v>72</v>
      </c>
      <c r="G208" s="2">
        <v>24738341</v>
      </c>
      <c r="H208" s="2">
        <v>843717</v>
      </c>
      <c r="I208" s="2">
        <v>260129</v>
      </c>
      <c r="J208" s="2">
        <v>2133</v>
      </c>
      <c r="K208" s="2">
        <v>106609</v>
      </c>
      <c r="L208" s="2">
        <v>33295</v>
      </c>
      <c r="M208" s="2">
        <v>1135</v>
      </c>
      <c r="N208" s="2">
        <v>29.32</v>
      </c>
      <c r="O208" cm="1">
        <f t="array" ref="O208">SUMPRODUCT((G208&lt;=$G$201:$G$250)/COUNTIF($G$201:$G$250,$G$201:$G$250))</f>
        <v>8</v>
      </c>
    </row>
    <row r="209" spans="1:15" x14ac:dyDescent="0.45">
      <c r="A209" s="1" t="s">
        <v>39</v>
      </c>
      <c r="D209" s="1"/>
      <c r="E209" s="16">
        <v>43586</v>
      </c>
      <c r="F209" s="1" t="s">
        <v>72</v>
      </c>
      <c r="G209" s="2">
        <v>24588335</v>
      </c>
      <c r="H209" s="2">
        <v>172703</v>
      </c>
      <c r="I209" s="2">
        <v>86318</v>
      </c>
      <c r="J209" s="2">
        <v>541</v>
      </c>
      <c r="K209" s="2">
        <v>21818</v>
      </c>
      <c r="L209" s="2">
        <v>33093</v>
      </c>
      <c r="M209" s="2">
        <v>232</v>
      </c>
      <c r="N209" s="2">
        <v>142.37</v>
      </c>
      <c r="O209" cm="1">
        <f t="array" ref="O209">SUMPRODUCT((G209&lt;=$G$201:$G$250)/COUNTIF($G$201:$G$250,$G$201:$G$250))</f>
        <v>9</v>
      </c>
    </row>
    <row r="210" spans="1:15" x14ac:dyDescent="0.45">
      <c r="A210" s="1" t="s">
        <v>14</v>
      </c>
      <c r="D210" s="1"/>
      <c r="E210" s="16">
        <v>43586</v>
      </c>
      <c r="F210" s="1" t="s">
        <v>72</v>
      </c>
      <c r="G210" s="2">
        <v>23786386</v>
      </c>
      <c r="H210" s="2">
        <v>979620</v>
      </c>
      <c r="I210" s="2">
        <v>117161</v>
      </c>
      <c r="J210" s="2">
        <v>2071</v>
      </c>
      <c r="K210" s="2">
        <v>86148</v>
      </c>
      <c r="L210" s="2">
        <v>32013</v>
      </c>
      <c r="M210" s="2">
        <v>1318</v>
      </c>
      <c r="N210" s="2">
        <v>24.28</v>
      </c>
      <c r="O210" cm="1">
        <f t="array" ref="O210">SUMPRODUCT((G210&lt;=$G$201:$G$250)/COUNTIF($G$201:$G$250,$G$201:$G$250))</f>
        <v>10</v>
      </c>
    </row>
    <row r="211" spans="1:15" x14ac:dyDescent="0.45">
      <c r="A211" s="1" t="s">
        <v>61</v>
      </c>
      <c r="D211" s="1"/>
      <c r="E211" s="16">
        <v>43586</v>
      </c>
      <c r="F211" s="1" t="s">
        <v>72</v>
      </c>
      <c r="G211" s="2">
        <v>13976089</v>
      </c>
      <c r="H211" s="2">
        <v>1373679</v>
      </c>
      <c r="I211" s="2">
        <v>64389</v>
      </c>
      <c r="J211" s="2">
        <v>3109</v>
      </c>
      <c r="K211" s="2">
        <v>175115</v>
      </c>
      <c r="L211" s="2">
        <v>18810</v>
      </c>
      <c r="M211" s="2">
        <v>1848</v>
      </c>
      <c r="N211" s="2">
        <v>10.17</v>
      </c>
      <c r="O211" cm="1">
        <f t="array" ref="O211">SUMPRODUCT((G211&lt;=$G$201:$G$250)/COUNTIF($G$201:$G$250,$G$201:$G$250))</f>
        <v>11</v>
      </c>
    </row>
    <row r="212" spans="1:15" x14ac:dyDescent="0.45">
      <c r="A212" s="1" t="s">
        <v>74</v>
      </c>
      <c r="D212" s="1"/>
      <c r="E212" s="16">
        <v>43586</v>
      </c>
      <c r="F212" s="1" t="s">
        <v>72</v>
      </c>
      <c r="G212" s="2">
        <v>12136160</v>
      </c>
      <c r="H212" s="2">
        <v>135827</v>
      </c>
      <c r="I212" s="2">
        <v>60338</v>
      </c>
      <c r="J212" s="2">
        <v>324</v>
      </c>
      <c r="K212" s="2">
        <v>12948</v>
      </c>
      <c r="L212" s="2">
        <v>16333</v>
      </c>
      <c r="M212" s="2">
        <v>182</v>
      </c>
      <c r="N212" s="2">
        <v>89.35</v>
      </c>
      <c r="O212" cm="1">
        <f t="array" ref="O212">SUMPRODUCT((G212&lt;=$G$201:$G$250)/COUNTIF($G$201:$G$250,$G$201:$G$250))</f>
        <v>12</v>
      </c>
    </row>
    <row r="213" spans="1:15" x14ac:dyDescent="0.45">
      <c r="A213" s="1" t="s">
        <v>27</v>
      </c>
      <c r="D213" s="1"/>
      <c r="E213" s="16">
        <v>43586</v>
      </c>
      <c r="F213" s="1" t="s">
        <v>72</v>
      </c>
      <c r="G213" s="2">
        <v>10789811</v>
      </c>
      <c r="H213" s="2">
        <v>263902</v>
      </c>
      <c r="I213" s="2">
        <v>134539</v>
      </c>
      <c r="J213" s="2">
        <v>1192</v>
      </c>
      <c r="K213" s="2">
        <v>44941</v>
      </c>
      <c r="L213" s="2">
        <v>14521</v>
      </c>
      <c r="M213" s="2">
        <v>355</v>
      </c>
      <c r="N213" s="2">
        <v>40.89</v>
      </c>
      <c r="O213" cm="1">
        <f t="array" ref="O213">SUMPRODUCT((G213&lt;=$G$201:$G$250)/COUNTIF($G$201:$G$250,$G$201:$G$250))</f>
        <v>13</v>
      </c>
    </row>
    <row r="214" spans="1:15" x14ac:dyDescent="0.45">
      <c r="A214" s="1" t="s">
        <v>17</v>
      </c>
      <c r="D214" s="1"/>
      <c r="E214" s="16">
        <v>43586</v>
      </c>
      <c r="F214" s="1" t="s">
        <v>72</v>
      </c>
      <c r="G214" s="2">
        <v>9522903</v>
      </c>
      <c r="H214" s="2">
        <v>747799</v>
      </c>
      <c r="I214" s="2">
        <v>135807</v>
      </c>
      <c r="J214" s="2">
        <v>1753</v>
      </c>
      <c r="K214" s="2">
        <v>122817</v>
      </c>
      <c r="L214" s="2">
        <v>12816</v>
      </c>
      <c r="M214" s="2">
        <v>1006</v>
      </c>
      <c r="N214" s="2">
        <v>12.73</v>
      </c>
      <c r="O214" cm="1">
        <f t="array" ref="O214">SUMPRODUCT((G214&lt;=$G$201:$G$250)/COUNTIF($G$201:$G$250,$G$201:$G$250))</f>
        <v>14</v>
      </c>
    </row>
    <row r="215" spans="1:15" x14ac:dyDescent="0.45">
      <c r="A215" s="1" t="s">
        <v>25</v>
      </c>
      <c r="D215" s="1"/>
      <c r="E215" s="16">
        <v>43586</v>
      </c>
      <c r="F215" s="1" t="s">
        <v>72</v>
      </c>
      <c r="G215" s="2">
        <v>8918471</v>
      </c>
      <c r="H215" s="2">
        <v>571032</v>
      </c>
      <c r="I215" s="2">
        <v>75748</v>
      </c>
      <c r="J215" s="2">
        <v>1467</v>
      </c>
      <c r="K215" s="2">
        <v>95355</v>
      </c>
      <c r="L215" s="2">
        <v>12003</v>
      </c>
      <c r="M215" s="2">
        <v>768</v>
      </c>
      <c r="N215" s="2">
        <v>15.62</v>
      </c>
      <c r="O215" cm="1">
        <f t="array" ref="O215">SUMPRODUCT((G215&lt;=$G$201:$G$250)/COUNTIF($G$201:$G$250,$G$201:$G$250))</f>
        <v>15</v>
      </c>
    </row>
    <row r="216" spans="1:15" x14ac:dyDescent="0.45">
      <c r="A216" s="1" t="s">
        <v>13</v>
      </c>
      <c r="D216" s="1"/>
      <c r="E216" s="16">
        <v>43586</v>
      </c>
      <c r="F216" s="1" t="s">
        <v>72</v>
      </c>
      <c r="G216" s="2">
        <v>8725435</v>
      </c>
      <c r="H216" s="2">
        <v>820982</v>
      </c>
      <c r="I216" s="2">
        <v>91531</v>
      </c>
      <c r="J216" s="2">
        <v>1964</v>
      </c>
      <c r="K216" s="2">
        <v>98719</v>
      </c>
      <c r="L216" s="2">
        <v>11743</v>
      </c>
      <c r="M216" s="2">
        <v>1104</v>
      </c>
      <c r="N216" s="2">
        <v>10.63</v>
      </c>
      <c r="O216" cm="1">
        <f t="array" ref="O216">SUMPRODUCT((G216&lt;=$G$201:$G$250)/COUNTIF($G$201:$G$250,$G$201:$G$250))</f>
        <v>16</v>
      </c>
    </row>
    <row r="217" spans="1:15" x14ac:dyDescent="0.45">
      <c r="A217" s="1" t="s">
        <v>21</v>
      </c>
      <c r="D217" s="1"/>
      <c r="E217" s="16">
        <v>43586</v>
      </c>
      <c r="F217" s="1" t="s">
        <v>72</v>
      </c>
      <c r="G217" s="2">
        <v>8467611</v>
      </c>
      <c r="H217" s="2">
        <v>425553</v>
      </c>
      <c r="I217" s="2">
        <v>56597</v>
      </c>
      <c r="J217" s="2">
        <v>998</v>
      </c>
      <c r="K217" s="2">
        <v>43860</v>
      </c>
      <c r="L217" s="2">
        <v>11396</v>
      </c>
      <c r="M217" s="2">
        <v>572</v>
      </c>
      <c r="N217" s="2">
        <v>19.899999999999999</v>
      </c>
      <c r="O217" cm="1">
        <f t="array" ref="O217">SUMPRODUCT((G217&lt;=$G$201:$G$250)/COUNTIF($G$201:$G$250,$G$201:$G$250))</f>
        <v>17</v>
      </c>
    </row>
    <row r="218" spans="1:15" x14ac:dyDescent="0.45">
      <c r="A218" s="1" t="s">
        <v>56</v>
      </c>
      <c r="D218" s="1"/>
      <c r="E218" s="16">
        <v>43586</v>
      </c>
      <c r="F218" s="1" t="s">
        <v>72</v>
      </c>
      <c r="G218" s="2">
        <v>7561593</v>
      </c>
      <c r="H218" s="2">
        <v>112916</v>
      </c>
      <c r="I218" s="2">
        <v>59137</v>
      </c>
      <c r="J218" s="2">
        <v>294</v>
      </c>
      <c r="K218" s="2">
        <v>12038</v>
      </c>
      <c r="L218" s="2">
        <v>10177</v>
      </c>
      <c r="M218" s="2">
        <v>151</v>
      </c>
      <c r="N218" s="2">
        <v>66.97</v>
      </c>
      <c r="O218" cm="1">
        <f t="array" ref="O218">SUMPRODUCT((G218&lt;=$G$201:$G$250)/COUNTIF($G$201:$G$250,$G$201:$G$250))</f>
        <v>18</v>
      </c>
    </row>
    <row r="219" spans="1:15" x14ac:dyDescent="0.45">
      <c r="A219" s="1" t="s">
        <v>82</v>
      </c>
      <c r="D219" s="1"/>
      <c r="E219" s="16">
        <v>43586</v>
      </c>
      <c r="F219" s="1" t="s">
        <v>72</v>
      </c>
      <c r="G219" s="2">
        <v>5969709</v>
      </c>
      <c r="H219" s="2">
        <v>179612</v>
      </c>
      <c r="I219" s="2">
        <v>50641</v>
      </c>
      <c r="J219" s="2">
        <v>544</v>
      </c>
      <c r="K219" s="2">
        <v>28649</v>
      </c>
      <c r="L219" s="2">
        <v>8034</v>
      </c>
      <c r="M219" s="2">
        <v>241</v>
      </c>
      <c r="N219" s="2">
        <v>33.24</v>
      </c>
      <c r="O219" cm="1">
        <f t="array" ref="O219">SUMPRODUCT((G219&lt;=$G$201:$G$250)/COUNTIF($G$201:$G$250,$G$201:$G$250))</f>
        <v>19</v>
      </c>
    </row>
    <row r="220" spans="1:15" x14ac:dyDescent="0.45">
      <c r="A220" s="1" t="s">
        <v>34</v>
      </c>
      <c r="D220" s="1"/>
      <c r="E220" s="16">
        <v>43586</v>
      </c>
      <c r="F220" s="1" t="s">
        <v>72</v>
      </c>
      <c r="G220" s="2">
        <v>5811233</v>
      </c>
      <c r="H220" s="2">
        <v>242131</v>
      </c>
      <c r="I220" s="2">
        <v>22161</v>
      </c>
      <c r="J220" s="2">
        <v>449</v>
      </c>
      <c r="K220" s="2">
        <v>14399</v>
      </c>
      <c r="L220" s="2">
        <v>7821</v>
      </c>
      <c r="M220" s="2">
        <v>325</v>
      </c>
      <c r="N220" s="2">
        <v>24</v>
      </c>
      <c r="O220" cm="1">
        <f t="array" ref="O220">SUMPRODUCT((G220&lt;=$G$201:$G$250)/COUNTIF($G$201:$G$250,$G$201:$G$250))</f>
        <v>20</v>
      </c>
    </row>
    <row r="221" spans="1:15" x14ac:dyDescent="0.45">
      <c r="A221" s="1" t="s">
        <v>29</v>
      </c>
      <c r="D221" s="1"/>
      <c r="E221" s="16">
        <v>43586</v>
      </c>
      <c r="F221" s="1" t="s">
        <v>72</v>
      </c>
      <c r="G221" s="2">
        <v>5808738</v>
      </c>
      <c r="H221" s="2">
        <v>282468</v>
      </c>
      <c r="I221" s="2">
        <v>116136</v>
      </c>
      <c r="J221" s="2">
        <v>667</v>
      </c>
      <c r="K221" s="2">
        <v>64145</v>
      </c>
      <c r="L221" s="2">
        <v>7817</v>
      </c>
      <c r="M221" s="2">
        <v>380</v>
      </c>
      <c r="N221" s="2">
        <v>20.56</v>
      </c>
      <c r="O221" cm="1">
        <f t="array" ref="O221">SUMPRODUCT((G221&lt;=$G$201:$G$250)/COUNTIF($G$201:$G$250,$G$201:$G$250))</f>
        <v>21</v>
      </c>
    </row>
    <row r="222" spans="1:15" x14ac:dyDescent="0.45">
      <c r="A222" s="1" t="s">
        <v>28</v>
      </c>
      <c r="D222" s="1"/>
      <c r="E222" s="16">
        <v>43586</v>
      </c>
      <c r="F222" s="1" t="s">
        <v>72</v>
      </c>
      <c r="G222" s="2">
        <v>5470061</v>
      </c>
      <c r="H222" s="2">
        <v>218099</v>
      </c>
      <c r="I222" s="2">
        <v>32931</v>
      </c>
      <c r="J222" s="2">
        <v>494</v>
      </c>
      <c r="K222" s="2">
        <v>12878</v>
      </c>
      <c r="L222" s="2">
        <v>7362</v>
      </c>
      <c r="M222" s="2">
        <v>293</v>
      </c>
      <c r="N222" s="2">
        <v>25.08</v>
      </c>
      <c r="O222" cm="1">
        <f t="array" ref="O222">SUMPRODUCT((G222&lt;=$G$201:$G$250)/COUNTIF($G$201:$G$250,$G$201:$G$250))</f>
        <v>22</v>
      </c>
    </row>
    <row r="223" spans="1:15" x14ac:dyDescent="0.45">
      <c r="A223" s="1" t="s">
        <v>83</v>
      </c>
      <c r="D223" s="1"/>
      <c r="E223" s="16">
        <v>43586</v>
      </c>
      <c r="F223" s="1" t="s">
        <v>72</v>
      </c>
      <c r="G223" s="2">
        <v>5406021</v>
      </c>
      <c r="H223" s="2">
        <v>113417</v>
      </c>
      <c r="I223" s="2">
        <v>48666</v>
      </c>
      <c r="J223" s="2">
        <v>331</v>
      </c>
      <c r="K223" s="2">
        <v>10854</v>
      </c>
      <c r="L223" s="2">
        <v>7275</v>
      </c>
      <c r="M223" s="2">
        <v>152</v>
      </c>
      <c r="N223" s="2">
        <v>47.66</v>
      </c>
      <c r="O223" cm="1">
        <f t="array" ref="O223">SUMPRODUCT((G223&lt;=$G$201:$G$250)/COUNTIF($G$201:$G$250,$G$201:$G$250))</f>
        <v>23</v>
      </c>
    </row>
    <row r="224" spans="1:15" x14ac:dyDescent="0.45">
      <c r="A224" s="1" t="s">
        <v>76</v>
      </c>
      <c r="D224" s="1"/>
      <c r="E224" s="16">
        <v>43586</v>
      </c>
      <c r="F224" s="1" t="s">
        <v>72</v>
      </c>
      <c r="G224" s="2">
        <v>5187479</v>
      </c>
      <c r="H224" s="2">
        <v>138089</v>
      </c>
      <c r="I224" s="2">
        <v>71130</v>
      </c>
      <c r="J224" s="2">
        <v>640</v>
      </c>
      <c r="K224" s="2">
        <v>30189</v>
      </c>
      <c r="L224" s="2">
        <v>6981</v>
      </c>
      <c r="M224" s="2">
        <v>185</v>
      </c>
      <c r="N224" s="2">
        <v>37.57</v>
      </c>
      <c r="O224" cm="1">
        <f t="array" ref="O224">SUMPRODUCT((G224&lt;=$G$201:$G$250)/COUNTIF($G$201:$G$250,$G$201:$G$250))</f>
        <v>24</v>
      </c>
    </row>
    <row r="225" spans="1:15" x14ac:dyDescent="0.45">
      <c r="A225" s="1" t="s">
        <v>51</v>
      </c>
      <c r="D225" s="1"/>
      <c r="E225" s="16">
        <v>43586</v>
      </c>
      <c r="F225" s="1" t="s">
        <v>72</v>
      </c>
      <c r="G225" s="2">
        <v>4671436</v>
      </c>
      <c r="H225" s="2">
        <v>113720</v>
      </c>
      <c r="I225" s="2">
        <v>41884</v>
      </c>
      <c r="J225" s="2">
        <v>247</v>
      </c>
      <c r="K225" s="2">
        <v>9436</v>
      </c>
      <c r="L225" s="2">
        <v>6287</v>
      </c>
      <c r="M225" s="2">
        <v>153</v>
      </c>
      <c r="N225" s="2">
        <v>41.08</v>
      </c>
      <c r="O225" cm="1">
        <f t="array" ref="O225">SUMPRODUCT((G225&lt;=$G$201:$G$250)/COUNTIF($G$201:$G$250,$G$201:$G$250))</f>
        <v>25</v>
      </c>
    </row>
    <row r="226" spans="1:15" x14ac:dyDescent="0.45">
      <c r="A226" s="1" t="s">
        <v>31</v>
      </c>
      <c r="D226" s="1"/>
      <c r="E226" s="16">
        <v>43586</v>
      </c>
      <c r="F226" s="1" t="s">
        <v>72</v>
      </c>
      <c r="G226" s="2">
        <v>4327478</v>
      </c>
      <c r="H226" s="2">
        <v>275929</v>
      </c>
      <c r="I226" s="2">
        <v>17508</v>
      </c>
      <c r="J226" s="2">
        <v>584</v>
      </c>
      <c r="K226" s="2">
        <v>29376</v>
      </c>
      <c r="L226" s="2">
        <v>5824</v>
      </c>
      <c r="M226" s="2">
        <v>371</v>
      </c>
      <c r="N226" s="2">
        <v>15.68</v>
      </c>
      <c r="O226" cm="1">
        <f t="array" ref="O226">SUMPRODUCT((G226&lt;=$G$201:$G$250)/COUNTIF($G$201:$G$250,$G$201:$G$250))</f>
        <v>26</v>
      </c>
    </row>
    <row r="227" spans="1:15" x14ac:dyDescent="0.45">
      <c r="A227" s="1" t="s">
        <v>26</v>
      </c>
      <c r="D227" s="1"/>
      <c r="E227" s="16">
        <v>43586</v>
      </c>
      <c r="F227" s="1" t="s">
        <v>72</v>
      </c>
      <c r="G227" s="2">
        <v>4301237</v>
      </c>
      <c r="H227" s="2">
        <v>210462</v>
      </c>
      <c r="I227" s="2">
        <v>58713</v>
      </c>
      <c r="J227" s="2">
        <v>1254</v>
      </c>
      <c r="K227" s="2">
        <v>25264</v>
      </c>
      <c r="L227" s="2">
        <v>5789</v>
      </c>
      <c r="M227" s="2">
        <v>283</v>
      </c>
      <c r="N227" s="2">
        <v>20.440000000000001</v>
      </c>
      <c r="O227" cm="1">
        <f t="array" ref="O227">SUMPRODUCT((G227&lt;=$G$201:$G$250)/COUNTIF($G$201:$G$250,$G$201:$G$250))</f>
        <v>27</v>
      </c>
    </row>
    <row r="228" spans="1:15" x14ac:dyDescent="0.45">
      <c r="A228" s="1" t="s">
        <v>22</v>
      </c>
      <c r="D228" s="1"/>
      <c r="E228" s="16">
        <v>43586</v>
      </c>
      <c r="F228" s="1" t="s">
        <v>72</v>
      </c>
      <c r="G228" s="2">
        <v>4104665</v>
      </c>
      <c r="H228" s="2">
        <v>300600</v>
      </c>
      <c r="I228" s="2">
        <v>29091</v>
      </c>
      <c r="J228" s="2">
        <v>869</v>
      </c>
      <c r="K228" s="2">
        <v>31304</v>
      </c>
      <c r="L228" s="2">
        <v>5524</v>
      </c>
      <c r="M228" s="2">
        <v>404</v>
      </c>
      <c r="N228" s="2">
        <v>13.65</v>
      </c>
      <c r="O228" cm="1">
        <f t="array" ref="O228">SUMPRODUCT((G228&lt;=$G$201:$G$250)/COUNTIF($G$201:$G$250,$G$201:$G$250))</f>
        <v>28</v>
      </c>
    </row>
    <row r="229" spans="1:15" x14ac:dyDescent="0.45">
      <c r="A229" s="1" t="s">
        <v>79</v>
      </c>
      <c r="D229" s="1"/>
      <c r="E229" s="16">
        <v>43586</v>
      </c>
      <c r="F229" s="1" t="s">
        <v>72</v>
      </c>
      <c r="G229" s="2">
        <v>3899042</v>
      </c>
      <c r="H229" s="2">
        <v>197896</v>
      </c>
      <c r="I229" s="2">
        <v>51296</v>
      </c>
      <c r="J229" s="2">
        <v>853</v>
      </c>
      <c r="K229" s="2">
        <v>22992</v>
      </c>
      <c r="L229" s="2">
        <v>5247</v>
      </c>
      <c r="M229" s="2">
        <v>266</v>
      </c>
      <c r="N229" s="2">
        <v>19.7</v>
      </c>
      <c r="O229" cm="1">
        <f t="array" ref="O229">SUMPRODUCT((G229&lt;=$G$201:$G$250)/COUNTIF($G$201:$G$250,$G$201:$G$250))</f>
        <v>29</v>
      </c>
    </row>
    <row r="230" spans="1:15" x14ac:dyDescent="0.45">
      <c r="A230" s="1" t="s">
        <v>33</v>
      </c>
      <c r="D230" s="1"/>
      <c r="E230" s="16">
        <v>43586</v>
      </c>
      <c r="F230" s="1" t="s">
        <v>72</v>
      </c>
      <c r="G230" s="2">
        <v>3668004</v>
      </c>
      <c r="H230" s="2">
        <v>130477</v>
      </c>
      <c r="I230" s="2">
        <v>25129</v>
      </c>
      <c r="J230" s="2">
        <v>927</v>
      </c>
      <c r="K230" s="2">
        <v>10312</v>
      </c>
      <c r="L230" s="2">
        <v>4936</v>
      </c>
      <c r="M230" s="2">
        <v>175</v>
      </c>
      <c r="N230" s="2">
        <v>28.11</v>
      </c>
      <c r="O230" cm="1">
        <f t="array" ref="O230">SUMPRODUCT((G230&lt;=$G$201:$G$250)/COUNTIF($G$201:$G$250,$G$201:$G$250))</f>
        <v>30</v>
      </c>
    </row>
    <row r="231" spans="1:15" x14ac:dyDescent="0.45">
      <c r="A231" s="1" t="s">
        <v>36</v>
      </c>
      <c r="D231" s="1"/>
      <c r="E231" s="16">
        <v>43586</v>
      </c>
      <c r="F231" s="1" t="s">
        <v>72</v>
      </c>
      <c r="G231" s="2">
        <v>3240713</v>
      </c>
      <c r="H231" s="2">
        <v>88336</v>
      </c>
      <c r="I231" s="2">
        <v>47739</v>
      </c>
      <c r="J231" s="2">
        <v>298</v>
      </c>
      <c r="K231" s="2">
        <v>10529</v>
      </c>
      <c r="L231" s="2">
        <v>4361</v>
      </c>
      <c r="M231" s="2">
        <v>118</v>
      </c>
      <c r="N231" s="2">
        <v>36.69</v>
      </c>
      <c r="O231" cm="1">
        <f t="array" ref="O231">SUMPRODUCT((G231&lt;=$G$201:$G$250)/COUNTIF($G$201:$G$250,$G$201:$G$250))</f>
        <v>31</v>
      </c>
    </row>
    <row r="232" spans="1:15" x14ac:dyDescent="0.45">
      <c r="A232" s="1" t="s">
        <v>44</v>
      </c>
      <c r="D232" s="1"/>
      <c r="E232" s="16">
        <v>43586</v>
      </c>
      <c r="F232" s="1" t="s">
        <v>72</v>
      </c>
      <c r="G232" s="2">
        <v>3042249</v>
      </c>
      <c r="H232" s="2">
        <v>126345</v>
      </c>
      <c r="I232" s="2">
        <v>17737</v>
      </c>
      <c r="J232" s="2">
        <v>362</v>
      </c>
      <c r="K232" s="2">
        <v>9729</v>
      </c>
      <c r="L232" s="2">
        <v>4094</v>
      </c>
      <c r="M232" s="2">
        <v>170</v>
      </c>
      <c r="N232" s="2">
        <v>24.08</v>
      </c>
      <c r="O232" cm="1">
        <f t="array" ref="O232">SUMPRODUCT((G232&lt;=$G$201:$G$250)/COUNTIF($G$201:$G$250,$G$201:$G$250))</f>
        <v>32</v>
      </c>
    </row>
    <row r="233" spans="1:15" x14ac:dyDescent="0.45">
      <c r="A233" s="1" t="s">
        <v>49</v>
      </c>
      <c r="D233" s="1"/>
      <c r="E233" s="16">
        <v>43586</v>
      </c>
      <c r="F233" s="1" t="s">
        <v>72</v>
      </c>
      <c r="G233" s="2">
        <v>2895998</v>
      </c>
      <c r="H233" s="2">
        <v>187296</v>
      </c>
      <c r="I233" s="2">
        <v>90785</v>
      </c>
      <c r="J233" s="2">
        <v>554</v>
      </c>
      <c r="K233" s="2">
        <v>14935</v>
      </c>
      <c r="L233" s="2">
        <v>3897</v>
      </c>
      <c r="M233" s="2">
        <v>252</v>
      </c>
      <c r="N233" s="2">
        <v>15.46</v>
      </c>
      <c r="O233" cm="1">
        <f t="array" ref="O233">SUMPRODUCT((G233&lt;=$G$201:$G$250)/COUNTIF($G$201:$G$250,$G$201:$G$250))</f>
        <v>33</v>
      </c>
    </row>
    <row r="234" spans="1:15" x14ac:dyDescent="0.45">
      <c r="A234" s="1" t="s">
        <v>38</v>
      </c>
      <c r="D234" s="1"/>
      <c r="E234" s="16">
        <v>43586</v>
      </c>
      <c r="F234" s="1" t="s">
        <v>72</v>
      </c>
      <c r="G234" s="2">
        <v>2791247</v>
      </c>
      <c r="H234" s="2">
        <v>150113</v>
      </c>
      <c r="I234" s="2">
        <v>29943</v>
      </c>
      <c r="J234" s="2">
        <v>1335</v>
      </c>
      <c r="K234" s="2">
        <v>16224</v>
      </c>
      <c r="L234" s="2">
        <v>3756</v>
      </c>
      <c r="M234" s="2">
        <v>202</v>
      </c>
      <c r="N234" s="2">
        <v>18.59</v>
      </c>
      <c r="O234" cm="1">
        <f t="array" ref="O234">SUMPRODUCT((G234&lt;=$G$201:$G$250)/COUNTIF($G$201:$G$250,$G$201:$G$250))</f>
        <v>34</v>
      </c>
    </row>
    <row r="235" spans="1:15" x14ac:dyDescent="0.45">
      <c r="A235" s="1" t="s">
        <v>45</v>
      </c>
      <c r="D235" s="1"/>
      <c r="E235" s="16">
        <v>43586</v>
      </c>
      <c r="F235" s="1" t="s">
        <v>72</v>
      </c>
      <c r="G235" s="2">
        <v>2618152</v>
      </c>
      <c r="H235" s="2">
        <v>129455</v>
      </c>
      <c r="I235" s="2">
        <v>7286</v>
      </c>
      <c r="J235" s="2">
        <v>267</v>
      </c>
      <c r="K235" s="2">
        <v>8622</v>
      </c>
      <c r="L235" s="2">
        <v>3523</v>
      </c>
      <c r="M235" s="2">
        <v>174</v>
      </c>
      <c r="N235" s="2">
        <v>20.22</v>
      </c>
      <c r="O235" cm="1">
        <f t="array" ref="O235">SUMPRODUCT((G235&lt;=$G$201:$G$250)/COUNTIF($G$201:$G$250,$G$201:$G$250))</f>
        <v>35</v>
      </c>
    </row>
    <row r="236" spans="1:15" x14ac:dyDescent="0.45">
      <c r="A236" s="1" t="s">
        <v>30</v>
      </c>
      <c r="D236" s="1"/>
      <c r="E236" s="16">
        <v>43586</v>
      </c>
      <c r="F236" s="1" t="s">
        <v>72</v>
      </c>
      <c r="G236" s="2">
        <v>2601709</v>
      </c>
      <c r="H236" s="2">
        <v>224749</v>
      </c>
      <c r="I236" s="2">
        <v>19956</v>
      </c>
      <c r="J236" s="2">
        <v>649</v>
      </c>
      <c r="K236" s="2">
        <v>36758</v>
      </c>
      <c r="L236" s="2">
        <v>3501</v>
      </c>
      <c r="M236" s="2">
        <v>302</v>
      </c>
      <c r="N236" s="2">
        <v>11.58</v>
      </c>
      <c r="O236" cm="1">
        <f t="array" ref="O236">SUMPRODUCT((G236&lt;=$G$201:$G$250)/COUNTIF($G$201:$G$250,$G$201:$G$250))</f>
        <v>36</v>
      </c>
    </row>
    <row r="237" spans="1:15" x14ac:dyDescent="0.45">
      <c r="A237" s="1" t="s">
        <v>64</v>
      </c>
      <c r="D237" s="1"/>
      <c r="E237" s="16">
        <v>43586</v>
      </c>
      <c r="F237" s="1" t="s">
        <v>72</v>
      </c>
      <c r="G237" s="2">
        <v>2339027</v>
      </c>
      <c r="H237" s="2">
        <v>140737</v>
      </c>
      <c r="I237" s="2">
        <v>53346</v>
      </c>
      <c r="J237" s="2">
        <v>692</v>
      </c>
      <c r="K237" s="2">
        <v>22933</v>
      </c>
      <c r="L237" s="2">
        <v>3148</v>
      </c>
      <c r="M237" s="2">
        <v>189</v>
      </c>
      <c r="N237" s="2">
        <v>16.62</v>
      </c>
      <c r="O237" cm="1">
        <f t="array" ref="O237">SUMPRODUCT((G237&lt;=$G$201:$G$250)/COUNTIF($G$201:$G$250,$G$201:$G$250))</f>
        <v>37</v>
      </c>
    </row>
    <row r="238" spans="1:15" x14ac:dyDescent="0.45">
      <c r="A238" s="1" t="s">
        <v>66</v>
      </c>
      <c r="D238" s="1"/>
      <c r="E238" s="16">
        <v>43586</v>
      </c>
      <c r="F238" s="1" t="s">
        <v>72</v>
      </c>
      <c r="G238" s="2">
        <v>2338170</v>
      </c>
      <c r="H238" s="2">
        <v>94335</v>
      </c>
      <c r="I238" s="2">
        <v>27302</v>
      </c>
      <c r="J238" s="2">
        <v>286</v>
      </c>
      <c r="K238" s="2">
        <v>20473</v>
      </c>
      <c r="L238" s="2">
        <v>3146</v>
      </c>
      <c r="M238" s="2">
        <v>126</v>
      </c>
      <c r="N238" s="2">
        <v>24.79</v>
      </c>
      <c r="O238" cm="1">
        <f t="array" ref="O238">SUMPRODUCT((G238&lt;=$G$201:$G$250)/COUNTIF($G$201:$G$250,$G$201:$G$250))</f>
        <v>38</v>
      </c>
    </row>
    <row r="239" spans="1:15" x14ac:dyDescent="0.45">
      <c r="A239" s="1" t="s">
        <v>52</v>
      </c>
      <c r="D239" s="1"/>
      <c r="E239" s="16">
        <v>43586</v>
      </c>
      <c r="F239" s="1" t="s">
        <v>72</v>
      </c>
      <c r="G239" s="2">
        <v>2108831</v>
      </c>
      <c r="H239" s="2">
        <v>102762</v>
      </c>
      <c r="I239" s="2">
        <v>16359</v>
      </c>
      <c r="J239" s="2">
        <v>334</v>
      </c>
      <c r="K239" s="2">
        <v>11248</v>
      </c>
      <c r="L239" s="2">
        <v>2838</v>
      </c>
      <c r="M239" s="2">
        <v>138</v>
      </c>
      <c r="N239" s="2">
        <v>20.52</v>
      </c>
      <c r="O239" cm="1">
        <f t="array" ref="O239">SUMPRODUCT((G239&lt;=$G$201:$G$250)/COUNTIF($G$201:$G$250,$G$201:$G$250))</f>
        <v>39</v>
      </c>
    </row>
    <row r="240" spans="1:15" x14ac:dyDescent="0.45">
      <c r="A240" s="1" t="s">
        <v>60</v>
      </c>
      <c r="D240" s="1"/>
      <c r="E240" s="16">
        <v>43586</v>
      </c>
      <c r="F240" s="1" t="s">
        <v>72</v>
      </c>
      <c r="G240" s="2">
        <v>1920252</v>
      </c>
      <c r="H240" s="2">
        <v>83520</v>
      </c>
      <c r="I240" s="2">
        <v>22708</v>
      </c>
      <c r="J240" s="2">
        <v>190</v>
      </c>
      <c r="K240" s="2">
        <v>7766</v>
      </c>
      <c r="L240" s="2">
        <v>2584</v>
      </c>
      <c r="M240" s="2">
        <v>112</v>
      </c>
      <c r="N240" s="2">
        <v>22.99</v>
      </c>
      <c r="O240" cm="1">
        <f t="array" ref="O240">SUMPRODUCT((G240&lt;=$G$201:$G$250)/COUNTIF($G$201:$G$250,$G$201:$G$250))</f>
        <v>40</v>
      </c>
    </row>
    <row r="241" spans="1:15" x14ac:dyDescent="0.45">
      <c r="A241" s="1" t="s">
        <v>55</v>
      </c>
      <c r="D241" s="1"/>
      <c r="E241" s="16">
        <v>43586</v>
      </c>
      <c r="F241" s="1" t="s">
        <v>72</v>
      </c>
      <c r="G241" s="2">
        <v>1797457</v>
      </c>
      <c r="H241" s="2">
        <v>122679</v>
      </c>
      <c r="I241" s="2">
        <v>15592</v>
      </c>
      <c r="J241" s="2">
        <v>340</v>
      </c>
      <c r="K241" s="2">
        <v>14956</v>
      </c>
      <c r="L241" s="2">
        <v>2419</v>
      </c>
      <c r="M241" s="2">
        <v>165</v>
      </c>
      <c r="N241" s="2">
        <v>14.65</v>
      </c>
      <c r="O241" cm="1">
        <f t="array" ref="O241">SUMPRODUCT((G241&lt;=$G$201:$G$250)/COUNTIF($G$201:$G$250,$G$201:$G$250))</f>
        <v>41</v>
      </c>
    </row>
    <row r="242" spans="1:15" x14ac:dyDescent="0.45">
      <c r="A242" s="1" t="s">
        <v>81</v>
      </c>
      <c r="D242" s="1"/>
      <c r="E242" s="16">
        <v>43586</v>
      </c>
      <c r="F242" s="1" t="s">
        <v>72</v>
      </c>
      <c r="G242" s="2">
        <v>1704988</v>
      </c>
      <c r="H242" s="2">
        <v>217609</v>
      </c>
      <c r="I242" s="2">
        <v>17232</v>
      </c>
      <c r="J242" s="2">
        <v>1487</v>
      </c>
      <c r="K242" s="2">
        <v>47213</v>
      </c>
      <c r="L242" s="2">
        <v>2294</v>
      </c>
      <c r="M242" s="2">
        <v>292</v>
      </c>
      <c r="N242" s="2">
        <v>7.84</v>
      </c>
      <c r="O242" cm="1">
        <f t="array" ref="O242">SUMPRODUCT((G242&lt;=$G$201:$G$250)/COUNTIF($G$201:$G$250,$G$201:$G$250))</f>
        <v>42</v>
      </c>
    </row>
    <row r="243" spans="1:15" x14ac:dyDescent="0.45">
      <c r="A243" s="1" t="s">
        <v>70</v>
      </c>
      <c r="D243" s="1"/>
      <c r="E243" s="16">
        <v>43586</v>
      </c>
      <c r="F243" s="1" t="s">
        <v>72</v>
      </c>
      <c r="G243" s="2">
        <v>1683738</v>
      </c>
      <c r="H243" s="2">
        <v>93146</v>
      </c>
      <c r="I243" s="2">
        <v>7994</v>
      </c>
      <c r="J243" s="2">
        <v>205</v>
      </c>
      <c r="K243" s="2">
        <v>6466</v>
      </c>
      <c r="L243" s="2">
        <v>2266</v>
      </c>
      <c r="M243" s="2">
        <v>125</v>
      </c>
      <c r="N243" s="2">
        <v>18.079999999999998</v>
      </c>
      <c r="O243" cm="1">
        <f t="array" ref="O243">SUMPRODUCT((G243&lt;=$G$201:$G$250)/COUNTIF($G$201:$G$250,$G$201:$G$250))</f>
        <v>43</v>
      </c>
    </row>
    <row r="244" spans="1:15" x14ac:dyDescent="0.45">
      <c r="A244" s="1" t="s">
        <v>41</v>
      </c>
      <c r="D244" s="1"/>
      <c r="E244" s="16">
        <v>43586</v>
      </c>
      <c r="F244" s="1" t="s">
        <v>72</v>
      </c>
      <c r="G244" s="2">
        <v>1599845</v>
      </c>
      <c r="H244" s="2">
        <v>126896</v>
      </c>
      <c r="I244" s="2">
        <v>33274</v>
      </c>
      <c r="J244" s="2">
        <v>340</v>
      </c>
      <c r="K244" s="2">
        <v>21555</v>
      </c>
      <c r="L244" s="2">
        <v>2153</v>
      </c>
      <c r="M244" s="2">
        <v>170</v>
      </c>
      <c r="N244" s="2">
        <v>12.61</v>
      </c>
      <c r="O244" cm="1">
        <f t="array" ref="O244">SUMPRODUCT((G244&lt;=$G$201:$G$250)/COUNTIF($G$201:$G$250,$G$201:$G$250))</f>
        <v>44</v>
      </c>
    </row>
    <row r="245" spans="1:15" x14ac:dyDescent="0.45">
      <c r="A245" s="1" t="s">
        <v>43</v>
      </c>
      <c r="D245" s="1"/>
      <c r="E245" s="16">
        <v>43586</v>
      </c>
      <c r="F245" s="1" t="s">
        <v>72</v>
      </c>
      <c r="G245" s="2">
        <v>1401274</v>
      </c>
      <c r="H245" s="2">
        <v>120175</v>
      </c>
      <c r="I245" s="2">
        <v>48360</v>
      </c>
      <c r="J245" s="2">
        <v>323</v>
      </c>
      <c r="K245" s="2">
        <v>13553</v>
      </c>
      <c r="L245" s="2">
        <v>1885</v>
      </c>
      <c r="M245" s="2">
        <v>161</v>
      </c>
      <c r="N245" s="2">
        <v>11.66</v>
      </c>
      <c r="O245" cm="1">
        <f t="array" ref="O245">SUMPRODUCT((G245&lt;=$G$201:$G$250)/COUNTIF($G$201:$G$250,$G$201:$G$250))</f>
        <v>45</v>
      </c>
    </row>
    <row r="246" spans="1:15" x14ac:dyDescent="0.45">
      <c r="A246" s="1" t="s">
        <v>54</v>
      </c>
      <c r="D246" s="1"/>
      <c r="E246" s="16">
        <v>43586</v>
      </c>
      <c r="F246" s="1" t="s">
        <v>72</v>
      </c>
      <c r="G246" s="2">
        <v>1067262</v>
      </c>
      <c r="H246" s="2">
        <v>113014</v>
      </c>
      <c r="I246" s="2">
        <v>5442</v>
      </c>
      <c r="J246" s="2">
        <v>278</v>
      </c>
      <c r="K246" s="2">
        <v>9688</v>
      </c>
      <c r="L246" s="2">
        <v>1436</v>
      </c>
      <c r="M246" s="2">
        <v>152</v>
      </c>
      <c r="N246" s="2">
        <v>9.44</v>
      </c>
      <c r="O246" cm="1">
        <f t="array" ref="O246">SUMPRODUCT((G246&lt;=$G$201:$G$250)/COUNTIF($G$201:$G$250,$G$201:$G$250))</f>
        <v>46</v>
      </c>
    </row>
    <row r="247" spans="1:15" x14ac:dyDescent="0.45">
      <c r="A247" s="1" t="s">
        <v>50</v>
      </c>
      <c r="D247" s="1"/>
      <c r="E247" s="16">
        <v>43586</v>
      </c>
      <c r="F247" s="1" t="s">
        <v>72</v>
      </c>
      <c r="G247" s="2">
        <v>938331</v>
      </c>
      <c r="H247" s="2">
        <v>141237</v>
      </c>
      <c r="I247" s="2">
        <v>11856</v>
      </c>
      <c r="J247" s="2">
        <v>350</v>
      </c>
      <c r="K247" s="2">
        <v>30462</v>
      </c>
      <c r="L247" s="2">
        <v>1262</v>
      </c>
      <c r="M247" s="2">
        <v>190</v>
      </c>
      <c r="N247" s="2">
        <v>6.64</v>
      </c>
      <c r="O247" cm="1">
        <f t="array" ref="O247">SUMPRODUCT((G247&lt;=$G$201:$G$250)/COUNTIF($G$201:$G$250,$G$201:$G$250))</f>
        <v>47</v>
      </c>
    </row>
    <row r="248" spans="1:15" x14ac:dyDescent="0.45">
      <c r="A248" s="1" t="s">
        <v>46</v>
      </c>
      <c r="D248" s="1"/>
      <c r="E248" s="16">
        <v>43586</v>
      </c>
      <c r="F248" s="1" t="s">
        <v>72</v>
      </c>
      <c r="G248" s="2">
        <v>749724</v>
      </c>
      <c r="H248" s="2">
        <v>104022</v>
      </c>
      <c r="I248" s="2">
        <v>9318</v>
      </c>
      <c r="J248" s="2">
        <v>242</v>
      </c>
      <c r="K248" s="2">
        <v>14110</v>
      </c>
      <c r="L248" s="2">
        <v>1009</v>
      </c>
      <c r="M248" s="2">
        <v>140</v>
      </c>
      <c r="N248" s="2">
        <v>7.21</v>
      </c>
      <c r="O248" cm="1">
        <f t="array" ref="O248">SUMPRODUCT((G248&lt;=$G$201:$G$250)/COUNTIF($G$201:$G$250,$G$201:$G$250))</f>
        <v>48</v>
      </c>
    </row>
    <row r="249" spans="1:15" x14ac:dyDescent="0.45">
      <c r="A249" s="1" t="s">
        <v>40</v>
      </c>
      <c r="D249" s="1"/>
      <c r="E249" s="16">
        <v>43586</v>
      </c>
      <c r="F249" s="1" t="s">
        <v>72</v>
      </c>
      <c r="G249" s="2">
        <v>603448</v>
      </c>
      <c r="H249" s="2">
        <v>81809</v>
      </c>
      <c r="I249" s="2">
        <v>19614</v>
      </c>
      <c r="J249" s="2">
        <v>354</v>
      </c>
      <c r="K249" s="2">
        <v>13253</v>
      </c>
      <c r="L249" s="2">
        <v>812</v>
      </c>
      <c r="M249" s="2">
        <v>110</v>
      </c>
      <c r="N249" s="2">
        <v>7.38</v>
      </c>
      <c r="O249" cm="1">
        <f t="array" ref="O249">SUMPRODUCT((G249&lt;=$G$201:$G$250)/COUNTIF($G$201:$G$250,$G$201:$G$250))</f>
        <v>49</v>
      </c>
    </row>
    <row r="250" spans="1:15" x14ac:dyDescent="0.45">
      <c r="A250" s="1" t="s">
        <v>35</v>
      </c>
      <c r="D250" s="1"/>
      <c r="E250" s="16">
        <v>43586</v>
      </c>
      <c r="F250" s="1" t="s">
        <v>72</v>
      </c>
      <c r="G250" s="2">
        <v>574952</v>
      </c>
      <c r="H250" s="2">
        <v>92728</v>
      </c>
      <c r="I250" s="2">
        <v>10176</v>
      </c>
      <c r="J250" s="2">
        <v>268</v>
      </c>
      <c r="K250" s="2">
        <v>17480</v>
      </c>
      <c r="L250" s="2">
        <v>773</v>
      </c>
      <c r="M250" s="2">
        <v>124</v>
      </c>
      <c r="N250" s="2">
        <v>6.2</v>
      </c>
      <c r="O250" cm="1">
        <f t="array" ref="O250">SUMPRODUCT((G250&lt;=$G$201:$G$250)/COUNTIF($G$201:$G$250,$G$201:$G$250))</f>
        <v>50</v>
      </c>
    </row>
    <row r="251" spans="1:15" x14ac:dyDescent="0.45">
      <c r="A251" s="1" t="s">
        <v>10</v>
      </c>
      <c r="D251" s="1"/>
      <c r="E251" s="16">
        <v>43617</v>
      </c>
      <c r="F251" s="1" t="s">
        <v>72</v>
      </c>
      <c r="G251" s="2">
        <v>92750132</v>
      </c>
      <c r="H251" s="2">
        <v>5793509</v>
      </c>
      <c r="I251" s="2">
        <v>483267</v>
      </c>
      <c r="J251" s="2">
        <v>15367</v>
      </c>
      <c r="K251" s="2">
        <v>676020</v>
      </c>
      <c r="L251" s="2">
        <v>128998</v>
      </c>
      <c r="M251" s="2">
        <v>8057</v>
      </c>
      <c r="N251" s="2">
        <v>16.010000000000002</v>
      </c>
      <c r="O251" cm="1">
        <f t="array" ref="O251">SUMPRODUCT((G251&lt;=$G$251:$G$300)/COUNTIF($G$251:$G$300,$G$251:$G$300))</f>
        <v>1</v>
      </c>
    </row>
    <row r="252" spans="1:15" x14ac:dyDescent="0.45">
      <c r="A252" s="1" t="s">
        <v>12</v>
      </c>
      <c r="D252" s="1"/>
      <c r="E252" s="16">
        <v>43617</v>
      </c>
      <c r="F252" s="1" t="s">
        <v>72</v>
      </c>
      <c r="G252" s="2">
        <v>89156672</v>
      </c>
      <c r="H252" s="2">
        <v>1982483</v>
      </c>
      <c r="I252" s="2">
        <v>318559</v>
      </c>
      <c r="J252" s="2">
        <v>3915</v>
      </c>
      <c r="K252" s="2">
        <v>184010</v>
      </c>
      <c r="L252" s="2">
        <v>124000</v>
      </c>
      <c r="M252" s="2">
        <v>2757</v>
      </c>
      <c r="N252" s="2">
        <v>44.97</v>
      </c>
      <c r="O252" cm="1">
        <f t="array" ref="O252">SUMPRODUCT((G252&lt;=$G$251:$G$300)/COUNTIF($G$251:$G$300,$G$251:$G$300))</f>
        <v>2</v>
      </c>
    </row>
    <row r="253" spans="1:15" x14ac:dyDescent="0.45">
      <c r="A253" s="1" t="s">
        <v>18</v>
      </c>
      <c r="D253" s="1"/>
      <c r="E253" s="16">
        <v>43617</v>
      </c>
      <c r="F253" s="1" t="s">
        <v>72</v>
      </c>
      <c r="G253" s="2">
        <v>61663846</v>
      </c>
      <c r="H253" s="2">
        <v>908320</v>
      </c>
      <c r="I253" s="2">
        <v>234098</v>
      </c>
      <c r="J253" s="2">
        <v>2724</v>
      </c>
      <c r="K253" s="2">
        <v>145157</v>
      </c>
      <c r="L253" s="2">
        <v>85763</v>
      </c>
      <c r="M253" s="2">
        <v>1263</v>
      </c>
      <c r="N253" s="2">
        <v>67.89</v>
      </c>
      <c r="O253" cm="1">
        <f t="array" ref="O253">SUMPRODUCT((G253&lt;=$G$251:$G$300)/COUNTIF($G$251:$G$300,$G$251:$G$300))</f>
        <v>3</v>
      </c>
    </row>
    <row r="254" spans="1:15" x14ac:dyDescent="0.45">
      <c r="A254" s="1" t="s">
        <v>24</v>
      </c>
      <c r="D254" s="1"/>
      <c r="E254" s="16">
        <v>43617</v>
      </c>
      <c r="F254" s="1" t="s">
        <v>72</v>
      </c>
      <c r="G254" s="2">
        <v>59832423</v>
      </c>
      <c r="H254" s="2">
        <v>700622</v>
      </c>
      <c r="I254" s="2">
        <v>176008</v>
      </c>
      <c r="J254" s="2">
        <v>1734</v>
      </c>
      <c r="K254" s="2">
        <v>77788</v>
      </c>
      <c r="L254" s="2">
        <v>83216</v>
      </c>
      <c r="M254" s="2">
        <v>974</v>
      </c>
      <c r="N254" s="2">
        <v>85.4</v>
      </c>
      <c r="O254" cm="1">
        <f t="array" ref="O254">SUMPRODUCT((G254&lt;=$G$251:$G$300)/COUNTIF($G$251:$G$300,$G$251:$G$300))</f>
        <v>4</v>
      </c>
    </row>
    <row r="255" spans="1:15" x14ac:dyDescent="0.45">
      <c r="A255" s="1" t="s">
        <v>20</v>
      </c>
      <c r="D255" s="1"/>
      <c r="E255" s="16">
        <v>43617</v>
      </c>
      <c r="F255" s="1" t="s">
        <v>72</v>
      </c>
      <c r="G255" s="2">
        <v>42929219</v>
      </c>
      <c r="H255" s="2">
        <v>440912</v>
      </c>
      <c r="I255" s="2">
        <v>436845</v>
      </c>
      <c r="J255" s="2">
        <v>1118</v>
      </c>
      <c r="K255" s="2">
        <v>35018</v>
      </c>
      <c r="L255" s="2">
        <v>59706</v>
      </c>
      <c r="M255" s="2">
        <v>613</v>
      </c>
      <c r="N255" s="2">
        <v>97.36</v>
      </c>
      <c r="O255" cm="1">
        <f t="array" ref="O255">SUMPRODUCT((G255&lt;=$G$251:$G$300)/COUNTIF($G$251:$G$300,$G$251:$G$300))</f>
        <v>5</v>
      </c>
    </row>
    <row r="256" spans="1:15" x14ac:dyDescent="0.45">
      <c r="A256" s="1" t="s">
        <v>19</v>
      </c>
      <c r="D256" s="1"/>
      <c r="E256" s="16">
        <v>43617</v>
      </c>
      <c r="F256" s="1" t="s">
        <v>72</v>
      </c>
      <c r="G256" s="2">
        <v>31345561</v>
      </c>
      <c r="H256" s="2">
        <v>647822</v>
      </c>
      <c r="I256" s="2">
        <v>210299</v>
      </c>
      <c r="J256" s="2">
        <v>2236</v>
      </c>
      <c r="K256" s="2">
        <v>49401</v>
      </c>
      <c r="L256" s="2">
        <v>43596</v>
      </c>
      <c r="M256" s="2">
        <v>901</v>
      </c>
      <c r="N256" s="2">
        <v>48.39</v>
      </c>
      <c r="O256" cm="1">
        <f t="array" ref="O256">SUMPRODUCT((G256&lt;=$G$251:$G$300)/COUNTIF($G$251:$G$300,$G$251:$G$300))</f>
        <v>6</v>
      </c>
    </row>
    <row r="257" spans="1:15" x14ac:dyDescent="0.45">
      <c r="A257" s="1" t="s">
        <v>15</v>
      </c>
      <c r="D257" s="1"/>
      <c r="E257" s="16">
        <v>43617</v>
      </c>
      <c r="F257" s="1" t="s">
        <v>72</v>
      </c>
      <c r="G257" s="2">
        <v>30730691</v>
      </c>
      <c r="H257" s="2">
        <v>765200</v>
      </c>
      <c r="I257" s="2">
        <v>163632</v>
      </c>
      <c r="J257" s="2">
        <v>1652</v>
      </c>
      <c r="K257" s="2">
        <v>98075</v>
      </c>
      <c r="L257" s="2">
        <v>42740</v>
      </c>
      <c r="M257" s="2">
        <v>1064</v>
      </c>
      <c r="N257" s="2">
        <v>40.159999999999997</v>
      </c>
      <c r="O257" cm="1">
        <f t="array" ref="O257">SUMPRODUCT((G257&lt;=$G$251:$G$300)/COUNTIF($G$251:$G$300,$G$251:$G$300))</f>
        <v>7</v>
      </c>
    </row>
    <row r="258" spans="1:15" x14ac:dyDescent="0.45">
      <c r="A258" s="1" t="s">
        <v>16</v>
      </c>
      <c r="D258" s="1"/>
      <c r="E258" s="16">
        <v>43617</v>
      </c>
      <c r="F258" s="1" t="s">
        <v>72</v>
      </c>
      <c r="G258" s="2">
        <v>30260300</v>
      </c>
      <c r="H258" s="2">
        <v>842383</v>
      </c>
      <c r="I258" s="2">
        <v>348529</v>
      </c>
      <c r="J258" s="2">
        <v>2080</v>
      </c>
      <c r="K258" s="2">
        <v>130888</v>
      </c>
      <c r="L258" s="2">
        <v>42086</v>
      </c>
      <c r="M258" s="2">
        <v>1171</v>
      </c>
      <c r="N258" s="2">
        <v>35.92</v>
      </c>
      <c r="O258" cm="1">
        <f t="array" ref="O258">SUMPRODUCT((G258&lt;=$G$251:$G$300)/COUNTIF($G$251:$G$300,$G$251:$G$300))</f>
        <v>8</v>
      </c>
    </row>
    <row r="259" spans="1:15" x14ac:dyDescent="0.45">
      <c r="A259" s="1" t="s">
        <v>84</v>
      </c>
      <c r="D259" s="1"/>
      <c r="E259" s="16">
        <v>43617</v>
      </c>
      <c r="F259" s="1" t="s">
        <v>72</v>
      </c>
      <c r="G259" s="2">
        <v>29252998</v>
      </c>
      <c r="H259" s="2">
        <v>292292</v>
      </c>
      <c r="I259" s="2">
        <v>213768</v>
      </c>
      <c r="J259" s="2">
        <v>2862</v>
      </c>
      <c r="K259" s="2">
        <v>48458</v>
      </c>
      <c r="L259" s="2">
        <v>40685</v>
      </c>
      <c r="M259" s="2">
        <v>406</v>
      </c>
      <c r="N259" s="2">
        <v>100.08</v>
      </c>
      <c r="O259" cm="1">
        <f t="array" ref="O259">SUMPRODUCT((G259&lt;=$G$251:$G$300)/COUNTIF($G$251:$G$300,$G$251:$G$300))</f>
        <v>9</v>
      </c>
    </row>
    <row r="260" spans="1:15" x14ac:dyDescent="0.45">
      <c r="A260" s="1" t="s">
        <v>39</v>
      </c>
      <c r="D260" s="1"/>
      <c r="E260" s="16">
        <v>43617</v>
      </c>
      <c r="F260" s="1" t="s">
        <v>72</v>
      </c>
      <c r="G260" s="2">
        <v>20975309</v>
      </c>
      <c r="H260" s="2">
        <v>130206</v>
      </c>
      <c r="I260" s="2">
        <v>109393</v>
      </c>
      <c r="J260" s="2">
        <v>379</v>
      </c>
      <c r="K260" s="2">
        <v>16294</v>
      </c>
      <c r="L260" s="2">
        <v>29172</v>
      </c>
      <c r="M260" s="2">
        <v>181</v>
      </c>
      <c r="N260" s="2">
        <v>161.09</v>
      </c>
      <c r="O260" cm="1">
        <f t="array" ref="O260">SUMPRODUCT((G260&lt;=$G$251:$G$300)/COUNTIF($G$251:$G$300,$G$251:$G$300))</f>
        <v>10</v>
      </c>
    </row>
    <row r="261" spans="1:15" x14ac:dyDescent="0.45">
      <c r="A261" s="1" t="s">
        <v>14</v>
      </c>
      <c r="D261" s="1"/>
      <c r="E261" s="16">
        <v>43617</v>
      </c>
      <c r="F261" s="1" t="s">
        <v>72</v>
      </c>
      <c r="G261" s="2">
        <v>20888341</v>
      </c>
      <c r="H261" s="2">
        <v>900575</v>
      </c>
      <c r="I261" s="2">
        <v>80760</v>
      </c>
      <c r="J261" s="2">
        <v>1863</v>
      </c>
      <c r="K261" s="2">
        <v>83439</v>
      </c>
      <c r="L261" s="2">
        <v>29051</v>
      </c>
      <c r="M261" s="2">
        <v>1252</v>
      </c>
      <c r="N261" s="2">
        <v>23.19</v>
      </c>
      <c r="O261" cm="1">
        <f t="array" ref="O261">SUMPRODUCT((G261&lt;=$G$251:$G$300)/COUNTIF($G$251:$G$300,$G$251:$G$300))</f>
        <v>11</v>
      </c>
    </row>
    <row r="262" spans="1:15" x14ac:dyDescent="0.45">
      <c r="A262" s="1" t="s">
        <v>25</v>
      </c>
      <c r="D262" s="1"/>
      <c r="E262" s="16">
        <v>43617</v>
      </c>
      <c r="F262" s="1" t="s">
        <v>72</v>
      </c>
      <c r="G262" s="2">
        <v>17073543</v>
      </c>
      <c r="H262" s="2">
        <v>679219</v>
      </c>
      <c r="I262" s="2">
        <v>209184</v>
      </c>
      <c r="J262" s="2">
        <v>1577</v>
      </c>
      <c r="K262" s="2">
        <v>110794</v>
      </c>
      <c r="L262" s="2">
        <v>23746</v>
      </c>
      <c r="M262" s="2">
        <v>944</v>
      </c>
      <c r="N262" s="2">
        <v>25.14</v>
      </c>
      <c r="O262" cm="1">
        <f t="array" ref="O262">SUMPRODUCT((G262&lt;=$G$251:$G$300)/COUNTIF($G$251:$G$300,$G$251:$G$300))</f>
        <v>12</v>
      </c>
    </row>
    <row r="263" spans="1:15" x14ac:dyDescent="0.45">
      <c r="A263" s="1" t="s">
        <v>33</v>
      </c>
      <c r="D263" s="1"/>
      <c r="E263" s="16">
        <v>43617</v>
      </c>
      <c r="F263" s="1" t="s">
        <v>72</v>
      </c>
      <c r="G263" s="2">
        <v>15597314</v>
      </c>
      <c r="H263" s="2">
        <v>366201</v>
      </c>
      <c r="I263" s="2">
        <v>112232</v>
      </c>
      <c r="J263" s="2">
        <v>2968</v>
      </c>
      <c r="K263" s="2">
        <v>23273</v>
      </c>
      <c r="L263" s="2">
        <v>21693</v>
      </c>
      <c r="M263" s="2">
        <v>509</v>
      </c>
      <c r="N263" s="2">
        <v>42.59</v>
      </c>
      <c r="O263" cm="1">
        <f t="array" ref="O263">SUMPRODUCT((G263&lt;=$G$251:$G$300)/COUNTIF($G$251:$G$300,$G$251:$G$300))</f>
        <v>13</v>
      </c>
    </row>
    <row r="264" spans="1:15" x14ac:dyDescent="0.45">
      <c r="A264" s="1" t="s">
        <v>17</v>
      </c>
      <c r="D264" s="1"/>
      <c r="E264" s="16">
        <v>43617</v>
      </c>
      <c r="F264" s="1" t="s">
        <v>72</v>
      </c>
      <c r="G264" s="2">
        <v>12099971</v>
      </c>
      <c r="H264" s="2">
        <v>909556</v>
      </c>
      <c r="I264" s="2">
        <v>174279</v>
      </c>
      <c r="J264" s="2">
        <v>2486</v>
      </c>
      <c r="K264" s="2">
        <v>141668</v>
      </c>
      <c r="L264" s="2">
        <v>16828</v>
      </c>
      <c r="M264" s="2">
        <v>1265</v>
      </c>
      <c r="N264" s="2">
        <v>13.3</v>
      </c>
      <c r="O264" cm="1">
        <f t="array" ref="O264">SUMPRODUCT((G264&lt;=$G$251:$G$300)/COUNTIF($G$251:$G$300,$G$251:$G$300))</f>
        <v>14</v>
      </c>
    </row>
    <row r="265" spans="1:15" x14ac:dyDescent="0.45">
      <c r="A265" s="1" t="s">
        <v>61</v>
      </c>
      <c r="D265" s="1"/>
      <c r="E265" s="16">
        <v>43617</v>
      </c>
      <c r="F265" s="1" t="s">
        <v>72</v>
      </c>
      <c r="G265" s="2">
        <v>11628044</v>
      </c>
      <c r="H265" s="2">
        <v>1172991</v>
      </c>
      <c r="I265" s="2">
        <v>54216</v>
      </c>
      <c r="J265" s="2">
        <v>3070</v>
      </c>
      <c r="K265" s="2">
        <v>139885</v>
      </c>
      <c r="L265" s="2">
        <v>16172</v>
      </c>
      <c r="M265" s="2">
        <v>1631</v>
      </c>
      <c r="N265" s="2">
        <v>9.91</v>
      </c>
      <c r="O265" cm="1">
        <f t="array" ref="O265">SUMPRODUCT((G265&lt;=$G$251:$G$300)/COUNTIF($G$251:$G$300,$G$251:$G$300))</f>
        <v>15</v>
      </c>
    </row>
    <row r="266" spans="1:15" x14ac:dyDescent="0.45">
      <c r="A266" s="1" t="s">
        <v>22</v>
      </c>
      <c r="D266" s="1"/>
      <c r="E266" s="16">
        <v>43617</v>
      </c>
      <c r="F266" s="1" t="s">
        <v>72</v>
      </c>
      <c r="G266" s="2">
        <v>8764392</v>
      </c>
      <c r="H266" s="2">
        <v>509112</v>
      </c>
      <c r="I266" s="2">
        <v>153631</v>
      </c>
      <c r="J266" s="2">
        <v>3654</v>
      </c>
      <c r="K266" s="2">
        <v>45841</v>
      </c>
      <c r="L266" s="2">
        <v>12189</v>
      </c>
      <c r="M266" s="2">
        <v>708</v>
      </c>
      <c r="N266" s="2">
        <v>17.22</v>
      </c>
      <c r="O266" cm="1">
        <f t="array" ref="O266">SUMPRODUCT((G266&lt;=$G$251:$G$300)/COUNTIF($G$251:$G$300,$G$251:$G$300))</f>
        <v>16</v>
      </c>
    </row>
    <row r="267" spans="1:15" x14ac:dyDescent="0.45">
      <c r="A267" s="1" t="s">
        <v>21</v>
      </c>
      <c r="D267" s="1"/>
      <c r="E267" s="16">
        <v>43617</v>
      </c>
      <c r="F267" s="1" t="s">
        <v>72</v>
      </c>
      <c r="G267" s="2">
        <v>8651417</v>
      </c>
      <c r="H267" s="2">
        <v>455335</v>
      </c>
      <c r="I267" s="2">
        <v>36335</v>
      </c>
      <c r="J267" s="2">
        <v>1329</v>
      </c>
      <c r="K267" s="2">
        <v>49326</v>
      </c>
      <c r="L267" s="2">
        <v>12032</v>
      </c>
      <c r="M267" s="2">
        <v>633</v>
      </c>
      <c r="N267" s="2">
        <v>19</v>
      </c>
      <c r="O267" cm="1">
        <f t="array" ref="O267">SUMPRODUCT((G267&lt;=$G$251:$G$300)/COUNTIF($G$251:$G$300,$G$251:$G$300))</f>
        <v>17</v>
      </c>
    </row>
    <row r="268" spans="1:15" x14ac:dyDescent="0.45">
      <c r="A268" s="1" t="s">
        <v>13</v>
      </c>
      <c r="D268" s="1"/>
      <c r="E268" s="16">
        <v>43617</v>
      </c>
      <c r="F268" s="1" t="s">
        <v>72</v>
      </c>
      <c r="G268" s="2">
        <v>8405336</v>
      </c>
      <c r="H268" s="2">
        <v>785428</v>
      </c>
      <c r="I268" s="2">
        <v>126915</v>
      </c>
      <c r="J268" s="2">
        <v>3368</v>
      </c>
      <c r="K268" s="2">
        <v>89881</v>
      </c>
      <c r="L268" s="2">
        <v>11690</v>
      </c>
      <c r="M268" s="2">
        <v>1092</v>
      </c>
      <c r="N268" s="2">
        <v>10.7</v>
      </c>
      <c r="O268" cm="1">
        <f t="array" ref="O268">SUMPRODUCT((G268&lt;=$G$251:$G$300)/COUNTIF($G$251:$G$300,$G$251:$G$300))</f>
        <v>18</v>
      </c>
    </row>
    <row r="269" spans="1:15" x14ac:dyDescent="0.45">
      <c r="A269" s="1" t="s">
        <v>27</v>
      </c>
      <c r="D269" s="1"/>
      <c r="E269" s="16">
        <v>43617</v>
      </c>
      <c r="F269" s="1" t="s">
        <v>72</v>
      </c>
      <c r="G269" s="2">
        <v>8344852</v>
      </c>
      <c r="H269" s="2">
        <v>229615</v>
      </c>
      <c r="I269" s="2">
        <v>61844</v>
      </c>
      <c r="J269" s="2">
        <v>846</v>
      </c>
      <c r="K269" s="2">
        <v>35289</v>
      </c>
      <c r="L269" s="2">
        <v>11606</v>
      </c>
      <c r="M269" s="2">
        <v>319</v>
      </c>
      <c r="N269" s="2">
        <v>36.340000000000003</v>
      </c>
      <c r="O269" cm="1">
        <f t="array" ref="O269">SUMPRODUCT((G269&lt;=$G$251:$G$300)/COUNTIF($G$251:$G$300,$G$251:$G$300))</f>
        <v>19</v>
      </c>
    </row>
    <row r="270" spans="1:15" x14ac:dyDescent="0.45">
      <c r="A270" s="1" t="s">
        <v>87</v>
      </c>
      <c r="D270" s="1"/>
      <c r="E270" s="16">
        <v>43617</v>
      </c>
      <c r="F270" s="1" t="s">
        <v>72</v>
      </c>
      <c r="G270" s="2">
        <v>5864211</v>
      </c>
      <c r="H270" s="2">
        <v>109758</v>
      </c>
      <c r="I270" s="2">
        <v>62860</v>
      </c>
      <c r="J270" s="2">
        <v>611</v>
      </c>
      <c r="K270" s="2">
        <v>19793</v>
      </c>
      <c r="L270" s="2">
        <v>8156</v>
      </c>
      <c r="M270" s="2">
        <v>152</v>
      </c>
      <c r="N270" s="2">
        <v>53.43</v>
      </c>
      <c r="O270" cm="1">
        <f t="array" ref="O270">SUMPRODUCT((G270&lt;=$G$251:$G$300)/COUNTIF($G$251:$G$300,$G$251:$G$300))</f>
        <v>20</v>
      </c>
    </row>
    <row r="271" spans="1:15" x14ac:dyDescent="0.45">
      <c r="A271" s="1" t="s">
        <v>29</v>
      </c>
      <c r="D271" s="1"/>
      <c r="E271" s="16">
        <v>43617</v>
      </c>
      <c r="F271" s="1" t="s">
        <v>72</v>
      </c>
      <c r="G271" s="2">
        <v>5853032</v>
      </c>
      <c r="H271" s="2">
        <v>273764</v>
      </c>
      <c r="I271" s="2">
        <v>186198</v>
      </c>
      <c r="J271" s="2">
        <v>715</v>
      </c>
      <c r="K271" s="2">
        <v>62063</v>
      </c>
      <c r="L271" s="2">
        <v>8140</v>
      </c>
      <c r="M271" s="2">
        <v>380</v>
      </c>
      <c r="N271" s="2">
        <v>21.38</v>
      </c>
      <c r="O271" cm="1">
        <f t="array" ref="O271">SUMPRODUCT((G271&lt;=$G$251:$G$300)/COUNTIF($G$251:$G$300,$G$251:$G$300))</f>
        <v>21</v>
      </c>
    </row>
    <row r="272" spans="1:15" x14ac:dyDescent="0.45">
      <c r="A272" s="1" t="s">
        <v>34</v>
      </c>
      <c r="D272" s="1"/>
      <c r="E272" s="16">
        <v>43617</v>
      </c>
      <c r="F272" s="1" t="s">
        <v>72</v>
      </c>
      <c r="G272" s="2">
        <v>5189211</v>
      </c>
      <c r="H272" s="2">
        <v>247791</v>
      </c>
      <c r="I272" s="2">
        <v>41355</v>
      </c>
      <c r="J272" s="2">
        <v>475</v>
      </c>
      <c r="K272" s="2">
        <v>13219</v>
      </c>
      <c r="L272" s="2">
        <v>7217</v>
      </c>
      <c r="M272" s="2">
        <v>344</v>
      </c>
      <c r="N272" s="2">
        <v>20.94</v>
      </c>
      <c r="O272" cm="1">
        <f t="array" ref="O272">SUMPRODUCT((G272&lt;=$G$251:$G$300)/COUNTIF($G$251:$G$300,$G$251:$G$300))</f>
        <v>22</v>
      </c>
    </row>
    <row r="273" spans="1:15" x14ac:dyDescent="0.45">
      <c r="A273" s="1" t="s">
        <v>74</v>
      </c>
      <c r="D273" s="1"/>
      <c r="E273" s="16">
        <v>43617</v>
      </c>
      <c r="F273" s="1" t="s">
        <v>72</v>
      </c>
      <c r="G273" s="2">
        <v>5184574</v>
      </c>
      <c r="H273" s="2">
        <v>82046</v>
      </c>
      <c r="I273" s="2">
        <v>32844</v>
      </c>
      <c r="J273" s="2">
        <v>251</v>
      </c>
      <c r="K273" s="2">
        <v>10968</v>
      </c>
      <c r="L273" s="2">
        <v>7210</v>
      </c>
      <c r="M273" s="2">
        <v>114</v>
      </c>
      <c r="N273" s="2">
        <v>63.19</v>
      </c>
      <c r="O273" cm="1">
        <f t="array" ref="O273">SUMPRODUCT((G273&lt;=$G$251:$G$300)/COUNTIF($G$251:$G$300,$G$251:$G$300))</f>
        <v>23</v>
      </c>
    </row>
    <row r="274" spans="1:15" x14ac:dyDescent="0.45">
      <c r="A274" s="1" t="s">
        <v>51</v>
      </c>
      <c r="D274" s="1"/>
      <c r="E274" s="16">
        <v>43617</v>
      </c>
      <c r="F274" s="1" t="s">
        <v>72</v>
      </c>
      <c r="G274" s="2">
        <v>4364891</v>
      </c>
      <c r="H274" s="2">
        <v>100862</v>
      </c>
      <c r="I274" s="2">
        <v>80330</v>
      </c>
      <c r="J274" s="2">
        <v>239</v>
      </c>
      <c r="K274" s="2">
        <v>8172</v>
      </c>
      <c r="L274" s="2">
        <v>6070</v>
      </c>
      <c r="M274" s="2">
        <v>140</v>
      </c>
      <c r="N274" s="2">
        <v>43.28</v>
      </c>
      <c r="O274" cm="1">
        <f t="array" ref="O274">SUMPRODUCT((G274&lt;=$G$251:$G$300)/COUNTIF($G$251:$G$300,$G$251:$G$300))</f>
        <v>24</v>
      </c>
    </row>
    <row r="275" spans="1:15" x14ac:dyDescent="0.45">
      <c r="A275" s="1" t="s">
        <v>31</v>
      </c>
      <c r="D275" s="1"/>
      <c r="E275" s="16">
        <v>43617</v>
      </c>
      <c r="F275" s="1" t="s">
        <v>72</v>
      </c>
      <c r="G275" s="2">
        <v>4266668</v>
      </c>
      <c r="H275" s="2">
        <v>262346</v>
      </c>
      <c r="I275" s="2">
        <v>13704</v>
      </c>
      <c r="J275" s="2">
        <v>586</v>
      </c>
      <c r="K275" s="2">
        <v>28320</v>
      </c>
      <c r="L275" s="2">
        <v>5934</v>
      </c>
      <c r="M275" s="2">
        <v>364</v>
      </c>
      <c r="N275" s="2">
        <v>16.260000000000002</v>
      </c>
      <c r="O275" cm="1">
        <f t="array" ref="O275">SUMPRODUCT((G275&lt;=$G$251:$G$300)/COUNTIF($G$251:$G$300,$G$251:$G$300))</f>
        <v>25</v>
      </c>
    </row>
    <row r="276" spans="1:15" x14ac:dyDescent="0.45">
      <c r="A276" s="1" t="s">
        <v>28</v>
      </c>
      <c r="D276" s="1"/>
      <c r="E276" s="16">
        <v>43617</v>
      </c>
      <c r="F276" s="1" t="s">
        <v>72</v>
      </c>
      <c r="G276" s="2">
        <v>4070046</v>
      </c>
      <c r="H276" s="2">
        <v>176039</v>
      </c>
      <c r="I276" s="2">
        <v>31169</v>
      </c>
      <c r="J276" s="2">
        <v>443</v>
      </c>
      <c r="K276" s="2">
        <v>11106</v>
      </c>
      <c r="L276" s="2">
        <v>5660</v>
      </c>
      <c r="M276" s="2">
        <v>244</v>
      </c>
      <c r="N276" s="2">
        <v>23.12</v>
      </c>
      <c r="O276" cm="1">
        <f t="array" ref="O276">SUMPRODUCT((G276&lt;=$G$251:$G$300)/COUNTIF($G$251:$G$300,$G$251:$G$300))</f>
        <v>26</v>
      </c>
    </row>
    <row r="277" spans="1:15" x14ac:dyDescent="0.45">
      <c r="A277" s="1" t="s">
        <v>49</v>
      </c>
      <c r="D277" s="1"/>
      <c r="E277" s="16">
        <v>43617</v>
      </c>
      <c r="F277" s="1" t="s">
        <v>72</v>
      </c>
      <c r="G277" s="2">
        <v>3876535</v>
      </c>
      <c r="H277" s="2">
        <v>253068</v>
      </c>
      <c r="I277" s="2">
        <v>62291</v>
      </c>
      <c r="J277" s="2">
        <v>2439</v>
      </c>
      <c r="K277" s="2">
        <v>17952</v>
      </c>
      <c r="L277" s="2">
        <v>5391</v>
      </c>
      <c r="M277" s="2">
        <v>351</v>
      </c>
      <c r="N277" s="2">
        <v>15.32</v>
      </c>
      <c r="O277" cm="1">
        <f t="array" ref="O277">SUMPRODUCT((G277&lt;=$G$251:$G$300)/COUNTIF($G$251:$G$300,$G$251:$G$300))</f>
        <v>27</v>
      </c>
    </row>
    <row r="278" spans="1:15" x14ac:dyDescent="0.45">
      <c r="A278" s="1" t="s">
        <v>45</v>
      </c>
      <c r="D278" s="1"/>
      <c r="E278" s="16">
        <v>43617</v>
      </c>
      <c r="F278" s="1" t="s">
        <v>72</v>
      </c>
      <c r="G278" s="2">
        <v>3368311</v>
      </c>
      <c r="H278" s="2">
        <v>140290</v>
      </c>
      <c r="I278" s="2">
        <v>22464</v>
      </c>
      <c r="J278" s="2">
        <v>377</v>
      </c>
      <c r="K278" s="2">
        <v>9316</v>
      </c>
      <c r="L278" s="2">
        <v>4684</v>
      </c>
      <c r="M278" s="2">
        <v>195</v>
      </c>
      <c r="N278" s="2">
        <v>24.01</v>
      </c>
      <c r="O278" cm="1">
        <f t="array" ref="O278">SUMPRODUCT((G278&lt;=$G$251:$G$300)/COUNTIF($G$251:$G$300,$G$251:$G$300))</f>
        <v>28</v>
      </c>
    </row>
    <row r="279" spans="1:15" x14ac:dyDescent="0.45">
      <c r="A279" s="1" t="s">
        <v>86</v>
      </c>
      <c r="D279" s="1"/>
      <c r="E279" s="16">
        <v>43617</v>
      </c>
      <c r="F279" s="1" t="s">
        <v>72</v>
      </c>
      <c r="G279" s="2">
        <v>3203697</v>
      </c>
      <c r="H279" s="2">
        <v>124410</v>
      </c>
      <c r="I279" s="2">
        <v>46273</v>
      </c>
      <c r="J279" s="2">
        <v>397</v>
      </c>
      <c r="K279" s="2">
        <v>17151</v>
      </c>
      <c r="L279" s="2">
        <v>4455</v>
      </c>
      <c r="M279" s="2">
        <v>173</v>
      </c>
      <c r="N279" s="2">
        <v>25.75</v>
      </c>
      <c r="O279" cm="1">
        <f t="array" ref="O279">SUMPRODUCT((G279&lt;=$G$251:$G$300)/COUNTIF($G$251:$G$300,$G$251:$G$300))</f>
        <v>29</v>
      </c>
    </row>
    <row r="280" spans="1:15" x14ac:dyDescent="0.45">
      <c r="A280" s="1" t="s">
        <v>36</v>
      </c>
      <c r="D280" s="1"/>
      <c r="E280" s="16">
        <v>43617</v>
      </c>
      <c r="F280" s="1" t="s">
        <v>72</v>
      </c>
      <c r="G280" s="2">
        <v>3194698</v>
      </c>
      <c r="H280" s="2">
        <v>86232</v>
      </c>
      <c r="I280" s="2">
        <v>68873</v>
      </c>
      <c r="J280" s="2">
        <v>295</v>
      </c>
      <c r="K280" s="2">
        <v>10647</v>
      </c>
      <c r="L280" s="2">
        <v>4443</v>
      </c>
      <c r="M280" s="2">
        <v>119</v>
      </c>
      <c r="N280" s="2">
        <v>37.049999999999997</v>
      </c>
      <c r="O280" cm="1">
        <f t="array" ref="O280">SUMPRODUCT((G280&lt;=$G$251:$G$300)/COUNTIF($G$251:$G$300,$G$251:$G$300))</f>
        <v>30</v>
      </c>
    </row>
    <row r="281" spans="1:15" x14ac:dyDescent="0.45">
      <c r="A281" s="1" t="s">
        <v>83</v>
      </c>
      <c r="D281" s="1"/>
      <c r="E281" s="16">
        <v>43617</v>
      </c>
      <c r="F281" s="1" t="s">
        <v>72</v>
      </c>
      <c r="G281" s="2">
        <v>2942276</v>
      </c>
      <c r="H281" s="2">
        <v>102830</v>
      </c>
      <c r="I281" s="2">
        <v>25689</v>
      </c>
      <c r="J281" s="2">
        <v>297</v>
      </c>
      <c r="K281" s="2">
        <v>10173</v>
      </c>
      <c r="L281" s="2">
        <v>4092</v>
      </c>
      <c r="M281" s="2">
        <v>143</v>
      </c>
      <c r="N281" s="2">
        <v>28.61</v>
      </c>
      <c r="O281" cm="1">
        <f t="array" ref="O281">SUMPRODUCT((G281&lt;=$G$251:$G$300)/COUNTIF($G$251:$G$300,$G$251:$G$300))</f>
        <v>31</v>
      </c>
    </row>
    <row r="282" spans="1:15" x14ac:dyDescent="0.45">
      <c r="A282" s="1" t="s">
        <v>30</v>
      </c>
      <c r="D282" s="1"/>
      <c r="E282" s="16">
        <v>43617</v>
      </c>
      <c r="F282" s="1" t="s">
        <v>72</v>
      </c>
      <c r="G282" s="2">
        <v>2914126</v>
      </c>
      <c r="H282" s="2">
        <v>235497</v>
      </c>
      <c r="I282" s="2">
        <v>21912</v>
      </c>
      <c r="J282" s="2">
        <v>692</v>
      </c>
      <c r="K282" s="2">
        <v>37851</v>
      </c>
      <c r="L282" s="2">
        <v>4053</v>
      </c>
      <c r="M282" s="2">
        <v>327</v>
      </c>
      <c r="N282" s="2">
        <v>12.37</v>
      </c>
      <c r="O282" cm="1">
        <f t="array" ref="O282">SUMPRODUCT((G282&lt;=$G$251:$G$300)/COUNTIF($G$251:$G$300,$G$251:$G$300))</f>
        <v>32</v>
      </c>
    </row>
    <row r="283" spans="1:15" x14ac:dyDescent="0.45">
      <c r="A283" s="1" t="s">
        <v>44</v>
      </c>
      <c r="D283" s="1"/>
      <c r="E283" s="16">
        <v>43617</v>
      </c>
      <c r="F283" s="1" t="s">
        <v>72</v>
      </c>
      <c r="G283" s="2">
        <v>2754608</v>
      </c>
      <c r="H283" s="2">
        <v>110528</v>
      </c>
      <c r="I283" s="2">
        <v>13789</v>
      </c>
      <c r="J283" s="2">
        <v>333</v>
      </c>
      <c r="K283" s="2">
        <v>8922</v>
      </c>
      <c r="L283" s="2">
        <v>3831</v>
      </c>
      <c r="M283" s="2">
        <v>153</v>
      </c>
      <c r="N283" s="2">
        <v>24.92</v>
      </c>
      <c r="O283" cm="1">
        <f t="array" ref="O283">SUMPRODUCT((G283&lt;=$G$251:$G$300)/COUNTIF($G$251:$G$300,$G$251:$G$300))</f>
        <v>33</v>
      </c>
    </row>
    <row r="284" spans="1:15" x14ac:dyDescent="0.45">
      <c r="A284" s="1" t="s">
        <v>81</v>
      </c>
      <c r="D284" s="1"/>
      <c r="E284" s="16">
        <v>43617</v>
      </c>
      <c r="F284" s="1" t="s">
        <v>72</v>
      </c>
      <c r="G284" s="2">
        <v>2513183</v>
      </c>
      <c r="H284" s="2">
        <v>259486</v>
      </c>
      <c r="I284" s="2">
        <v>37561</v>
      </c>
      <c r="J284" s="2">
        <v>1056</v>
      </c>
      <c r="K284" s="2">
        <v>44203</v>
      </c>
      <c r="L284" s="2">
        <v>3495</v>
      </c>
      <c r="M284" s="2">
        <v>360</v>
      </c>
      <c r="N284" s="2">
        <v>9.69</v>
      </c>
      <c r="O284" cm="1">
        <f t="array" ref="O284">SUMPRODUCT((G284&lt;=$G$251:$G$300)/COUNTIF($G$251:$G$300,$G$251:$G$300))</f>
        <v>34</v>
      </c>
    </row>
    <row r="285" spans="1:15" x14ac:dyDescent="0.45">
      <c r="A285" s="1" t="s">
        <v>89</v>
      </c>
      <c r="D285" s="1"/>
      <c r="E285" s="16">
        <v>43617</v>
      </c>
      <c r="F285" s="1" t="s">
        <v>72</v>
      </c>
      <c r="G285" s="2">
        <v>2442583</v>
      </c>
      <c r="H285" s="2">
        <v>84739</v>
      </c>
      <c r="I285" s="2">
        <v>44688</v>
      </c>
      <c r="J285" s="2">
        <v>901</v>
      </c>
      <c r="K285" s="2">
        <v>9624</v>
      </c>
      <c r="L285" s="2">
        <v>3397</v>
      </c>
      <c r="M285" s="2">
        <v>117</v>
      </c>
      <c r="N285" s="2">
        <v>28.82</v>
      </c>
      <c r="O285" cm="1">
        <f t="array" ref="O285">SUMPRODUCT((G285&lt;=$G$251:$G$300)/COUNTIF($G$251:$G$300,$G$251:$G$300))</f>
        <v>35</v>
      </c>
    </row>
    <row r="286" spans="1:15" x14ac:dyDescent="0.45">
      <c r="A286" s="1" t="s">
        <v>85</v>
      </c>
      <c r="D286" s="1"/>
      <c r="E286" s="16">
        <v>43617</v>
      </c>
      <c r="F286" s="1" t="s">
        <v>72</v>
      </c>
      <c r="G286" s="2">
        <v>2398065</v>
      </c>
      <c r="H286" s="2">
        <v>137150</v>
      </c>
      <c r="I286" s="2">
        <v>46472</v>
      </c>
      <c r="J286" s="2">
        <v>376</v>
      </c>
      <c r="K286" s="2">
        <v>14674</v>
      </c>
      <c r="L286" s="2">
        <v>3335</v>
      </c>
      <c r="M286" s="2">
        <v>190</v>
      </c>
      <c r="N286" s="2">
        <v>17.48</v>
      </c>
      <c r="O286" cm="1">
        <f t="array" ref="O286">SUMPRODUCT((G286&lt;=$G$251:$G$300)/COUNTIF($G$251:$G$300,$G$251:$G$300))</f>
        <v>36</v>
      </c>
    </row>
    <row r="287" spans="1:15" x14ac:dyDescent="0.45">
      <c r="A287" s="1" t="s">
        <v>77</v>
      </c>
      <c r="D287" s="1"/>
      <c r="E287" s="16">
        <v>43617</v>
      </c>
      <c r="F287" s="1" t="s">
        <v>72</v>
      </c>
      <c r="G287" s="2">
        <v>2330972</v>
      </c>
      <c r="H287" s="2">
        <v>146344</v>
      </c>
      <c r="I287" s="2">
        <v>164765</v>
      </c>
      <c r="J287" s="2">
        <v>834</v>
      </c>
      <c r="K287" s="2">
        <v>27967</v>
      </c>
      <c r="L287" s="2">
        <v>3241</v>
      </c>
      <c r="M287" s="2">
        <v>203</v>
      </c>
      <c r="N287" s="2">
        <v>15.93</v>
      </c>
      <c r="O287" cm="1">
        <f t="array" ref="O287">SUMPRODUCT((G287&lt;=$G$251:$G$300)/COUNTIF($G$251:$G$300,$G$251:$G$300))</f>
        <v>37</v>
      </c>
    </row>
    <row r="288" spans="1:15" x14ac:dyDescent="0.45">
      <c r="A288" s="1" t="s">
        <v>88</v>
      </c>
      <c r="D288" s="1"/>
      <c r="E288" s="16">
        <v>43617</v>
      </c>
      <c r="F288" s="1" t="s">
        <v>72</v>
      </c>
      <c r="G288" s="2">
        <v>2311753</v>
      </c>
      <c r="H288" s="2">
        <v>85404</v>
      </c>
      <c r="I288" s="2">
        <v>47755</v>
      </c>
      <c r="J288" s="2">
        <v>459</v>
      </c>
      <c r="K288" s="2">
        <v>13962</v>
      </c>
      <c r="L288" s="2">
        <v>3215</v>
      </c>
      <c r="M288" s="2">
        <v>118</v>
      </c>
      <c r="N288" s="2">
        <v>27.07</v>
      </c>
      <c r="O288" cm="1">
        <f t="array" ref="O288">SUMPRODUCT((G288&lt;=$G$251:$G$300)/COUNTIF($G$251:$G$300,$G$251:$G$300))</f>
        <v>38</v>
      </c>
    </row>
    <row r="289" spans="1:15" x14ac:dyDescent="0.45">
      <c r="A289" s="1" t="s">
        <v>52</v>
      </c>
      <c r="D289" s="1"/>
      <c r="E289" s="16">
        <v>43617</v>
      </c>
      <c r="F289" s="1" t="s">
        <v>72</v>
      </c>
      <c r="G289" s="2">
        <v>2062296</v>
      </c>
      <c r="H289" s="2">
        <v>120575</v>
      </c>
      <c r="I289" s="2">
        <v>16006</v>
      </c>
      <c r="J289" s="2">
        <v>369</v>
      </c>
      <c r="K289" s="2">
        <v>14463</v>
      </c>
      <c r="L289" s="2">
        <v>2868</v>
      </c>
      <c r="M289" s="2">
        <v>167</v>
      </c>
      <c r="N289" s="2">
        <v>17.100000000000001</v>
      </c>
      <c r="O289" cm="1">
        <f t="array" ref="O289">SUMPRODUCT((G289&lt;=$G$251:$G$300)/COUNTIF($G$251:$G$300,$G$251:$G$300))</f>
        <v>39</v>
      </c>
    </row>
    <row r="290" spans="1:15" x14ac:dyDescent="0.45">
      <c r="A290" s="1" t="s">
        <v>54</v>
      </c>
      <c r="D290" s="1"/>
      <c r="E290" s="16">
        <v>43617</v>
      </c>
      <c r="F290" s="1" t="s">
        <v>72</v>
      </c>
      <c r="G290" s="2">
        <v>1996313</v>
      </c>
      <c r="H290" s="2">
        <v>138498</v>
      </c>
      <c r="I290" s="2">
        <v>14549</v>
      </c>
      <c r="J290" s="2">
        <v>445</v>
      </c>
      <c r="K290" s="2">
        <v>12601</v>
      </c>
      <c r="L290" s="2">
        <v>2776</v>
      </c>
      <c r="M290" s="2">
        <v>192</v>
      </c>
      <c r="N290" s="2">
        <v>14.41</v>
      </c>
      <c r="O290" cm="1">
        <f t="array" ref="O290">SUMPRODUCT((G290&lt;=$G$251:$G$300)/COUNTIF($G$251:$G$300,$G$251:$G$300))</f>
        <v>40</v>
      </c>
    </row>
    <row r="291" spans="1:15" x14ac:dyDescent="0.45">
      <c r="A291" s="1" t="s">
        <v>41</v>
      </c>
      <c r="D291" s="1"/>
      <c r="E291" s="16">
        <v>43617</v>
      </c>
      <c r="F291" s="1" t="s">
        <v>72</v>
      </c>
      <c r="G291" s="2">
        <v>1784631</v>
      </c>
      <c r="H291" s="2">
        <v>118315</v>
      </c>
      <c r="I291" s="2">
        <v>22133</v>
      </c>
      <c r="J291" s="2">
        <v>438</v>
      </c>
      <c r="K291" s="2">
        <v>19044</v>
      </c>
      <c r="L291" s="2">
        <v>2482</v>
      </c>
      <c r="M291" s="2">
        <v>164</v>
      </c>
      <c r="N291" s="2">
        <v>15.08</v>
      </c>
      <c r="O291" cm="1">
        <f t="array" ref="O291">SUMPRODUCT((G291&lt;=$G$251:$G$300)/COUNTIF($G$251:$G$300,$G$251:$G$300))</f>
        <v>41</v>
      </c>
    </row>
    <row r="292" spans="1:15" x14ac:dyDescent="0.45">
      <c r="A292" s="1" t="s">
        <v>55</v>
      </c>
      <c r="D292" s="1"/>
      <c r="E292" s="16">
        <v>43617</v>
      </c>
      <c r="F292" s="1" t="s">
        <v>72</v>
      </c>
      <c r="G292" s="2">
        <v>1704573</v>
      </c>
      <c r="H292" s="2">
        <v>106287</v>
      </c>
      <c r="I292" s="2">
        <v>9604</v>
      </c>
      <c r="J292" s="2">
        <v>284</v>
      </c>
      <c r="K292" s="2">
        <v>12647</v>
      </c>
      <c r="L292" s="2">
        <v>2370</v>
      </c>
      <c r="M292" s="2">
        <v>147</v>
      </c>
      <c r="N292" s="2">
        <v>16.04</v>
      </c>
      <c r="O292" cm="1">
        <f t="array" ref="O292">SUMPRODUCT((G292&lt;=$G$251:$G$300)/COUNTIF($G$251:$G$300,$G$251:$G$300))</f>
        <v>42</v>
      </c>
    </row>
    <row r="293" spans="1:15" x14ac:dyDescent="0.45">
      <c r="A293" s="1" t="s">
        <v>70</v>
      </c>
      <c r="D293" s="1"/>
      <c r="E293" s="16">
        <v>43617</v>
      </c>
      <c r="F293" s="1" t="s">
        <v>72</v>
      </c>
      <c r="G293" s="2">
        <v>1398834</v>
      </c>
      <c r="H293" s="2">
        <v>85184</v>
      </c>
      <c r="I293" s="2">
        <v>7863</v>
      </c>
      <c r="J293" s="2">
        <v>199</v>
      </c>
      <c r="K293" s="2">
        <v>6303</v>
      </c>
      <c r="L293" s="2">
        <v>1945</v>
      </c>
      <c r="M293" s="2">
        <v>118</v>
      </c>
      <c r="N293" s="2">
        <v>16.420000000000002</v>
      </c>
      <c r="O293" cm="1">
        <f t="array" ref="O293">SUMPRODUCT((G293&lt;=$G$251:$G$300)/COUNTIF($G$251:$G$300,$G$251:$G$300))</f>
        <v>43</v>
      </c>
    </row>
    <row r="294" spans="1:15" x14ac:dyDescent="0.45">
      <c r="A294" s="1" t="s">
        <v>26</v>
      </c>
      <c r="D294" s="1"/>
      <c r="E294" s="16">
        <v>43617</v>
      </c>
      <c r="F294" s="1" t="s">
        <v>72</v>
      </c>
      <c r="G294" s="2">
        <v>1261214</v>
      </c>
      <c r="H294" s="2">
        <v>107806</v>
      </c>
      <c r="I294" s="2">
        <v>19728</v>
      </c>
      <c r="J294" s="2">
        <v>311</v>
      </c>
      <c r="K294" s="2">
        <v>15635</v>
      </c>
      <c r="L294" s="2">
        <v>1754</v>
      </c>
      <c r="M294" s="2">
        <v>149</v>
      </c>
      <c r="N294" s="2">
        <v>11.7</v>
      </c>
      <c r="O294" cm="1">
        <f t="array" ref="O294">SUMPRODUCT((G294&lt;=$G$251:$G$300)/COUNTIF($G$251:$G$300,$G$251:$G$300))</f>
        <v>44</v>
      </c>
    </row>
    <row r="295" spans="1:15" x14ac:dyDescent="0.45">
      <c r="A295" s="1" t="s">
        <v>50</v>
      </c>
      <c r="D295" s="1"/>
      <c r="E295" s="16">
        <v>43617</v>
      </c>
      <c r="F295" s="1" t="s">
        <v>72</v>
      </c>
      <c r="G295" s="2">
        <v>1049836</v>
      </c>
      <c r="H295" s="2">
        <v>138392</v>
      </c>
      <c r="I295" s="2">
        <v>9740</v>
      </c>
      <c r="J295" s="2">
        <v>319</v>
      </c>
      <c r="K295" s="2">
        <v>30019</v>
      </c>
      <c r="L295" s="2">
        <v>1460</v>
      </c>
      <c r="M295" s="2">
        <v>192</v>
      </c>
      <c r="N295" s="2">
        <v>7.59</v>
      </c>
      <c r="O295" cm="1">
        <f t="array" ref="O295">SUMPRODUCT((G295&lt;=$G$251:$G$300)/COUNTIF($G$251:$G$300,$G$251:$G$300))</f>
        <v>45</v>
      </c>
    </row>
    <row r="296" spans="1:15" x14ac:dyDescent="0.45">
      <c r="A296" s="1" t="s">
        <v>38</v>
      </c>
      <c r="D296" s="1"/>
      <c r="E296" s="16">
        <v>43617</v>
      </c>
      <c r="F296" s="1" t="s">
        <v>72</v>
      </c>
      <c r="G296" s="2">
        <v>1023684</v>
      </c>
      <c r="H296" s="2">
        <v>87121</v>
      </c>
      <c r="I296" s="2">
        <v>9943</v>
      </c>
      <c r="J296" s="2">
        <v>280</v>
      </c>
      <c r="K296" s="2">
        <v>11041</v>
      </c>
      <c r="L296" s="2">
        <v>1423</v>
      </c>
      <c r="M296" s="2">
        <v>121</v>
      </c>
      <c r="N296" s="2">
        <v>11.75</v>
      </c>
      <c r="O296" cm="1">
        <f t="array" ref="O296">SUMPRODUCT((G296&lt;=$G$251:$G$300)/COUNTIF($G$251:$G$300,$G$251:$G$300))</f>
        <v>46</v>
      </c>
    </row>
    <row r="297" spans="1:15" x14ac:dyDescent="0.45">
      <c r="A297" s="1" t="s">
        <v>64</v>
      </c>
      <c r="D297" s="1"/>
      <c r="E297" s="16">
        <v>43617</v>
      </c>
      <c r="F297" s="1" t="s">
        <v>72</v>
      </c>
      <c r="G297" s="2">
        <v>969664</v>
      </c>
      <c r="H297" s="2">
        <v>99285</v>
      </c>
      <c r="I297" s="2">
        <v>8917</v>
      </c>
      <c r="J297" s="2">
        <v>346</v>
      </c>
      <c r="K297" s="2">
        <v>16905</v>
      </c>
      <c r="L297" s="2">
        <v>1348</v>
      </c>
      <c r="M297" s="2">
        <v>138</v>
      </c>
      <c r="N297" s="2">
        <v>9.77</v>
      </c>
      <c r="O297" cm="1">
        <f t="array" ref="O297">SUMPRODUCT((G297&lt;=$G$251:$G$300)/COUNTIF($G$251:$G$300,$G$251:$G$300))</f>
        <v>47</v>
      </c>
    </row>
    <row r="298" spans="1:15" x14ac:dyDescent="0.45">
      <c r="A298" s="1" t="s">
        <v>43</v>
      </c>
      <c r="D298" s="1"/>
      <c r="E298" s="16">
        <v>43617</v>
      </c>
      <c r="F298" s="1" t="s">
        <v>72</v>
      </c>
      <c r="G298" s="2">
        <v>939075</v>
      </c>
      <c r="H298" s="2">
        <v>104888</v>
      </c>
      <c r="I298" s="2">
        <v>26108</v>
      </c>
      <c r="J298" s="2">
        <v>246</v>
      </c>
      <c r="K298" s="2">
        <v>11552</v>
      </c>
      <c r="L298" s="2">
        <v>1306</v>
      </c>
      <c r="M298" s="2">
        <v>145</v>
      </c>
      <c r="N298" s="2">
        <v>8.9499999999999993</v>
      </c>
      <c r="O298" cm="1">
        <f t="array" ref="O298">SUMPRODUCT((G298&lt;=$G$251:$G$300)/COUNTIF($G$251:$G$300,$G$251:$G$300))</f>
        <v>48</v>
      </c>
    </row>
    <row r="299" spans="1:15" x14ac:dyDescent="0.45">
      <c r="A299" s="1" t="s">
        <v>46</v>
      </c>
      <c r="D299" s="1"/>
      <c r="E299" s="16">
        <v>43617</v>
      </c>
      <c r="F299" s="1" t="s">
        <v>72</v>
      </c>
      <c r="G299" s="2">
        <v>894064</v>
      </c>
      <c r="H299" s="2">
        <v>89173</v>
      </c>
      <c r="I299" s="2">
        <v>21037</v>
      </c>
      <c r="J299" s="2">
        <v>201</v>
      </c>
      <c r="K299" s="2">
        <v>10608</v>
      </c>
      <c r="L299" s="2">
        <v>1243</v>
      </c>
      <c r="M299" s="2">
        <v>124</v>
      </c>
      <c r="N299" s="2">
        <v>10.029999999999999</v>
      </c>
      <c r="O299" cm="1">
        <f t="array" ref="O299">SUMPRODUCT((G299&lt;=$G$251:$G$300)/COUNTIF($G$251:$G$300,$G$251:$G$300))</f>
        <v>49</v>
      </c>
    </row>
    <row r="300" spans="1:15" x14ac:dyDescent="0.45">
      <c r="A300" s="1" t="s">
        <v>71</v>
      </c>
      <c r="D300" s="1"/>
      <c r="E300" s="16">
        <v>43617</v>
      </c>
      <c r="F300" s="1" t="s">
        <v>72</v>
      </c>
      <c r="G300" s="2">
        <v>521886</v>
      </c>
      <c r="H300" s="2">
        <v>94986</v>
      </c>
      <c r="I300" s="2">
        <v>4061</v>
      </c>
      <c r="J300" s="2">
        <v>222</v>
      </c>
      <c r="K300" s="2">
        <v>20333</v>
      </c>
      <c r="L300" s="2">
        <v>725</v>
      </c>
      <c r="M300" s="2">
        <v>132</v>
      </c>
      <c r="N300" s="2">
        <v>5.49</v>
      </c>
      <c r="O300" cm="1">
        <f t="array" ref="O300">SUMPRODUCT((G300&lt;=$G$251:$G$300)/COUNTIF($G$251:$G$300,$G$251:$G$300))</f>
        <v>50</v>
      </c>
    </row>
    <row r="301" spans="1:15" x14ac:dyDescent="0.45">
      <c r="A301" s="1" t="s">
        <v>10</v>
      </c>
      <c r="D301" s="1"/>
      <c r="E301" s="16">
        <v>43647</v>
      </c>
      <c r="F301" s="1" t="s">
        <v>90</v>
      </c>
      <c r="G301" s="2">
        <v>90508922</v>
      </c>
      <c r="H301" s="2">
        <v>5704941</v>
      </c>
      <c r="I301" s="2">
        <v>1299699</v>
      </c>
      <c r="J301" s="2">
        <v>47033</v>
      </c>
      <c r="K301" s="2">
        <v>619076</v>
      </c>
      <c r="L301" s="2">
        <v>121815</v>
      </c>
      <c r="M301" s="2">
        <v>7678</v>
      </c>
      <c r="N301" s="2">
        <v>15.87</v>
      </c>
      <c r="O301" cm="1">
        <f t="array" ref="O301">SUMPRODUCT((G301&lt;=$G$301:$G$350)/COUNTIF($G$301:$G$350,$G$301:$G$350))</f>
        <v>1</v>
      </c>
    </row>
    <row r="302" spans="1:15" x14ac:dyDescent="0.45">
      <c r="A302" s="1" t="s">
        <v>84</v>
      </c>
      <c r="D302" s="1"/>
      <c r="E302" s="16">
        <v>43647</v>
      </c>
      <c r="F302" s="1" t="s">
        <v>90</v>
      </c>
      <c r="G302" s="2">
        <v>68336250</v>
      </c>
      <c r="H302" s="2">
        <v>1028044</v>
      </c>
      <c r="I302" s="2">
        <v>358190</v>
      </c>
      <c r="J302" s="2">
        <v>2966</v>
      </c>
      <c r="K302" s="2">
        <v>110297</v>
      </c>
      <c r="L302" s="2">
        <v>91973</v>
      </c>
      <c r="M302" s="2">
        <v>1383</v>
      </c>
      <c r="N302" s="2">
        <v>66.47</v>
      </c>
      <c r="O302" cm="1">
        <f t="array" ref="O302">SUMPRODUCT((G302&lt;=$G$301:$G$350)/COUNTIF($G$301:$G$350,$G$301:$G$350))</f>
        <v>2</v>
      </c>
    </row>
    <row r="303" spans="1:15" x14ac:dyDescent="0.45">
      <c r="A303" s="1" t="s">
        <v>12</v>
      </c>
      <c r="D303" s="1"/>
      <c r="E303" s="16">
        <v>43647</v>
      </c>
      <c r="F303" s="1" t="s">
        <v>90</v>
      </c>
      <c r="G303" s="2">
        <v>68210459</v>
      </c>
      <c r="H303" s="2">
        <v>1803517</v>
      </c>
      <c r="I303" s="2">
        <v>280370</v>
      </c>
      <c r="J303" s="2">
        <v>3413</v>
      </c>
      <c r="K303" s="2">
        <v>179936</v>
      </c>
      <c r="L303" s="2">
        <v>91804</v>
      </c>
      <c r="M303" s="2">
        <v>2427</v>
      </c>
      <c r="N303" s="2">
        <v>37.82</v>
      </c>
      <c r="O303" cm="1">
        <f t="array" ref="O303">SUMPRODUCT((G303&lt;=$G$301:$G$350)/COUNTIF($G$301:$G$350,$G$301:$G$350))</f>
        <v>3</v>
      </c>
    </row>
    <row r="304" spans="1:15" x14ac:dyDescent="0.45">
      <c r="A304" s="1" t="s">
        <v>24</v>
      </c>
      <c r="D304" s="1"/>
      <c r="E304" s="16">
        <v>43647</v>
      </c>
      <c r="F304" s="1" t="s">
        <v>90</v>
      </c>
      <c r="G304" s="2">
        <v>62716588</v>
      </c>
      <c r="H304" s="2">
        <v>902463</v>
      </c>
      <c r="I304" s="2">
        <v>217246</v>
      </c>
      <c r="J304" s="2">
        <v>2729</v>
      </c>
      <c r="K304" s="2">
        <v>108065</v>
      </c>
      <c r="L304" s="2">
        <v>84409</v>
      </c>
      <c r="M304" s="2">
        <v>1214</v>
      </c>
      <c r="N304" s="2">
        <v>69.489999999999995</v>
      </c>
      <c r="O304" cm="1">
        <f t="array" ref="O304">SUMPRODUCT((G304&lt;=$G$301:$G$350)/COUNTIF($G$301:$G$350,$G$301:$G$350))</f>
        <v>4</v>
      </c>
    </row>
    <row r="305" spans="1:15" x14ac:dyDescent="0.45">
      <c r="A305" s="1" t="s">
        <v>18</v>
      </c>
      <c r="D305" s="1"/>
      <c r="E305" s="16">
        <v>43647</v>
      </c>
      <c r="F305" s="1" t="s">
        <v>90</v>
      </c>
      <c r="G305" s="2">
        <v>60624575</v>
      </c>
      <c r="H305" s="2">
        <v>939477</v>
      </c>
      <c r="I305" s="2">
        <v>175774</v>
      </c>
      <c r="J305" s="2">
        <v>1771</v>
      </c>
      <c r="K305" s="2">
        <v>146862</v>
      </c>
      <c r="L305" s="2">
        <v>81594</v>
      </c>
      <c r="M305" s="2">
        <v>1264</v>
      </c>
      <c r="N305" s="2">
        <v>64.53</v>
      </c>
      <c r="O305" cm="1">
        <f t="array" ref="O305">SUMPRODUCT((G305&lt;=$G$301:$G$350)/COUNTIF($G$301:$G$350,$G$301:$G$350))</f>
        <v>5</v>
      </c>
    </row>
    <row r="306" spans="1:15" x14ac:dyDescent="0.45">
      <c r="A306" s="1" t="s">
        <v>20</v>
      </c>
      <c r="D306" s="1"/>
      <c r="E306" s="16">
        <v>43647</v>
      </c>
      <c r="F306" s="1" t="s">
        <v>90</v>
      </c>
      <c r="G306" s="2">
        <v>40975198</v>
      </c>
      <c r="H306" s="2">
        <v>461803</v>
      </c>
      <c r="I306" s="2">
        <v>278581</v>
      </c>
      <c r="J306" s="2">
        <v>1081</v>
      </c>
      <c r="K306" s="2">
        <v>35274</v>
      </c>
      <c r="L306" s="2">
        <v>55148</v>
      </c>
      <c r="M306" s="2">
        <v>621</v>
      </c>
      <c r="N306" s="2">
        <v>88.73</v>
      </c>
      <c r="O306" cm="1">
        <f t="array" ref="O306">SUMPRODUCT((G306&lt;=$G$301:$G$350)/COUNTIF($G$301:$G$350,$G$301:$G$350))</f>
        <v>6</v>
      </c>
    </row>
    <row r="307" spans="1:15" x14ac:dyDescent="0.45">
      <c r="A307" s="1" t="s">
        <v>16</v>
      </c>
      <c r="D307" s="1"/>
      <c r="E307" s="16">
        <v>43647</v>
      </c>
      <c r="F307" s="1" t="s">
        <v>90</v>
      </c>
      <c r="G307" s="2">
        <v>40700017</v>
      </c>
      <c r="H307" s="2">
        <v>914238</v>
      </c>
      <c r="I307" s="2">
        <v>407519</v>
      </c>
      <c r="J307" s="2">
        <v>2224</v>
      </c>
      <c r="K307" s="2">
        <v>138472</v>
      </c>
      <c r="L307" s="2">
        <v>54777</v>
      </c>
      <c r="M307" s="2">
        <v>1230</v>
      </c>
      <c r="N307" s="2">
        <v>44.52</v>
      </c>
      <c r="O307" cm="1">
        <f t="array" ref="O307">SUMPRODUCT((G307&lt;=$G$301:$G$350)/COUNTIF($G$301:$G$350,$G$301:$G$350))</f>
        <v>7</v>
      </c>
    </row>
    <row r="308" spans="1:15" x14ac:dyDescent="0.45">
      <c r="A308" s="1" t="s">
        <v>19</v>
      </c>
      <c r="D308" s="1"/>
      <c r="E308" s="16">
        <v>43647</v>
      </c>
      <c r="F308" s="1" t="s">
        <v>90</v>
      </c>
      <c r="G308" s="2">
        <v>36942422</v>
      </c>
      <c r="H308" s="2">
        <v>704873</v>
      </c>
      <c r="I308" s="2">
        <v>218084</v>
      </c>
      <c r="J308" s="2">
        <v>3039</v>
      </c>
      <c r="K308" s="2">
        <v>47346</v>
      </c>
      <c r="L308" s="2">
        <v>49720</v>
      </c>
      <c r="M308" s="2">
        <v>948</v>
      </c>
      <c r="N308" s="2">
        <v>52.41</v>
      </c>
      <c r="O308" cm="1">
        <f t="array" ref="O308">SUMPRODUCT((G308&lt;=$G$301:$G$350)/COUNTIF($G$301:$G$350,$G$301:$G$350))</f>
        <v>8</v>
      </c>
    </row>
    <row r="309" spans="1:15" x14ac:dyDescent="0.45">
      <c r="A309" s="1" t="s">
        <v>15</v>
      </c>
      <c r="D309" s="1"/>
      <c r="E309" s="16">
        <v>43647</v>
      </c>
      <c r="F309" s="1" t="s">
        <v>90</v>
      </c>
      <c r="G309" s="2">
        <v>29237452</v>
      </c>
      <c r="H309" s="2">
        <v>803728</v>
      </c>
      <c r="I309" s="2">
        <v>206996</v>
      </c>
      <c r="J309" s="2">
        <v>1769</v>
      </c>
      <c r="K309" s="2">
        <v>101433</v>
      </c>
      <c r="L309" s="2">
        <v>39350</v>
      </c>
      <c r="M309" s="2">
        <v>1081</v>
      </c>
      <c r="N309" s="2">
        <v>36.380000000000003</v>
      </c>
      <c r="O309" cm="1">
        <f t="array" ref="O309">SUMPRODUCT((G309&lt;=$G$301:$G$350)/COUNTIF($G$301:$G$350,$G$301:$G$350))</f>
        <v>9</v>
      </c>
    </row>
    <row r="310" spans="1:15" x14ac:dyDescent="0.45">
      <c r="A310" s="1" t="s">
        <v>61</v>
      </c>
      <c r="D310" s="1"/>
      <c r="E310" s="16">
        <v>43647</v>
      </c>
      <c r="F310" s="1" t="s">
        <v>90</v>
      </c>
      <c r="G310" s="2">
        <v>27486726</v>
      </c>
      <c r="H310" s="2">
        <v>1659147</v>
      </c>
      <c r="I310" s="2">
        <v>232821</v>
      </c>
      <c r="J310" s="2">
        <v>6402</v>
      </c>
      <c r="K310" s="2">
        <v>193078</v>
      </c>
      <c r="L310" s="2">
        <v>36994</v>
      </c>
      <c r="M310" s="2">
        <v>2233</v>
      </c>
      <c r="N310" s="2">
        <v>16.57</v>
      </c>
      <c r="O310" cm="1">
        <f t="array" ref="O310">SUMPRODUCT((G310&lt;=$G$301:$G$350)/COUNTIF($G$301:$G$350,$G$301:$G$350))</f>
        <v>10</v>
      </c>
    </row>
    <row r="311" spans="1:15" x14ac:dyDescent="0.45">
      <c r="A311" s="1" t="s">
        <v>14</v>
      </c>
      <c r="D311" s="1"/>
      <c r="E311" s="16">
        <v>43647</v>
      </c>
      <c r="F311" s="1" t="s">
        <v>90</v>
      </c>
      <c r="G311" s="2">
        <v>21924387</v>
      </c>
      <c r="H311" s="2">
        <v>966182</v>
      </c>
      <c r="I311" s="2">
        <v>97726</v>
      </c>
      <c r="J311" s="2">
        <v>2165</v>
      </c>
      <c r="K311" s="2">
        <v>89261</v>
      </c>
      <c r="L311" s="2">
        <v>29507</v>
      </c>
      <c r="M311" s="2">
        <v>1300</v>
      </c>
      <c r="N311" s="2">
        <v>22.69</v>
      </c>
      <c r="O311" cm="1">
        <f t="array" ref="O311">SUMPRODUCT((G311&lt;=$G$301:$G$350)/COUNTIF($G$301:$G$350,$G$301:$G$350))</f>
        <v>11</v>
      </c>
    </row>
    <row r="312" spans="1:15" x14ac:dyDescent="0.45">
      <c r="A312" s="1" t="s">
        <v>25</v>
      </c>
      <c r="D312" s="1"/>
      <c r="E312" s="16">
        <v>43647</v>
      </c>
      <c r="F312" s="1" t="s">
        <v>90</v>
      </c>
      <c r="G312" s="2">
        <v>18730470</v>
      </c>
      <c r="H312" s="2">
        <v>1096565</v>
      </c>
      <c r="I312" s="2">
        <v>152011</v>
      </c>
      <c r="J312" s="2">
        <v>2547</v>
      </c>
      <c r="K312" s="2">
        <v>172853</v>
      </c>
      <c r="L312" s="2">
        <v>25209</v>
      </c>
      <c r="M312" s="2">
        <v>1475</v>
      </c>
      <c r="N312" s="2">
        <v>17.079999999999998</v>
      </c>
      <c r="O312" cm="1">
        <f t="array" ref="O312">SUMPRODUCT((G312&lt;=$G$301:$G$350)/COUNTIF($G$301:$G$350,$G$301:$G$350))</f>
        <v>12</v>
      </c>
    </row>
    <row r="313" spans="1:15" x14ac:dyDescent="0.45">
      <c r="A313" s="1" t="s">
        <v>91</v>
      </c>
      <c r="D313" s="1"/>
      <c r="E313" s="16">
        <v>43647</v>
      </c>
      <c r="F313" s="1" t="s">
        <v>90</v>
      </c>
      <c r="G313" s="2">
        <v>16698332</v>
      </c>
      <c r="H313" s="2">
        <v>189723</v>
      </c>
      <c r="I313" s="2">
        <v>78727</v>
      </c>
      <c r="J313" s="2">
        <v>701</v>
      </c>
      <c r="K313" s="2">
        <v>14975</v>
      </c>
      <c r="L313" s="2">
        <v>22474</v>
      </c>
      <c r="M313" s="2">
        <v>255</v>
      </c>
      <c r="N313" s="2">
        <v>88.01</v>
      </c>
      <c r="O313" cm="1">
        <f t="array" ref="O313">SUMPRODUCT((G313&lt;=$G$301:$G$350)/COUNTIF($G$301:$G$350,$G$301:$G$350))</f>
        <v>13</v>
      </c>
    </row>
    <row r="314" spans="1:15" x14ac:dyDescent="0.45">
      <c r="A314" s="1" t="s">
        <v>39</v>
      </c>
      <c r="D314" s="1"/>
      <c r="E314" s="16">
        <v>43647</v>
      </c>
      <c r="F314" s="1" t="s">
        <v>90</v>
      </c>
      <c r="G314" s="2">
        <v>11309165</v>
      </c>
      <c r="H314" s="2">
        <v>96917</v>
      </c>
      <c r="I314" s="2">
        <v>70561</v>
      </c>
      <c r="J314" s="2">
        <v>250</v>
      </c>
      <c r="K314" s="2">
        <v>11514</v>
      </c>
      <c r="L314" s="2">
        <v>15220</v>
      </c>
      <c r="M314" s="2">
        <v>130</v>
      </c>
      <c r="N314" s="2">
        <v>116.69</v>
      </c>
      <c r="O314" cm="1">
        <f t="array" ref="O314">SUMPRODUCT((G314&lt;=$G$301:$G$350)/COUNTIF($G$301:$G$350,$G$301:$G$350))</f>
        <v>14</v>
      </c>
    </row>
    <row r="315" spans="1:15" x14ac:dyDescent="0.45">
      <c r="A315" s="1" t="s">
        <v>17</v>
      </c>
      <c r="D315" s="1"/>
      <c r="E315" s="16">
        <v>43647</v>
      </c>
      <c r="F315" s="1" t="s">
        <v>90</v>
      </c>
      <c r="G315" s="2">
        <v>10735223</v>
      </c>
      <c r="H315" s="2">
        <v>902912</v>
      </c>
      <c r="I315" s="2">
        <v>66962</v>
      </c>
      <c r="J315" s="2">
        <v>1975</v>
      </c>
      <c r="K315" s="2">
        <v>140104</v>
      </c>
      <c r="L315" s="2">
        <v>14448</v>
      </c>
      <c r="M315" s="2">
        <v>1215</v>
      </c>
      <c r="N315" s="2">
        <v>11.89</v>
      </c>
      <c r="O315" cm="1">
        <f t="array" ref="O315">SUMPRODUCT((G315&lt;=$G$301:$G$350)/COUNTIF($G$301:$G$350,$G$301:$G$350))</f>
        <v>15</v>
      </c>
    </row>
    <row r="316" spans="1:15" x14ac:dyDescent="0.45">
      <c r="A316" s="1" t="s">
        <v>13</v>
      </c>
      <c r="D316" s="1"/>
      <c r="E316" s="16">
        <v>43647</v>
      </c>
      <c r="F316" s="1" t="s">
        <v>90</v>
      </c>
      <c r="G316" s="2">
        <v>8832792</v>
      </c>
      <c r="H316" s="2">
        <v>856135</v>
      </c>
      <c r="I316" s="2">
        <v>81713</v>
      </c>
      <c r="J316" s="2">
        <v>2213</v>
      </c>
      <c r="K316" s="2">
        <v>89759</v>
      </c>
      <c r="L316" s="2">
        <v>11888</v>
      </c>
      <c r="M316" s="2">
        <v>1152</v>
      </c>
      <c r="N316" s="2">
        <v>10.32</v>
      </c>
      <c r="O316" cm="1">
        <f t="array" ref="O316">SUMPRODUCT((G316&lt;=$G$301:$G$350)/COUNTIF($G$301:$G$350,$G$301:$G$350))</f>
        <v>16</v>
      </c>
    </row>
    <row r="317" spans="1:15" x14ac:dyDescent="0.45">
      <c r="A317" s="1" t="s">
        <v>21</v>
      </c>
      <c r="D317" s="1"/>
      <c r="E317" s="16">
        <v>43647</v>
      </c>
      <c r="F317" s="1" t="s">
        <v>90</v>
      </c>
      <c r="G317" s="2">
        <v>8587261</v>
      </c>
      <c r="H317" s="2">
        <v>440768</v>
      </c>
      <c r="I317" s="2">
        <v>37274</v>
      </c>
      <c r="J317" s="2">
        <v>916</v>
      </c>
      <c r="K317" s="2">
        <v>46790</v>
      </c>
      <c r="L317" s="2">
        <v>11557</v>
      </c>
      <c r="M317" s="2">
        <v>593</v>
      </c>
      <c r="N317" s="2">
        <v>19.48</v>
      </c>
      <c r="O317" cm="1">
        <f t="array" ref="O317">SUMPRODUCT((G317&lt;=$G$301:$G$350)/COUNTIF($G$301:$G$350,$G$301:$G$350))</f>
        <v>17</v>
      </c>
    </row>
    <row r="318" spans="1:15" x14ac:dyDescent="0.45">
      <c r="A318" s="1" t="s">
        <v>33</v>
      </c>
      <c r="D318" s="1"/>
      <c r="E318" s="16">
        <v>43647</v>
      </c>
      <c r="F318" s="1" t="s">
        <v>90</v>
      </c>
      <c r="G318" s="2">
        <v>7776743</v>
      </c>
      <c r="H318" s="2">
        <v>203520</v>
      </c>
      <c r="I318" s="2">
        <v>29067</v>
      </c>
      <c r="J318" s="2">
        <v>490</v>
      </c>
      <c r="K318" s="2">
        <v>13183</v>
      </c>
      <c r="L318" s="2">
        <v>10466</v>
      </c>
      <c r="M318" s="2">
        <v>273</v>
      </c>
      <c r="N318" s="2">
        <v>38.21</v>
      </c>
      <c r="O318" cm="1">
        <f t="array" ref="O318">SUMPRODUCT((G318&lt;=$G$301:$G$350)/COUNTIF($G$301:$G$350,$G$301:$G$350))</f>
        <v>18</v>
      </c>
    </row>
    <row r="319" spans="1:15" x14ac:dyDescent="0.45">
      <c r="A319" s="1" t="s">
        <v>22</v>
      </c>
      <c r="D319" s="1"/>
      <c r="E319" s="16">
        <v>43647</v>
      </c>
      <c r="F319" s="1" t="s">
        <v>90</v>
      </c>
      <c r="G319" s="2">
        <v>6254229</v>
      </c>
      <c r="H319" s="2">
        <v>467659</v>
      </c>
      <c r="I319" s="2">
        <v>30731</v>
      </c>
      <c r="J319" s="2">
        <v>1617</v>
      </c>
      <c r="K319" s="2">
        <v>42494</v>
      </c>
      <c r="L319" s="2">
        <v>8417</v>
      </c>
      <c r="M319" s="2">
        <v>629</v>
      </c>
      <c r="N319" s="2">
        <v>13.37</v>
      </c>
      <c r="O319" cm="1">
        <f t="array" ref="O319">SUMPRODUCT((G319&lt;=$G$301:$G$350)/COUNTIF($G$301:$G$350,$G$301:$G$350))</f>
        <v>19</v>
      </c>
    </row>
    <row r="320" spans="1:15" x14ac:dyDescent="0.45">
      <c r="A320" s="1" t="s">
        <v>56</v>
      </c>
      <c r="D320" s="1"/>
      <c r="E320" s="16">
        <v>43647</v>
      </c>
      <c r="F320" s="1" t="s">
        <v>90</v>
      </c>
      <c r="G320" s="2">
        <v>5744492</v>
      </c>
      <c r="H320" s="2">
        <v>79272</v>
      </c>
      <c r="I320" s="2">
        <v>32612</v>
      </c>
      <c r="J320" s="2">
        <v>311</v>
      </c>
      <c r="K320" s="2">
        <v>8349</v>
      </c>
      <c r="L320" s="2">
        <v>7731</v>
      </c>
      <c r="M320" s="2">
        <v>106</v>
      </c>
      <c r="N320" s="2">
        <v>72.47</v>
      </c>
      <c r="O320" cm="1">
        <f t="array" ref="O320">SUMPRODUCT((G320&lt;=$G$301:$G$350)/COUNTIF($G$301:$G$350,$G$301:$G$350))</f>
        <v>20</v>
      </c>
    </row>
    <row r="321" spans="1:15" x14ac:dyDescent="0.45">
      <c r="A321" s="1" t="s">
        <v>27</v>
      </c>
      <c r="D321" s="1"/>
      <c r="E321" s="16">
        <v>43647</v>
      </c>
      <c r="F321" s="1" t="s">
        <v>90</v>
      </c>
      <c r="G321" s="2">
        <v>5644862</v>
      </c>
      <c r="H321" s="2">
        <v>184793</v>
      </c>
      <c r="I321" s="2">
        <v>157634</v>
      </c>
      <c r="J321" s="2">
        <v>689</v>
      </c>
      <c r="K321" s="2">
        <v>28856</v>
      </c>
      <c r="L321" s="2">
        <v>7597</v>
      </c>
      <c r="M321" s="2">
        <v>248</v>
      </c>
      <c r="N321" s="2">
        <v>30.55</v>
      </c>
      <c r="O321" cm="1">
        <f t="array" ref="O321">SUMPRODUCT((G321&lt;=$G$301:$G$350)/COUNTIF($G$301:$G$350,$G$301:$G$350))</f>
        <v>21</v>
      </c>
    </row>
    <row r="322" spans="1:15" x14ac:dyDescent="0.45">
      <c r="A322" s="1" t="s">
        <v>87</v>
      </c>
      <c r="D322" s="1"/>
      <c r="E322" s="16">
        <v>43647</v>
      </c>
      <c r="F322" s="1" t="s">
        <v>90</v>
      </c>
      <c r="G322" s="2">
        <v>5281803</v>
      </c>
      <c r="H322" s="2">
        <v>110232</v>
      </c>
      <c r="I322" s="2">
        <v>22869</v>
      </c>
      <c r="J322" s="2">
        <v>305</v>
      </c>
      <c r="K322" s="2">
        <v>14548</v>
      </c>
      <c r="L322" s="2">
        <v>7108</v>
      </c>
      <c r="M322" s="2">
        <v>148</v>
      </c>
      <c r="N322" s="2">
        <v>47.92</v>
      </c>
      <c r="O322" cm="1">
        <f t="array" ref="O322">SUMPRODUCT((G322&lt;=$G$301:$G$350)/COUNTIF($G$301:$G$350,$G$301:$G$350))</f>
        <v>22</v>
      </c>
    </row>
    <row r="323" spans="1:15" x14ac:dyDescent="0.45">
      <c r="A323" s="1" t="s">
        <v>49</v>
      </c>
      <c r="D323" s="1"/>
      <c r="E323" s="16">
        <v>43647</v>
      </c>
      <c r="F323" s="1" t="s">
        <v>90</v>
      </c>
      <c r="G323" s="2">
        <v>5065732</v>
      </c>
      <c r="H323" s="2">
        <v>336957</v>
      </c>
      <c r="I323" s="2">
        <v>23624</v>
      </c>
      <c r="J323" s="2">
        <v>1833</v>
      </c>
      <c r="K323" s="2">
        <v>23022</v>
      </c>
      <c r="L323" s="2">
        <v>6817</v>
      </c>
      <c r="M323" s="2">
        <v>453</v>
      </c>
      <c r="N323" s="2">
        <v>15.03</v>
      </c>
      <c r="O323" cm="1">
        <f t="array" ref="O323">SUMPRODUCT((G323&lt;=$G$301:$G$350)/COUNTIF($G$301:$G$350,$G$301:$G$350))</f>
        <v>23</v>
      </c>
    </row>
    <row r="324" spans="1:15" x14ac:dyDescent="0.45">
      <c r="A324" s="1" t="s">
        <v>52</v>
      </c>
      <c r="D324" s="1"/>
      <c r="E324" s="16">
        <v>43647</v>
      </c>
      <c r="F324" s="1" t="s">
        <v>90</v>
      </c>
      <c r="G324" s="2">
        <v>4377764</v>
      </c>
      <c r="H324" s="2">
        <v>159769</v>
      </c>
      <c r="I324" s="2">
        <v>41730</v>
      </c>
      <c r="J324" s="2">
        <v>457</v>
      </c>
      <c r="K324" s="2">
        <v>18145</v>
      </c>
      <c r="L324" s="2">
        <v>5892</v>
      </c>
      <c r="M324" s="2">
        <v>215</v>
      </c>
      <c r="N324" s="2">
        <v>27.4</v>
      </c>
      <c r="O324" cm="1">
        <f t="array" ref="O324">SUMPRODUCT((G324&lt;=$G$301:$G$350)/COUNTIF($G$301:$G$350,$G$301:$G$350))</f>
        <v>24</v>
      </c>
    </row>
    <row r="325" spans="1:15" x14ac:dyDescent="0.45">
      <c r="A325" s="1" t="s">
        <v>51</v>
      </c>
      <c r="D325" s="1"/>
      <c r="E325" s="16">
        <v>43647</v>
      </c>
      <c r="F325" s="1" t="s">
        <v>90</v>
      </c>
      <c r="G325" s="2">
        <v>4201132</v>
      </c>
      <c r="H325" s="2">
        <v>103129</v>
      </c>
      <c r="I325" s="2">
        <v>23261</v>
      </c>
      <c r="J325" s="2">
        <v>239</v>
      </c>
      <c r="K325" s="2">
        <v>8372</v>
      </c>
      <c r="L325" s="2">
        <v>5654</v>
      </c>
      <c r="M325" s="2">
        <v>138</v>
      </c>
      <c r="N325" s="2">
        <v>40.74</v>
      </c>
      <c r="O325" cm="1">
        <f t="array" ref="O325">SUMPRODUCT((G325&lt;=$G$301:$G$350)/COUNTIF($G$301:$G$350,$G$301:$G$350))</f>
        <v>25</v>
      </c>
    </row>
    <row r="326" spans="1:15" x14ac:dyDescent="0.45">
      <c r="A326" s="1" t="s">
        <v>31</v>
      </c>
      <c r="D326" s="1"/>
      <c r="E326" s="16">
        <v>43647</v>
      </c>
      <c r="F326" s="1" t="s">
        <v>90</v>
      </c>
      <c r="G326" s="2">
        <v>4199257</v>
      </c>
      <c r="H326" s="2">
        <v>267925</v>
      </c>
      <c r="I326" s="2">
        <v>14360</v>
      </c>
      <c r="J326" s="2">
        <v>574</v>
      </c>
      <c r="K326" s="2">
        <v>28328</v>
      </c>
      <c r="L326" s="2">
        <v>5651</v>
      </c>
      <c r="M326" s="2">
        <v>360</v>
      </c>
      <c r="N326" s="2">
        <v>15.67</v>
      </c>
      <c r="O326" cm="1">
        <f t="array" ref="O326">SUMPRODUCT((G326&lt;=$G$301:$G$350)/COUNTIF($G$301:$G$350,$G$301:$G$350))</f>
        <v>26</v>
      </c>
    </row>
    <row r="327" spans="1:15" x14ac:dyDescent="0.45">
      <c r="A327" s="1" t="s">
        <v>34</v>
      </c>
      <c r="D327" s="1"/>
      <c r="E327" s="16">
        <v>43647</v>
      </c>
      <c r="F327" s="1" t="s">
        <v>90</v>
      </c>
      <c r="G327" s="2">
        <v>4184515</v>
      </c>
      <c r="H327" s="2">
        <v>246274</v>
      </c>
      <c r="I327" s="2">
        <v>18299</v>
      </c>
      <c r="J327" s="2">
        <v>454</v>
      </c>
      <c r="K327" s="2">
        <v>13127</v>
      </c>
      <c r="L327" s="2">
        <v>5631</v>
      </c>
      <c r="M327" s="2">
        <v>331</v>
      </c>
      <c r="N327" s="2">
        <v>16.989999999999998</v>
      </c>
      <c r="O327" cm="1">
        <f t="array" ref="O327">SUMPRODUCT((G327&lt;=$G$301:$G$350)/COUNTIF($G$301:$G$350,$G$301:$G$350))</f>
        <v>27</v>
      </c>
    </row>
    <row r="328" spans="1:15" x14ac:dyDescent="0.45">
      <c r="A328" s="1" t="s">
        <v>43</v>
      </c>
      <c r="D328" s="1"/>
      <c r="E328" s="16">
        <v>43647</v>
      </c>
      <c r="F328" s="1" t="s">
        <v>90</v>
      </c>
      <c r="G328" s="2">
        <v>3993527</v>
      </c>
      <c r="H328" s="2">
        <v>152835</v>
      </c>
      <c r="I328" s="2">
        <v>419066</v>
      </c>
      <c r="J328" s="2">
        <v>359</v>
      </c>
      <c r="K328" s="2">
        <v>17442</v>
      </c>
      <c r="L328" s="2">
        <v>5374</v>
      </c>
      <c r="M328" s="2">
        <v>205</v>
      </c>
      <c r="N328" s="2">
        <v>26.13</v>
      </c>
      <c r="O328" cm="1">
        <f t="array" ref="O328">SUMPRODUCT((G328&lt;=$G$301:$G$350)/COUNTIF($G$301:$G$350,$G$301:$G$350))</f>
        <v>28</v>
      </c>
    </row>
    <row r="329" spans="1:15" x14ac:dyDescent="0.45">
      <c r="A329" s="1" t="s">
        <v>85</v>
      </c>
      <c r="D329" s="1"/>
      <c r="E329" s="16">
        <v>43647</v>
      </c>
      <c r="F329" s="1" t="s">
        <v>90</v>
      </c>
      <c r="G329" s="2">
        <v>3951369</v>
      </c>
      <c r="H329" s="2">
        <v>139279</v>
      </c>
      <c r="I329" s="2">
        <v>47011</v>
      </c>
      <c r="J329" s="2">
        <v>347</v>
      </c>
      <c r="K329" s="2">
        <v>13293</v>
      </c>
      <c r="L329" s="2">
        <v>5318</v>
      </c>
      <c r="M329" s="2">
        <v>187</v>
      </c>
      <c r="N329" s="2">
        <v>28.37</v>
      </c>
      <c r="O329" cm="1">
        <f t="array" ref="O329">SUMPRODUCT((G329&lt;=$G$301:$G$350)/COUNTIF($G$301:$G$350,$G$301:$G$350))</f>
        <v>29</v>
      </c>
    </row>
    <row r="330" spans="1:15" x14ac:dyDescent="0.45">
      <c r="A330" s="1" t="s">
        <v>29</v>
      </c>
      <c r="D330" s="1"/>
      <c r="E330" s="16">
        <v>43647</v>
      </c>
      <c r="F330" s="1" t="s">
        <v>90</v>
      </c>
      <c r="G330" s="2">
        <v>3633656</v>
      </c>
      <c r="H330" s="2">
        <v>282548</v>
      </c>
      <c r="I330" s="2">
        <v>56243</v>
      </c>
      <c r="J330" s="2">
        <v>634</v>
      </c>
      <c r="K330" s="2">
        <v>63382</v>
      </c>
      <c r="L330" s="2">
        <v>4890</v>
      </c>
      <c r="M330" s="2">
        <v>380</v>
      </c>
      <c r="N330" s="2">
        <v>12.86</v>
      </c>
      <c r="O330" cm="1">
        <f t="array" ref="O330">SUMPRODUCT((G330&lt;=$G$301:$G$350)/COUNTIF($G$301:$G$350,$G$301:$G$350))</f>
        <v>30</v>
      </c>
    </row>
    <row r="331" spans="1:15" x14ac:dyDescent="0.45">
      <c r="A331" s="1" t="s">
        <v>45</v>
      </c>
      <c r="D331" s="1"/>
      <c r="E331" s="16">
        <v>43647</v>
      </c>
      <c r="F331" s="1" t="s">
        <v>90</v>
      </c>
      <c r="G331" s="2">
        <v>3308133</v>
      </c>
      <c r="H331" s="2">
        <v>146340</v>
      </c>
      <c r="I331" s="2">
        <v>13110</v>
      </c>
      <c r="J331" s="2">
        <v>309</v>
      </c>
      <c r="K331" s="2">
        <v>9416</v>
      </c>
      <c r="L331" s="2">
        <v>4452</v>
      </c>
      <c r="M331" s="2">
        <v>196</v>
      </c>
      <c r="N331" s="2">
        <v>22.61</v>
      </c>
      <c r="O331" cm="1">
        <f t="array" ref="O331">SUMPRODUCT((G331&lt;=$G$301:$G$350)/COUNTIF($G$301:$G$350,$G$301:$G$350))</f>
        <v>31</v>
      </c>
    </row>
    <row r="332" spans="1:15" x14ac:dyDescent="0.45">
      <c r="A332" s="1" t="s">
        <v>36</v>
      </c>
      <c r="D332" s="1"/>
      <c r="E332" s="16">
        <v>43647</v>
      </c>
      <c r="F332" s="1" t="s">
        <v>90</v>
      </c>
      <c r="G332" s="2">
        <v>3097307</v>
      </c>
      <c r="H332" s="2">
        <v>83973</v>
      </c>
      <c r="I332" s="2">
        <v>51242</v>
      </c>
      <c r="J332" s="2">
        <v>799</v>
      </c>
      <c r="K332" s="2">
        <v>10431</v>
      </c>
      <c r="L332" s="2">
        <v>4168</v>
      </c>
      <c r="M332" s="2">
        <v>113</v>
      </c>
      <c r="N332" s="2">
        <v>36.880000000000003</v>
      </c>
      <c r="O332" cm="1">
        <f t="array" ref="O332">SUMPRODUCT((G332&lt;=$G$301:$G$350)/COUNTIF($G$301:$G$350,$G$301:$G$350))</f>
        <v>32</v>
      </c>
    </row>
    <row r="333" spans="1:15" x14ac:dyDescent="0.45">
      <c r="A333" s="1" t="s">
        <v>30</v>
      </c>
      <c r="D333" s="1"/>
      <c r="E333" s="16">
        <v>43647</v>
      </c>
      <c r="F333" s="1" t="s">
        <v>90</v>
      </c>
      <c r="G333" s="2">
        <v>3053764</v>
      </c>
      <c r="H333" s="2">
        <v>233577</v>
      </c>
      <c r="I333" s="2">
        <v>24707</v>
      </c>
      <c r="J333" s="2">
        <v>662</v>
      </c>
      <c r="K333" s="2">
        <v>35665</v>
      </c>
      <c r="L333" s="2">
        <v>4110</v>
      </c>
      <c r="M333" s="2">
        <v>314</v>
      </c>
      <c r="N333" s="2">
        <v>13.07</v>
      </c>
      <c r="O333" cm="1">
        <f t="array" ref="O333">SUMPRODUCT((G333&lt;=$G$301:$G$350)/COUNTIF($G$301:$G$350,$G$301:$G$350))</f>
        <v>33</v>
      </c>
    </row>
    <row r="334" spans="1:15" x14ac:dyDescent="0.45">
      <c r="A334" s="1" t="s">
        <v>28</v>
      </c>
      <c r="D334" s="1"/>
      <c r="E334" s="16">
        <v>43647</v>
      </c>
      <c r="F334" s="1" t="s">
        <v>90</v>
      </c>
      <c r="G334" s="2">
        <v>3031793</v>
      </c>
      <c r="H334" s="2">
        <v>162844</v>
      </c>
      <c r="I334" s="2">
        <v>12637</v>
      </c>
      <c r="J334" s="2">
        <v>375</v>
      </c>
      <c r="K334" s="2">
        <v>10144</v>
      </c>
      <c r="L334" s="2">
        <v>4080</v>
      </c>
      <c r="M334" s="2">
        <v>219</v>
      </c>
      <c r="N334" s="2">
        <v>18.62</v>
      </c>
      <c r="O334" cm="1">
        <f t="array" ref="O334">SUMPRODUCT((G334&lt;=$G$301:$G$350)/COUNTIF($G$301:$G$350,$G$301:$G$350))</f>
        <v>34</v>
      </c>
    </row>
    <row r="335" spans="1:15" x14ac:dyDescent="0.45">
      <c r="A335" s="1" t="s">
        <v>44</v>
      </c>
      <c r="D335" s="1"/>
      <c r="E335" s="16">
        <v>43647</v>
      </c>
      <c r="F335" s="1" t="s">
        <v>90</v>
      </c>
      <c r="G335" s="2">
        <v>2804371</v>
      </c>
      <c r="H335" s="2">
        <v>106652</v>
      </c>
      <c r="I335" s="2">
        <v>14358</v>
      </c>
      <c r="J335" s="2">
        <v>302</v>
      </c>
      <c r="K335" s="2">
        <v>8434</v>
      </c>
      <c r="L335" s="2">
        <v>3774</v>
      </c>
      <c r="M335" s="2">
        <v>143</v>
      </c>
      <c r="N335" s="2">
        <v>26.29</v>
      </c>
      <c r="O335" cm="1">
        <f t="array" ref="O335">SUMPRODUCT((G335&lt;=$G$301:$G$350)/COUNTIF($G$301:$G$350,$G$301:$G$350))</f>
        <v>35</v>
      </c>
    </row>
    <row r="336" spans="1:15" x14ac:dyDescent="0.45">
      <c r="A336" s="1" t="s">
        <v>83</v>
      </c>
      <c r="D336" s="1"/>
      <c r="E336" s="16">
        <v>43647</v>
      </c>
      <c r="F336" s="1" t="s">
        <v>90</v>
      </c>
      <c r="G336" s="2">
        <v>2230495</v>
      </c>
      <c r="H336" s="2">
        <v>75517</v>
      </c>
      <c r="I336" s="2">
        <v>26418</v>
      </c>
      <c r="J336" s="2">
        <v>178</v>
      </c>
      <c r="K336" s="2">
        <v>6924</v>
      </c>
      <c r="L336" s="2">
        <v>3002</v>
      </c>
      <c r="M336" s="2">
        <v>101</v>
      </c>
      <c r="N336" s="2">
        <v>29.54</v>
      </c>
      <c r="O336" cm="1">
        <f t="array" ref="O336">SUMPRODUCT((G336&lt;=$G$301:$G$350)/COUNTIF($G$301:$G$350,$G$301:$G$350))</f>
        <v>36</v>
      </c>
    </row>
    <row r="337" spans="1:15" x14ac:dyDescent="0.45">
      <c r="A337" s="1" t="s">
        <v>54</v>
      </c>
      <c r="D337" s="1"/>
      <c r="E337" s="16">
        <v>43647</v>
      </c>
      <c r="F337" s="1" t="s">
        <v>90</v>
      </c>
      <c r="G337" s="2">
        <v>2193001</v>
      </c>
      <c r="H337" s="2">
        <v>156094</v>
      </c>
      <c r="I337" s="2">
        <v>10695</v>
      </c>
      <c r="J337" s="2">
        <v>393</v>
      </c>
      <c r="K337" s="2">
        <v>12697</v>
      </c>
      <c r="L337" s="2">
        <v>2951</v>
      </c>
      <c r="M337" s="2">
        <v>210</v>
      </c>
      <c r="N337" s="2">
        <v>14.05</v>
      </c>
      <c r="O337" cm="1">
        <f t="array" ref="O337">SUMPRODUCT((G337&lt;=$G$301:$G$350)/COUNTIF($G$301:$G$350,$G$301:$G$350))</f>
        <v>37</v>
      </c>
    </row>
    <row r="338" spans="1:15" x14ac:dyDescent="0.45">
      <c r="A338" s="1" t="s">
        <v>26</v>
      </c>
      <c r="D338" s="1"/>
      <c r="E338" s="16">
        <v>43647</v>
      </c>
      <c r="F338" s="1" t="s">
        <v>90</v>
      </c>
      <c r="G338" s="2">
        <v>2139833</v>
      </c>
      <c r="H338" s="2">
        <v>91331</v>
      </c>
      <c r="I338" s="2">
        <v>50956</v>
      </c>
      <c r="J338" s="2">
        <v>248</v>
      </c>
      <c r="K338" s="2">
        <v>12189</v>
      </c>
      <c r="L338" s="2">
        <v>2879</v>
      </c>
      <c r="M338" s="2">
        <v>122</v>
      </c>
      <c r="N338" s="2">
        <v>23.43</v>
      </c>
      <c r="O338" cm="1">
        <f t="array" ref="O338">SUMPRODUCT((G338&lt;=$G$301:$G$350)/COUNTIF($G$301:$G$350,$G$301:$G$350))</f>
        <v>38</v>
      </c>
    </row>
    <row r="339" spans="1:15" x14ac:dyDescent="0.45">
      <c r="A339" s="1" t="s">
        <v>41</v>
      </c>
      <c r="D339" s="1"/>
      <c r="E339" s="16">
        <v>43647</v>
      </c>
      <c r="F339" s="1" t="s">
        <v>90</v>
      </c>
      <c r="G339" s="2">
        <v>2091603</v>
      </c>
      <c r="H339" s="2">
        <v>140855</v>
      </c>
      <c r="I339" s="2">
        <v>22005</v>
      </c>
      <c r="J339" s="2">
        <v>403</v>
      </c>
      <c r="K339" s="2">
        <v>18572</v>
      </c>
      <c r="L339" s="2">
        <v>2815</v>
      </c>
      <c r="M339" s="2">
        <v>189</v>
      </c>
      <c r="N339" s="2">
        <v>14.85</v>
      </c>
      <c r="O339" cm="1">
        <f t="array" ref="O339">SUMPRODUCT((G339&lt;=$G$301:$G$350)/COUNTIF($G$301:$G$350,$G$301:$G$350))</f>
        <v>39</v>
      </c>
    </row>
    <row r="340" spans="1:15" x14ac:dyDescent="0.45">
      <c r="A340" s="1" t="s">
        <v>92</v>
      </c>
      <c r="D340" s="1"/>
      <c r="E340" s="16">
        <v>43647</v>
      </c>
      <c r="F340" s="1" t="s">
        <v>90</v>
      </c>
      <c r="G340" s="2">
        <v>1753863</v>
      </c>
      <c r="H340" s="2">
        <v>77548</v>
      </c>
      <c r="I340" s="2">
        <v>7455</v>
      </c>
      <c r="J340" s="2">
        <v>208</v>
      </c>
      <c r="K340" s="2">
        <v>4396</v>
      </c>
      <c r="L340" s="2">
        <v>2360</v>
      </c>
      <c r="M340" s="2">
        <v>104</v>
      </c>
      <c r="N340" s="2">
        <v>22.62</v>
      </c>
      <c r="O340" cm="1">
        <f t="array" ref="O340">SUMPRODUCT((G340&lt;=$G$301:$G$350)/COUNTIF($G$301:$G$350,$G$301:$G$350))</f>
        <v>40</v>
      </c>
    </row>
    <row r="341" spans="1:15" x14ac:dyDescent="0.45">
      <c r="A341" s="1" t="s">
        <v>93</v>
      </c>
      <c r="D341" s="1"/>
      <c r="E341" s="16">
        <v>43647</v>
      </c>
      <c r="F341" s="1" t="s">
        <v>90</v>
      </c>
      <c r="G341" s="2">
        <v>1650524</v>
      </c>
      <c r="H341" s="2">
        <v>70223</v>
      </c>
      <c r="I341" s="2">
        <v>19077</v>
      </c>
      <c r="J341" s="2">
        <v>197</v>
      </c>
      <c r="K341" s="2">
        <v>9779</v>
      </c>
      <c r="L341" s="2">
        <v>2221</v>
      </c>
      <c r="M341" s="2">
        <v>94</v>
      </c>
      <c r="N341" s="2">
        <v>23.5</v>
      </c>
      <c r="O341" cm="1">
        <f t="array" ref="O341">SUMPRODUCT((G341&lt;=$G$301:$G$350)/COUNTIF($G$301:$G$350,$G$301:$G$350))</f>
        <v>41</v>
      </c>
    </row>
    <row r="342" spans="1:15" x14ac:dyDescent="0.45">
      <c r="A342" s="1" t="s">
        <v>55</v>
      </c>
      <c r="D342" s="1"/>
      <c r="E342" s="16">
        <v>43647</v>
      </c>
      <c r="F342" s="1" t="s">
        <v>90</v>
      </c>
      <c r="G342" s="2">
        <v>1604701</v>
      </c>
      <c r="H342" s="2">
        <v>103011</v>
      </c>
      <c r="I342" s="2">
        <v>8757</v>
      </c>
      <c r="J342" s="2">
        <v>261</v>
      </c>
      <c r="K342" s="2">
        <v>11937</v>
      </c>
      <c r="L342" s="2">
        <v>2159</v>
      </c>
      <c r="M342" s="2">
        <v>138</v>
      </c>
      <c r="N342" s="2">
        <v>15.58</v>
      </c>
      <c r="O342" cm="1">
        <f t="array" ref="O342">SUMPRODUCT((G342&lt;=$G$301:$G$350)/COUNTIF($G$301:$G$350,$G$301:$G$350))</f>
        <v>42</v>
      </c>
    </row>
    <row r="343" spans="1:15" x14ac:dyDescent="0.45">
      <c r="A343" s="1" t="s">
        <v>70</v>
      </c>
      <c r="D343" s="1"/>
      <c r="E343" s="16">
        <v>43647</v>
      </c>
      <c r="F343" s="1" t="s">
        <v>90</v>
      </c>
      <c r="G343" s="2">
        <v>1528356</v>
      </c>
      <c r="H343" s="2">
        <v>83170</v>
      </c>
      <c r="I343" s="2">
        <v>7582</v>
      </c>
      <c r="J343" s="2">
        <v>193</v>
      </c>
      <c r="K343" s="2">
        <v>6047</v>
      </c>
      <c r="L343" s="2">
        <v>2057</v>
      </c>
      <c r="M343" s="2">
        <v>111</v>
      </c>
      <c r="N343" s="2">
        <v>18.38</v>
      </c>
      <c r="O343" cm="1">
        <f t="array" ref="O343">SUMPRODUCT((G343&lt;=$G$301:$G$350)/COUNTIF($G$301:$G$350,$G$301:$G$350))</f>
        <v>43</v>
      </c>
    </row>
    <row r="344" spans="1:15" x14ac:dyDescent="0.45">
      <c r="A344" s="1" t="s">
        <v>77</v>
      </c>
      <c r="D344" s="1"/>
      <c r="E344" s="16">
        <v>43647</v>
      </c>
      <c r="F344" s="1" t="s">
        <v>90</v>
      </c>
      <c r="G344" s="2">
        <v>1451080</v>
      </c>
      <c r="H344" s="2">
        <v>79127</v>
      </c>
      <c r="I344" s="2">
        <v>22104</v>
      </c>
      <c r="J344" s="2">
        <v>208</v>
      </c>
      <c r="K344" s="2">
        <v>14192</v>
      </c>
      <c r="L344" s="2">
        <v>1953</v>
      </c>
      <c r="M344" s="2">
        <v>106</v>
      </c>
      <c r="N344" s="2">
        <v>18.34</v>
      </c>
      <c r="O344" cm="1">
        <f t="array" ref="O344">SUMPRODUCT((G344&lt;=$G$301:$G$350)/COUNTIF($G$301:$G$350,$G$301:$G$350))</f>
        <v>44</v>
      </c>
    </row>
    <row r="345" spans="1:15" x14ac:dyDescent="0.45">
      <c r="A345" s="1" t="s">
        <v>46</v>
      </c>
      <c r="D345" s="1"/>
      <c r="E345" s="16">
        <v>43647</v>
      </c>
      <c r="F345" s="1" t="s">
        <v>90</v>
      </c>
      <c r="G345" s="2">
        <v>1352620</v>
      </c>
      <c r="H345" s="2">
        <v>91735</v>
      </c>
      <c r="I345" s="2">
        <v>37821</v>
      </c>
      <c r="J345" s="2">
        <v>215</v>
      </c>
      <c r="K345" s="2">
        <v>10358</v>
      </c>
      <c r="L345" s="2">
        <v>1820</v>
      </c>
      <c r="M345" s="2">
        <v>123</v>
      </c>
      <c r="N345" s="2">
        <v>14.74</v>
      </c>
      <c r="O345" cm="1">
        <f t="array" ref="O345">SUMPRODUCT((G345&lt;=$G$301:$G$350)/COUNTIF($G$301:$G$350,$G$301:$G$350))</f>
        <v>45</v>
      </c>
    </row>
    <row r="346" spans="1:15" x14ac:dyDescent="0.45">
      <c r="A346" s="1" t="s">
        <v>50</v>
      </c>
      <c r="D346" s="1"/>
      <c r="E346" s="16">
        <v>43647</v>
      </c>
      <c r="F346" s="1" t="s">
        <v>90</v>
      </c>
      <c r="G346" s="2">
        <v>997308</v>
      </c>
      <c r="H346" s="2">
        <v>143522</v>
      </c>
      <c r="I346" s="2">
        <v>8031</v>
      </c>
      <c r="J346" s="2">
        <v>305</v>
      </c>
      <c r="K346" s="2">
        <v>29538</v>
      </c>
      <c r="L346" s="2">
        <v>1342</v>
      </c>
      <c r="M346" s="2">
        <v>193</v>
      </c>
      <c r="N346" s="2">
        <v>6.95</v>
      </c>
      <c r="O346" cm="1">
        <f t="array" ref="O346">SUMPRODUCT((G346&lt;=$G$301:$G$350)/COUNTIF($G$301:$G$350,$G$301:$G$350))</f>
        <v>46</v>
      </c>
    </row>
    <row r="347" spans="1:15" x14ac:dyDescent="0.45">
      <c r="A347" s="1" t="s">
        <v>53</v>
      </c>
      <c r="D347" s="1"/>
      <c r="E347" s="16">
        <v>43647</v>
      </c>
      <c r="F347" s="1" t="s">
        <v>90</v>
      </c>
      <c r="G347" s="2">
        <v>944328</v>
      </c>
      <c r="H347" s="2">
        <v>73566</v>
      </c>
      <c r="I347" s="2">
        <v>5770</v>
      </c>
      <c r="J347" s="2">
        <v>164</v>
      </c>
      <c r="K347" s="2">
        <v>10845</v>
      </c>
      <c r="L347" s="2">
        <v>1270</v>
      </c>
      <c r="M347" s="2">
        <v>99</v>
      </c>
      <c r="N347" s="2">
        <v>12.84</v>
      </c>
      <c r="O347" cm="1">
        <f t="array" ref="O347">SUMPRODUCT((G347&lt;=$G$301:$G$350)/COUNTIF($G$301:$G$350,$G$301:$G$350))</f>
        <v>47</v>
      </c>
    </row>
    <row r="348" spans="1:15" x14ac:dyDescent="0.45">
      <c r="A348" s="1" t="s">
        <v>81</v>
      </c>
      <c r="D348" s="1"/>
      <c r="E348" s="16">
        <v>43647</v>
      </c>
      <c r="F348" s="1" t="s">
        <v>90</v>
      </c>
      <c r="G348" s="2">
        <v>778563</v>
      </c>
      <c r="H348" s="2">
        <v>70906</v>
      </c>
      <c r="I348" s="2">
        <v>12762</v>
      </c>
      <c r="J348" s="2">
        <v>200</v>
      </c>
      <c r="K348" s="2">
        <v>12639</v>
      </c>
      <c r="L348" s="2">
        <v>1047</v>
      </c>
      <c r="M348" s="2">
        <v>95</v>
      </c>
      <c r="N348" s="2">
        <v>10.98</v>
      </c>
      <c r="O348" cm="1">
        <f t="array" ref="O348">SUMPRODUCT((G348&lt;=$G$301:$G$350)/COUNTIF($G$301:$G$350,$G$301:$G$350))</f>
        <v>48</v>
      </c>
    </row>
    <row r="349" spans="1:15" x14ac:dyDescent="0.45">
      <c r="A349" s="1" t="s">
        <v>71</v>
      </c>
      <c r="D349" s="1"/>
      <c r="E349" s="16">
        <v>43647</v>
      </c>
      <c r="F349" s="1" t="s">
        <v>90</v>
      </c>
      <c r="G349" s="2">
        <v>619197</v>
      </c>
      <c r="H349" s="2">
        <v>103862</v>
      </c>
      <c r="I349" s="2">
        <v>19673</v>
      </c>
      <c r="J349" s="2">
        <v>249</v>
      </c>
      <c r="K349" s="2">
        <v>21061</v>
      </c>
      <c r="L349" s="2">
        <v>833</v>
      </c>
      <c r="M349" s="2">
        <v>139</v>
      </c>
      <c r="N349" s="2">
        <v>5.96</v>
      </c>
      <c r="O349" cm="1">
        <f t="array" ref="O349">SUMPRODUCT((G349&lt;=$G$301:$G$350)/COUNTIF($G$301:$G$350,$G$301:$G$350))</f>
        <v>49</v>
      </c>
    </row>
    <row r="350" spans="1:15" x14ac:dyDescent="0.45">
      <c r="A350" s="1" t="s">
        <v>48</v>
      </c>
      <c r="D350" s="1"/>
      <c r="E350" s="16">
        <v>43647</v>
      </c>
      <c r="F350" s="1" t="s">
        <v>90</v>
      </c>
      <c r="G350" s="2">
        <v>534908</v>
      </c>
      <c r="H350" s="2">
        <v>76374</v>
      </c>
      <c r="I350" s="2">
        <v>2312</v>
      </c>
      <c r="J350" s="2">
        <v>185</v>
      </c>
      <c r="K350" s="2">
        <v>9240</v>
      </c>
      <c r="L350" s="2">
        <v>719</v>
      </c>
      <c r="M350" s="2">
        <v>102</v>
      </c>
      <c r="N350" s="2">
        <v>7</v>
      </c>
      <c r="O350" cm="1">
        <f t="array" ref="O350">SUMPRODUCT((G350&lt;=$G$301:$G$350)/COUNTIF($G$301:$G$350,$G$301:$G$350))</f>
        <v>50</v>
      </c>
    </row>
    <row r="351" spans="1:15" x14ac:dyDescent="0.45">
      <c r="A351" s="1" t="s">
        <v>10</v>
      </c>
      <c r="D351" s="1"/>
      <c r="E351" s="16">
        <v>43678</v>
      </c>
      <c r="F351" s="1" t="s">
        <v>90</v>
      </c>
      <c r="G351" s="2">
        <v>89053008</v>
      </c>
      <c r="H351" s="2">
        <v>5436945</v>
      </c>
      <c r="I351" s="2">
        <v>357529</v>
      </c>
      <c r="J351" s="2">
        <v>14870</v>
      </c>
      <c r="K351" s="2">
        <v>596217</v>
      </c>
      <c r="L351" s="2">
        <v>119856</v>
      </c>
      <c r="M351" s="2">
        <v>7317</v>
      </c>
      <c r="N351" s="2">
        <v>16.38</v>
      </c>
      <c r="O351" cm="1">
        <f t="array" ref="O351">SUMPRODUCT((G351&lt;=$G$351:$G$400)/COUNTIF($G$351:$G$400,$G$351:$G$400))</f>
        <v>1</v>
      </c>
    </row>
    <row r="352" spans="1:15" x14ac:dyDescent="0.45">
      <c r="A352" s="1" t="s">
        <v>12</v>
      </c>
      <c r="D352" s="1"/>
      <c r="E352" s="16">
        <v>43678</v>
      </c>
      <c r="F352" s="1" t="s">
        <v>90</v>
      </c>
      <c r="G352" s="2">
        <v>86094493</v>
      </c>
      <c r="H352" s="2">
        <v>1977780</v>
      </c>
      <c r="I352" s="2">
        <v>455329</v>
      </c>
      <c r="J352" s="2">
        <v>5256</v>
      </c>
      <c r="K352" s="2">
        <v>187707</v>
      </c>
      <c r="L352" s="2">
        <v>115874</v>
      </c>
      <c r="M352" s="2">
        <v>2661</v>
      </c>
      <c r="N352" s="2">
        <v>43.53</v>
      </c>
      <c r="O352" cm="1">
        <f t="array" ref="O352">SUMPRODUCT((G352&lt;=$G$351:$G$400)/COUNTIF($G$351:$G$400,$G$351:$G$400))</f>
        <v>2</v>
      </c>
    </row>
    <row r="353" spans="1:15" x14ac:dyDescent="0.45">
      <c r="A353" s="1" t="s">
        <v>20</v>
      </c>
      <c r="D353" s="1"/>
      <c r="E353" s="16">
        <v>43678</v>
      </c>
      <c r="F353" s="1" t="s">
        <v>90</v>
      </c>
      <c r="G353" s="2">
        <v>70885379</v>
      </c>
      <c r="H353" s="2">
        <v>487148</v>
      </c>
      <c r="I353" s="2">
        <v>1045985</v>
      </c>
      <c r="J353" s="2">
        <v>1174</v>
      </c>
      <c r="K353" s="2">
        <v>37081</v>
      </c>
      <c r="L353" s="2">
        <v>95404</v>
      </c>
      <c r="M353" s="2">
        <v>655</v>
      </c>
      <c r="N353" s="2">
        <v>145.51</v>
      </c>
      <c r="O353" cm="1">
        <f t="array" ref="O353">SUMPRODUCT((G353&lt;=$G$351:$G$400)/COUNTIF($G$351:$G$400,$G$351:$G$400))</f>
        <v>3</v>
      </c>
    </row>
    <row r="354" spans="1:15" x14ac:dyDescent="0.45">
      <c r="A354" s="1" t="s">
        <v>19</v>
      </c>
      <c r="D354" s="1"/>
      <c r="E354" s="16">
        <v>43678</v>
      </c>
      <c r="F354" s="1" t="s">
        <v>90</v>
      </c>
      <c r="G354" s="2">
        <v>67894760</v>
      </c>
      <c r="H354" s="2">
        <v>1594116</v>
      </c>
      <c r="I354" s="2">
        <v>1103295</v>
      </c>
      <c r="J354" s="2">
        <v>19085</v>
      </c>
      <c r="K354" s="2">
        <v>111263</v>
      </c>
      <c r="L354" s="2">
        <v>91379</v>
      </c>
      <c r="M354" s="2">
        <v>2145</v>
      </c>
      <c r="N354" s="2">
        <v>42.59</v>
      </c>
      <c r="O354" cm="1">
        <f t="array" ref="O354">SUMPRODUCT((G354&lt;=$G$351:$G$400)/COUNTIF($G$351:$G$400,$G$351:$G$400))</f>
        <v>4</v>
      </c>
    </row>
    <row r="355" spans="1:15" x14ac:dyDescent="0.45">
      <c r="A355" s="1" t="s">
        <v>18</v>
      </c>
      <c r="D355" s="1"/>
      <c r="E355" s="16">
        <v>43678</v>
      </c>
      <c r="F355" s="1" t="s">
        <v>90</v>
      </c>
      <c r="G355" s="2">
        <v>65042052</v>
      </c>
      <c r="H355" s="2">
        <v>1002669</v>
      </c>
      <c r="I355" s="2">
        <v>203000</v>
      </c>
      <c r="J355" s="2">
        <v>1967</v>
      </c>
      <c r="K355" s="2">
        <v>155221</v>
      </c>
      <c r="L355" s="2">
        <v>87539</v>
      </c>
      <c r="M355" s="2">
        <v>1349</v>
      </c>
      <c r="N355" s="2">
        <v>64.87</v>
      </c>
      <c r="O355" cm="1">
        <f t="array" ref="O355">SUMPRODUCT((G355&lt;=$G$351:$G$400)/COUNTIF($G$351:$G$400,$G$351:$G$400))</f>
        <v>5</v>
      </c>
    </row>
    <row r="356" spans="1:15" x14ac:dyDescent="0.45">
      <c r="A356" s="1" t="s">
        <v>24</v>
      </c>
      <c r="D356" s="1"/>
      <c r="E356" s="16">
        <v>43678</v>
      </c>
      <c r="F356" s="1" t="s">
        <v>90</v>
      </c>
      <c r="G356" s="2">
        <v>64717903</v>
      </c>
      <c r="H356" s="2">
        <v>887662</v>
      </c>
      <c r="I356" s="2">
        <v>204916</v>
      </c>
      <c r="J356" s="2">
        <v>2146</v>
      </c>
      <c r="K356" s="2">
        <v>101665</v>
      </c>
      <c r="L356" s="2">
        <v>87103</v>
      </c>
      <c r="M356" s="2">
        <v>1194</v>
      </c>
      <c r="N356" s="2">
        <v>72.91</v>
      </c>
      <c r="O356" cm="1">
        <f t="array" ref="O356">SUMPRODUCT((G356&lt;=$G$351:$G$400)/COUNTIF($G$351:$G$400,$G$351:$G$400))</f>
        <v>6</v>
      </c>
    </row>
    <row r="357" spans="1:15" x14ac:dyDescent="0.45">
      <c r="A357" s="1" t="s">
        <v>16</v>
      </c>
      <c r="D357" s="1"/>
      <c r="E357" s="16">
        <v>43678</v>
      </c>
      <c r="F357" s="1" t="s">
        <v>90</v>
      </c>
      <c r="G357" s="2">
        <v>46112933</v>
      </c>
      <c r="H357" s="2">
        <v>974890</v>
      </c>
      <c r="I357" s="2">
        <v>518564</v>
      </c>
      <c r="J357" s="2">
        <v>2281</v>
      </c>
      <c r="K357" s="2">
        <v>147984</v>
      </c>
      <c r="L357" s="2">
        <v>62063</v>
      </c>
      <c r="M357" s="2">
        <v>1312</v>
      </c>
      <c r="N357" s="2">
        <v>47.3</v>
      </c>
      <c r="O357" cm="1">
        <f t="array" ref="O357">SUMPRODUCT((G357&lt;=$G$351:$G$400)/COUNTIF($G$351:$G$400,$G$351:$G$400))</f>
        <v>7</v>
      </c>
    </row>
    <row r="358" spans="1:15" x14ac:dyDescent="0.45">
      <c r="A358" s="1" t="s">
        <v>15</v>
      </c>
      <c r="D358" s="1"/>
      <c r="E358" s="16">
        <v>43678</v>
      </c>
      <c r="F358" s="1" t="s">
        <v>90</v>
      </c>
      <c r="G358" s="2">
        <v>35080281</v>
      </c>
      <c r="H358" s="2">
        <v>898039</v>
      </c>
      <c r="I358" s="2">
        <v>156073</v>
      </c>
      <c r="J358" s="2">
        <v>2813</v>
      </c>
      <c r="K358" s="2">
        <v>113361</v>
      </c>
      <c r="L358" s="2">
        <v>47214</v>
      </c>
      <c r="M358" s="2">
        <v>1208</v>
      </c>
      <c r="N358" s="2">
        <v>39.06</v>
      </c>
      <c r="O358" cm="1">
        <f t="array" ref="O358">SUMPRODUCT((G358&lt;=$G$351:$G$400)/COUNTIF($G$351:$G$400,$G$351:$G$400))</f>
        <v>8</v>
      </c>
    </row>
    <row r="359" spans="1:15" x14ac:dyDescent="0.45">
      <c r="A359" s="1" t="s">
        <v>25</v>
      </c>
      <c r="D359" s="1"/>
      <c r="E359" s="16">
        <v>43678</v>
      </c>
      <c r="F359" s="1" t="s">
        <v>90</v>
      </c>
      <c r="G359" s="2">
        <v>32739148</v>
      </c>
      <c r="H359" s="2">
        <v>1301621</v>
      </c>
      <c r="I359" s="2">
        <v>233472</v>
      </c>
      <c r="J359" s="2">
        <v>2979</v>
      </c>
      <c r="K359" s="2">
        <v>202798</v>
      </c>
      <c r="L359" s="2">
        <v>44063</v>
      </c>
      <c r="M359" s="2">
        <v>1751</v>
      </c>
      <c r="N359" s="2">
        <v>25.15</v>
      </c>
      <c r="O359" cm="1">
        <f t="array" ref="O359">SUMPRODUCT((G359&lt;=$G$351:$G$400)/COUNTIF($G$351:$G$400,$G$351:$G$400))</f>
        <v>9</v>
      </c>
    </row>
    <row r="360" spans="1:15" x14ac:dyDescent="0.45">
      <c r="A360" s="1" t="s">
        <v>84</v>
      </c>
      <c r="D360" s="1"/>
      <c r="E360" s="16">
        <v>43678</v>
      </c>
      <c r="F360" s="1" t="s">
        <v>90</v>
      </c>
      <c r="G360" s="2">
        <v>29354278</v>
      </c>
      <c r="H360" s="2">
        <v>539011</v>
      </c>
      <c r="I360" s="2">
        <v>88505</v>
      </c>
      <c r="J360" s="2">
        <v>1322</v>
      </c>
      <c r="K360" s="2">
        <v>70274</v>
      </c>
      <c r="L360" s="2">
        <v>39507</v>
      </c>
      <c r="M360" s="2">
        <v>725</v>
      </c>
      <c r="N360" s="2">
        <v>54.46</v>
      </c>
      <c r="O360" cm="1">
        <f t="array" ref="O360">SUMPRODUCT((G360&lt;=$G$351:$G$400)/COUNTIF($G$351:$G$400,$G$351:$G$400))</f>
        <v>10</v>
      </c>
    </row>
    <row r="361" spans="1:15" x14ac:dyDescent="0.45">
      <c r="A361" s="1" t="s">
        <v>14</v>
      </c>
      <c r="D361" s="1"/>
      <c r="E361" s="16">
        <v>43678</v>
      </c>
      <c r="F361" s="1" t="s">
        <v>90</v>
      </c>
      <c r="G361" s="2">
        <v>25014982</v>
      </c>
      <c r="H361" s="2">
        <v>1049803</v>
      </c>
      <c r="I361" s="2">
        <v>271355</v>
      </c>
      <c r="J361" s="2">
        <v>2165</v>
      </c>
      <c r="K361" s="2">
        <v>94655</v>
      </c>
      <c r="L361" s="2">
        <v>33667</v>
      </c>
      <c r="M361" s="2">
        <v>1412</v>
      </c>
      <c r="N361" s="2">
        <v>23.83</v>
      </c>
      <c r="O361" cm="1">
        <f t="array" ref="O361">SUMPRODUCT((G361&lt;=$G$351:$G$400)/COUNTIF($G$351:$G$400,$G$351:$G$400))</f>
        <v>11</v>
      </c>
    </row>
    <row r="362" spans="1:15" x14ac:dyDescent="0.45">
      <c r="A362" s="1" t="s">
        <v>39</v>
      </c>
      <c r="D362" s="1"/>
      <c r="E362" s="16">
        <v>43678</v>
      </c>
      <c r="F362" s="1" t="s">
        <v>90</v>
      </c>
      <c r="G362" s="2">
        <v>21542434</v>
      </c>
      <c r="H362" s="2">
        <v>123139</v>
      </c>
      <c r="I362" s="2">
        <v>112249</v>
      </c>
      <c r="J362" s="2">
        <v>905</v>
      </c>
      <c r="K362" s="2">
        <v>15433</v>
      </c>
      <c r="L362" s="2">
        <v>28993</v>
      </c>
      <c r="M362" s="2">
        <v>165</v>
      </c>
      <c r="N362" s="2">
        <v>174.94</v>
      </c>
      <c r="O362" cm="1">
        <f t="array" ref="O362">SUMPRODUCT((G362&lt;=$G$351:$G$400)/COUNTIF($G$351:$G$400,$G$351:$G$400))</f>
        <v>12</v>
      </c>
    </row>
    <row r="363" spans="1:15" x14ac:dyDescent="0.45">
      <c r="A363" s="1" t="s">
        <v>61</v>
      </c>
      <c r="D363" s="1"/>
      <c r="E363" s="16">
        <v>43678</v>
      </c>
      <c r="F363" s="1" t="s">
        <v>90</v>
      </c>
      <c r="G363" s="2">
        <v>19524222</v>
      </c>
      <c r="H363" s="2">
        <v>1410103</v>
      </c>
      <c r="I363" s="2">
        <v>194143</v>
      </c>
      <c r="J363" s="2">
        <v>4389</v>
      </c>
      <c r="K363" s="2">
        <v>166956</v>
      </c>
      <c r="L363" s="2">
        <v>26277</v>
      </c>
      <c r="M363" s="2">
        <v>1897</v>
      </c>
      <c r="N363" s="2">
        <v>13.85</v>
      </c>
      <c r="O363" cm="1">
        <f t="array" ref="O363">SUMPRODUCT((G363&lt;=$G$351:$G$400)/COUNTIF($G$351:$G$400,$G$351:$G$400))</f>
        <v>13</v>
      </c>
    </row>
    <row r="364" spans="1:15" x14ac:dyDescent="0.45">
      <c r="A364" s="1" t="s">
        <v>17</v>
      </c>
      <c r="D364" s="1"/>
      <c r="E364" s="16">
        <v>43678</v>
      </c>
      <c r="F364" s="1" t="s">
        <v>90</v>
      </c>
      <c r="G364" s="2">
        <v>14232043</v>
      </c>
      <c r="H364" s="2">
        <v>872935</v>
      </c>
      <c r="I364" s="2">
        <v>194684</v>
      </c>
      <c r="J364" s="2">
        <v>2034</v>
      </c>
      <c r="K364" s="2">
        <v>135115</v>
      </c>
      <c r="L364" s="2">
        <v>19154</v>
      </c>
      <c r="M364" s="2">
        <v>1174</v>
      </c>
      <c r="N364" s="2">
        <v>16.3</v>
      </c>
      <c r="O364" cm="1">
        <f t="array" ref="O364">SUMPRODUCT((G364&lt;=$G$351:$G$400)/COUNTIF($G$351:$G$400,$G$351:$G$400))</f>
        <v>14</v>
      </c>
    </row>
    <row r="365" spans="1:15" x14ac:dyDescent="0.45">
      <c r="A365" s="1" t="s">
        <v>13</v>
      </c>
      <c r="D365" s="1"/>
      <c r="E365" s="16">
        <v>43678</v>
      </c>
      <c r="F365" s="1" t="s">
        <v>90</v>
      </c>
      <c r="G365" s="2">
        <v>10387237</v>
      </c>
      <c r="H365" s="2">
        <v>741615</v>
      </c>
      <c r="I365" s="2">
        <v>220935</v>
      </c>
      <c r="J365" s="2">
        <v>2087</v>
      </c>
      <c r="K365" s="2">
        <v>79985</v>
      </c>
      <c r="L365" s="2">
        <v>13980</v>
      </c>
      <c r="M365" s="2">
        <v>998</v>
      </c>
      <c r="N365" s="2">
        <v>14.01</v>
      </c>
      <c r="O365" cm="1">
        <f t="array" ref="O365">SUMPRODUCT((G365&lt;=$G$351:$G$400)/COUNTIF($G$351:$G$400,$G$351:$G$400))</f>
        <v>15</v>
      </c>
    </row>
    <row r="366" spans="1:15" x14ac:dyDescent="0.45">
      <c r="A366" s="1" t="s">
        <v>21</v>
      </c>
      <c r="D366" s="1"/>
      <c r="E366" s="16">
        <v>43678</v>
      </c>
      <c r="F366" s="1" t="s">
        <v>90</v>
      </c>
      <c r="G366" s="2">
        <v>8059395</v>
      </c>
      <c r="H366" s="2">
        <v>446681</v>
      </c>
      <c r="I366" s="2">
        <v>39159</v>
      </c>
      <c r="J366" s="2">
        <v>963</v>
      </c>
      <c r="K366" s="2">
        <v>46565</v>
      </c>
      <c r="L366" s="2">
        <v>10847</v>
      </c>
      <c r="M366" s="2">
        <v>601</v>
      </c>
      <c r="N366" s="2">
        <v>18.04</v>
      </c>
      <c r="O366" cm="1">
        <f t="array" ref="O366">SUMPRODUCT((G366&lt;=$G$351:$G$400)/COUNTIF($G$351:$G$400,$G$351:$G$400))</f>
        <v>16</v>
      </c>
    </row>
    <row r="367" spans="1:15" x14ac:dyDescent="0.45">
      <c r="A367" s="1" t="s">
        <v>91</v>
      </c>
      <c r="D367" s="1"/>
      <c r="E367" s="16">
        <v>43678</v>
      </c>
      <c r="F367" s="1" t="s">
        <v>90</v>
      </c>
      <c r="G367" s="2">
        <v>7144392</v>
      </c>
      <c r="H367" s="2">
        <v>99436</v>
      </c>
      <c r="I367" s="2">
        <v>31187</v>
      </c>
      <c r="J367" s="2">
        <v>292</v>
      </c>
      <c r="K367" s="2">
        <v>7907</v>
      </c>
      <c r="L367" s="2">
        <v>9615</v>
      </c>
      <c r="M367" s="2">
        <v>133</v>
      </c>
      <c r="N367" s="2">
        <v>71.849999999999994</v>
      </c>
      <c r="O367" cm="1">
        <f t="array" ref="O367">SUMPRODUCT((G367&lt;=$G$351:$G$400)/COUNTIF($G$351:$G$400,$G$351:$G$400))</f>
        <v>17</v>
      </c>
    </row>
    <row r="368" spans="1:15" x14ac:dyDescent="0.45">
      <c r="A368" s="1" t="s">
        <v>95</v>
      </c>
      <c r="D368" s="1"/>
      <c r="E368" s="16">
        <v>43678</v>
      </c>
      <c r="F368" s="1" t="s">
        <v>90</v>
      </c>
      <c r="G368" s="2">
        <v>6605443</v>
      </c>
      <c r="H368" s="2">
        <v>196163</v>
      </c>
      <c r="I368" s="2">
        <v>94947</v>
      </c>
      <c r="J368" s="2">
        <v>1086</v>
      </c>
      <c r="K368" s="2">
        <v>24758</v>
      </c>
      <c r="L368" s="2">
        <v>8890</v>
      </c>
      <c r="M368" s="2">
        <v>264</v>
      </c>
      <c r="N368" s="2">
        <v>33.67</v>
      </c>
      <c r="O368" cm="1">
        <f t="array" ref="O368">SUMPRODUCT((G368&lt;=$G$351:$G$400)/COUNTIF($G$351:$G$400,$G$351:$G$400))</f>
        <v>18</v>
      </c>
    </row>
    <row r="369" spans="1:15" x14ac:dyDescent="0.45">
      <c r="A369" s="1" t="s">
        <v>52</v>
      </c>
      <c r="D369" s="1"/>
      <c r="E369" s="16">
        <v>43678</v>
      </c>
      <c r="F369" s="1" t="s">
        <v>90</v>
      </c>
      <c r="G369" s="2">
        <v>5584593</v>
      </c>
      <c r="H369" s="2">
        <v>153286</v>
      </c>
      <c r="I369" s="2">
        <v>37386</v>
      </c>
      <c r="J369" s="2">
        <v>484</v>
      </c>
      <c r="K369" s="2">
        <v>15449</v>
      </c>
      <c r="L369" s="2">
        <v>7516</v>
      </c>
      <c r="M369" s="2">
        <v>206</v>
      </c>
      <c r="N369" s="2">
        <v>36.43</v>
      </c>
      <c r="O369" cm="1">
        <f t="array" ref="O369">SUMPRODUCT((G369&lt;=$G$351:$G$400)/COUNTIF($G$351:$G$400,$G$351:$G$400))</f>
        <v>19</v>
      </c>
    </row>
    <row r="370" spans="1:15" x14ac:dyDescent="0.45">
      <c r="A370" s="1" t="s">
        <v>36</v>
      </c>
      <c r="D370" s="1"/>
      <c r="E370" s="16">
        <v>43678</v>
      </c>
      <c r="F370" s="1" t="s">
        <v>90</v>
      </c>
      <c r="G370" s="2">
        <v>5448489</v>
      </c>
      <c r="H370" s="2">
        <v>86520</v>
      </c>
      <c r="I370" s="2">
        <v>271926</v>
      </c>
      <c r="J370" s="2">
        <v>383</v>
      </c>
      <c r="K370" s="2">
        <v>10774</v>
      </c>
      <c r="L370" s="2">
        <v>7333</v>
      </c>
      <c r="M370" s="2">
        <v>116</v>
      </c>
      <c r="N370" s="2">
        <v>62.97</v>
      </c>
      <c r="O370" cm="1">
        <f t="array" ref="O370">SUMPRODUCT((G370&lt;=$G$351:$G$400)/COUNTIF($G$351:$G$400,$G$351:$G$400))</f>
        <v>20</v>
      </c>
    </row>
    <row r="371" spans="1:15" x14ac:dyDescent="0.45">
      <c r="A371" s="1" t="s">
        <v>22</v>
      </c>
      <c r="D371" s="1"/>
      <c r="E371" s="16">
        <v>43678</v>
      </c>
      <c r="F371" s="1" t="s">
        <v>90</v>
      </c>
      <c r="G371" s="2">
        <v>5366944</v>
      </c>
      <c r="H371" s="2">
        <v>428190</v>
      </c>
      <c r="I371" s="2">
        <v>74108</v>
      </c>
      <c r="J371" s="2">
        <v>1144</v>
      </c>
      <c r="K371" s="2">
        <v>41033</v>
      </c>
      <c r="L371" s="2">
        <v>7223</v>
      </c>
      <c r="M371" s="2">
        <v>576</v>
      </c>
      <c r="N371" s="2">
        <v>12.53</v>
      </c>
      <c r="O371" cm="1">
        <f t="array" ref="O371">SUMPRODUCT((G371&lt;=$G$351:$G$400)/COUNTIF($G$351:$G$400,$G$351:$G$400))</f>
        <v>21</v>
      </c>
    </row>
    <row r="372" spans="1:15" x14ac:dyDescent="0.45">
      <c r="A372" s="1" t="s">
        <v>31</v>
      </c>
      <c r="D372" s="1"/>
      <c r="E372" s="16">
        <v>43678</v>
      </c>
      <c r="F372" s="1" t="s">
        <v>90</v>
      </c>
      <c r="G372" s="2">
        <v>4399934</v>
      </c>
      <c r="H372" s="2">
        <v>269035</v>
      </c>
      <c r="I372" s="2">
        <v>15332</v>
      </c>
      <c r="J372" s="2">
        <v>569</v>
      </c>
      <c r="K372" s="2">
        <v>28552</v>
      </c>
      <c r="L372" s="2">
        <v>5921</v>
      </c>
      <c r="M372" s="2">
        <v>362</v>
      </c>
      <c r="N372" s="2">
        <v>16.350000000000001</v>
      </c>
      <c r="O372" cm="1">
        <f t="array" ref="O372">SUMPRODUCT((G372&lt;=$G$351:$G$400)/COUNTIF($G$351:$G$400,$G$351:$G$400))</f>
        <v>22</v>
      </c>
    </row>
    <row r="373" spans="1:15" x14ac:dyDescent="0.45">
      <c r="A373" s="1" t="s">
        <v>51</v>
      </c>
      <c r="D373" s="1"/>
      <c r="E373" s="16">
        <v>43678</v>
      </c>
      <c r="F373" s="1" t="s">
        <v>90</v>
      </c>
      <c r="G373" s="2">
        <v>4328771</v>
      </c>
      <c r="H373" s="2">
        <v>93183</v>
      </c>
      <c r="I373" s="2">
        <v>17211</v>
      </c>
      <c r="J373" s="2">
        <v>214</v>
      </c>
      <c r="K373" s="2">
        <v>7282</v>
      </c>
      <c r="L373" s="2">
        <v>5826</v>
      </c>
      <c r="M373" s="2">
        <v>125</v>
      </c>
      <c r="N373" s="2">
        <v>46.45</v>
      </c>
      <c r="O373" cm="1">
        <f t="array" ref="O373">SUMPRODUCT((G373&lt;=$G$351:$G$400)/COUNTIF($G$351:$G$400,$G$351:$G$400))</f>
        <v>23</v>
      </c>
    </row>
    <row r="374" spans="1:15" x14ac:dyDescent="0.45">
      <c r="A374" s="1" t="s">
        <v>27</v>
      </c>
      <c r="D374" s="1"/>
      <c r="E374" s="16">
        <v>43678</v>
      </c>
      <c r="F374" s="1" t="s">
        <v>90</v>
      </c>
      <c r="G374" s="2">
        <v>4139297</v>
      </c>
      <c r="H374" s="2">
        <v>156032</v>
      </c>
      <c r="I374" s="2">
        <v>163812</v>
      </c>
      <c r="J374" s="2">
        <v>581</v>
      </c>
      <c r="K374" s="2">
        <v>25701</v>
      </c>
      <c r="L374" s="2">
        <v>5571</v>
      </c>
      <c r="M374" s="2">
        <v>210</v>
      </c>
      <c r="N374" s="2">
        <v>26.53</v>
      </c>
      <c r="O374" cm="1">
        <f t="array" ref="O374">SUMPRODUCT((G374&lt;=$G$351:$G$400)/COUNTIF($G$351:$G$400,$G$351:$G$400))</f>
        <v>24</v>
      </c>
    </row>
    <row r="375" spans="1:15" x14ac:dyDescent="0.45">
      <c r="A375" s="1" t="s">
        <v>34</v>
      </c>
      <c r="D375" s="1"/>
      <c r="E375" s="16">
        <v>43678</v>
      </c>
      <c r="F375" s="1" t="s">
        <v>90</v>
      </c>
      <c r="G375" s="2">
        <v>4016707</v>
      </c>
      <c r="H375" s="2">
        <v>252484</v>
      </c>
      <c r="I375" s="2">
        <v>20097</v>
      </c>
      <c r="J375" s="2">
        <v>472</v>
      </c>
      <c r="K375" s="2">
        <v>13232</v>
      </c>
      <c r="L375" s="2">
        <v>5406</v>
      </c>
      <c r="M375" s="2">
        <v>339</v>
      </c>
      <c r="N375" s="2">
        <v>15.91</v>
      </c>
      <c r="O375" cm="1">
        <f t="array" ref="O375">SUMPRODUCT((G375&lt;=$G$351:$G$400)/COUNTIF($G$351:$G$400,$G$351:$G$400))</f>
        <v>25</v>
      </c>
    </row>
    <row r="376" spans="1:15" x14ac:dyDescent="0.45">
      <c r="A376" s="1" t="s">
        <v>29</v>
      </c>
      <c r="D376" s="1"/>
      <c r="E376" s="16">
        <v>43678</v>
      </c>
      <c r="F376" s="1" t="s">
        <v>90</v>
      </c>
      <c r="G376" s="2">
        <v>3858568</v>
      </c>
      <c r="H376" s="2">
        <v>265216</v>
      </c>
      <c r="I376" s="2">
        <v>41865</v>
      </c>
      <c r="J376" s="2">
        <v>653</v>
      </c>
      <c r="K376" s="2">
        <v>58293</v>
      </c>
      <c r="L376" s="2">
        <v>5193</v>
      </c>
      <c r="M376" s="2">
        <v>356</v>
      </c>
      <c r="N376" s="2">
        <v>14.55</v>
      </c>
      <c r="O376" cm="1">
        <f t="array" ref="O376">SUMPRODUCT((G376&lt;=$G$351:$G$400)/COUNTIF($G$351:$G$400,$G$351:$G$400))</f>
        <v>26</v>
      </c>
    </row>
    <row r="377" spans="1:15" x14ac:dyDescent="0.45">
      <c r="A377" s="1" t="s">
        <v>97</v>
      </c>
      <c r="D377" s="1"/>
      <c r="E377" s="16">
        <v>43678</v>
      </c>
      <c r="F377" s="1" t="s">
        <v>90</v>
      </c>
      <c r="G377" s="2">
        <v>3540938</v>
      </c>
      <c r="H377" s="2">
        <v>103810</v>
      </c>
      <c r="I377" s="2">
        <v>25207</v>
      </c>
      <c r="J377" s="2">
        <v>398</v>
      </c>
      <c r="K377" s="2">
        <v>5755</v>
      </c>
      <c r="L377" s="2">
        <v>4765</v>
      </c>
      <c r="M377" s="2">
        <v>139</v>
      </c>
      <c r="N377" s="2">
        <v>34.11</v>
      </c>
      <c r="O377" cm="1">
        <f t="array" ref="O377">SUMPRODUCT((G377&lt;=$G$351:$G$400)/COUNTIF($G$351:$G$400,$G$351:$G$400))</f>
        <v>27</v>
      </c>
    </row>
    <row r="378" spans="1:15" x14ac:dyDescent="0.45">
      <c r="A378" s="1" t="s">
        <v>45</v>
      </c>
      <c r="D378" s="1"/>
      <c r="E378" s="16">
        <v>43678</v>
      </c>
      <c r="F378" s="1" t="s">
        <v>90</v>
      </c>
      <c r="G378" s="2">
        <v>3422964</v>
      </c>
      <c r="H378" s="2">
        <v>143101</v>
      </c>
      <c r="I378" s="2">
        <v>28018</v>
      </c>
      <c r="J378" s="2">
        <v>290</v>
      </c>
      <c r="K378" s="2">
        <v>9585</v>
      </c>
      <c r="L378" s="2">
        <v>4606</v>
      </c>
      <c r="M378" s="2">
        <v>192</v>
      </c>
      <c r="N378" s="2">
        <v>23.92</v>
      </c>
      <c r="O378" cm="1">
        <f t="array" ref="O378">SUMPRODUCT((G378&lt;=$G$351:$G$400)/COUNTIF($G$351:$G$400,$G$351:$G$400))</f>
        <v>28</v>
      </c>
    </row>
    <row r="379" spans="1:15" x14ac:dyDescent="0.45">
      <c r="A379" s="1" t="s">
        <v>96</v>
      </c>
      <c r="D379" s="1"/>
      <c r="E379" s="16">
        <v>43678</v>
      </c>
      <c r="F379" s="1" t="s">
        <v>90</v>
      </c>
      <c r="G379" s="2">
        <v>3294601</v>
      </c>
      <c r="H379" s="2">
        <v>121254</v>
      </c>
      <c r="I379" s="2">
        <v>68188</v>
      </c>
      <c r="J379" s="2">
        <v>835</v>
      </c>
      <c r="K379" s="2">
        <v>17239</v>
      </c>
      <c r="L379" s="2">
        <v>4434</v>
      </c>
      <c r="M379" s="2">
        <v>163</v>
      </c>
      <c r="N379" s="2">
        <v>27.17</v>
      </c>
      <c r="O379" cm="1">
        <f t="array" ref="O379">SUMPRODUCT((G379&lt;=$G$351:$G$400)/COUNTIF($G$351:$G$400,$G$351:$G$400))</f>
        <v>29</v>
      </c>
    </row>
    <row r="380" spans="1:15" x14ac:dyDescent="0.45">
      <c r="A380" s="1" t="s">
        <v>49</v>
      </c>
      <c r="D380" s="1"/>
      <c r="E380" s="16">
        <v>43678</v>
      </c>
      <c r="F380" s="1" t="s">
        <v>90</v>
      </c>
      <c r="G380" s="2">
        <v>3253671</v>
      </c>
      <c r="H380" s="2">
        <v>311020</v>
      </c>
      <c r="I380" s="2">
        <v>27189</v>
      </c>
      <c r="J380" s="2">
        <v>1707</v>
      </c>
      <c r="K380" s="2">
        <v>20982</v>
      </c>
      <c r="L380" s="2">
        <v>4379</v>
      </c>
      <c r="M380" s="2">
        <v>418</v>
      </c>
      <c r="N380" s="2">
        <v>10.46</v>
      </c>
      <c r="O380" cm="1">
        <f t="array" ref="O380">SUMPRODUCT((G380&lt;=$G$351:$G$400)/COUNTIF($G$351:$G$400,$G$351:$G$400))</f>
        <v>30</v>
      </c>
    </row>
    <row r="381" spans="1:15" x14ac:dyDescent="0.45">
      <c r="A381" s="1" t="s">
        <v>44</v>
      </c>
      <c r="D381" s="1"/>
      <c r="E381" s="16">
        <v>43678</v>
      </c>
      <c r="F381" s="1" t="s">
        <v>90</v>
      </c>
      <c r="G381" s="2">
        <v>3093600</v>
      </c>
      <c r="H381" s="2">
        <v>114584</v>
      </c>
      <c r="I381" s="2">
        <v>61123</v>
      </c>
      <c r="J381" s="2">
        <v>323</v>
      </c>
      <c r="K381" s="2">
        <v>8974</v>
      </c>
      <c r="L381" s="2">
        <v>4163</v>
      </c>
      <c r="M381" s="2">
        <v>154</v>
      </c>
      <c r="N381" s="2">
        <v>27</v>
      </c>
      <c r="O381" cm="1">
        <f t="array" ref="O381">SUMPRODUCT((G381&lt;=$G$351:$G$400)/COUNTIF($G$351:$G$400,$G$351:$G$400))</f>
        <v>31</v>
      </c>
    </row>
    <row r="382" spans="1:15" x14ac:dyDescent="0.45">
      <c r="A382" s="1" t="s">
        <v>94</v>
      </c>
      <c r="D382" s="1"/>
      <c r="E382" s="16">
        <v>43678</v>
      </c>
      <c r="F382" s="1" t="s">
        <v>90</v>
      </c>
      <c r="G382" s="2">
        <v>3066411</v>
      </c>
      <c r="H382" s="2">
        <v>205217</v>
      </c>
      <c r="I382" s="2">
        <v>33946</v>
      </c>
      <c r="J382" s="2">
        <v>714</v>
      </c>
      <c r="K382" s="2">
        <v>24909</v>
      </c>
      <c r="L382" s="2">
        <v>4127</v>
      </c>
      <c r="M382" s="2">
        <v>276</v>
      </c>
      <c r="N382" s="2">
        <v>14.94</v>
      </c>
      <c r="O382" cm="1">
        <f t="array" ref="O382">SUMPRODUCT((G382&lt;=$G$351:$G$400)/COUNTIF($G$351:$G$400,$G$351:$G$400))</f>
        <v>32</v>
      </c>
    </row>
    <row r="383" spans="1:15" x14ac:dyDescent="0.45">
      <c r="A383" s="1" t="s">
        <v>41</v>
      </c>
      <c r="D383" s="1"/>
      <c r="E383" s="16">
        <v>43678</v>
      </c>
      <c r="F383" s="1" t="s">
        <v>90</v>
      </c>
      <c r="G383" s="2">
        <v>2739660</v>
      </c>
      <c r="H383" s="2">
        <v>153332</v>
      </c>
      <c r="I383" s="2">
        <v>22814</v>
      </c>
      <c r="J383" s="2">
        <v>385</v>
      </c>
      <c r="K383" s="2">
        <v>19494</v>
      </c>
      <c r="L383" s="2">
        <v>3687</v>
      </c>
      <c r="M383" s="2">
        <v>206</v>
      </c>
      <c r="N383" s="2">
        <v>17.87</v>
      </c>
      <c r="O383" cm="1">
        <f t="array" ref="O383">SUMPRODUCT((G383&lt;=$G$351:$G$400)/COUNTIF($G$351:$G$400,$G$351:$G$400))</f>
        <v>33</v>
      </c>
    </row>
    <row r="384" spans="1:15" x14ac:dyDescent="0.45">
      <c r="A384" s="1" t="s">
        <v>28</v>
      </c>
      <c r="D384" s="1"/>
      <c r="E384" s="16">
        <v>43678</v>
      </c>
      <c r="F384" s="1" t="s">
        <v>90</v>
      </c>
      <c r="G384" s="2">
        <v>2678092</v>
      </c>
      <c r="H384" s="2">
        <v>164073</v>
      </c>
      <c r="I384" s="2">
        <v>14228</v>
      </c>
      <c r="J384" s="2">
        <v>389</v>
      </c>
      <c r="K384" s="2">
        <v>10726</v>
      </c>
      <c r="L384" s="2">
        <v>3604</v>
      </c>
      <c r="M384" s="2">
        <v>220</v>
      </c>
      <c r="N384" s="2">
        <v>16.32</v>
      </c>
      <c r="O384" cm="1">
        <f t="array" ref="O384">SUMPRODUCT((G384&lt;=$G$351:$G$400)/COUNTIF($G$351:$G$400,$G$351:$G$400))</f>
        <v>34</v>
      </c>
    </row>
    <row r="385" spans="1:15" x14ac:dyDescent="0.45">
      <c r="A385" s="1" t="s">
        <v>54</v>
      </c>
      <c r="D385" s="1"/>
      <c r="E385" s="16">
        <v>43678</v>
      </c>
      <c r="F385" s="1" t="s">
        <v>90</v>
      </c>
      <c r="G385" s="2">
        <v>2356866</v>
      </c>
      <c r="H385" s="2">
        <v>135677</v>
      </c>
      <c r="I385" s="2">
        <v>31947</v>
      </c>
      <c r="J385" s="2">
        <v>355</v>
      </c>
      <c r="K385" s="2">
        <v>10944</v>
      </c>
      <c r="L385" s="2">
        <v>3172</v>
      </c>
      <c r="M385" s="2">
        <v>182</v>
      </c>
      <c r="N385" s="2">
        <v>17.37</v>
      </c>
      <c r="O385" cm="1">
        <f t="array" ref="O385">SUMPRODUCT((G385&lt;=$G$351:$G$400)/COUNTIF($G$351:$G$400,$G$351:$G$400))</f>
        <v>35</v>
      </c>
    </row>
    <row r="386" spans="1:15" x14ac:dyDescent="0.45">
      <c r="A386" s="1" t="s">
        <v>33</v>
      </c>
      <c r="D386" s="1"/>
      <c r="E386" s="16">
        <v>43678</v>
      </c>
      <c r="F386" s="1" t="s">
        <v>90</v>
      </c>
      <c r="G386" s="2">
        <v>2323274</v>
      </c>
      <c r="H386" s="2">
        <v>81605</v>
      </c>
      <c r="I386" s="2">
        <v>19950</v>
      </c>
      <c r="J386" s="2">
        <v>222</v>
      </c>
      <c r="K386" s="2">
        <v>6719</v>
      </c>
      <c r="L386" s="2">
        <v>3126</v>
      </c>
      <c r="M386" s="2">
        <v>109</v>
      </c>
      <c r="N386" s="2">
        <v>28.47</v>
      </c>
      <c r="O386" cm="1">
        <f t="array" ref="O386">SUMPRODUCT((G386&lt;=$G$351:$G$400)/COUNTIF($G$351:$G$400,$G$351:$G$400))</f>
        <v>36</v>
      </c>
    </row>
    <row r="387" spans="1:15" x14ac:dyDescent="0.45">
      <c r="A387" s="1" t="s">
        <v>98</v>
      </c>
      <c r="D387" s="1"/>
      <c r="E387" s="16">
        <v>43678</v>
      </c>
      <c r="F387" s="1" t="s">
        <v>90</v>
      </c>
      <c r="G387" s="2">
        <v>2182344</v>
      </c>
      <c r="H387" s="2">
        <v>76929</v>
      </c>
      <c r="I387" s="2">
        <v>31759</v>
      </c>
      <c r="J387" s="2">
        <v>261</v>
      </c>
      <c r="K387" s="2">
        <v>8229</v>
      </c>
      <c r="L387" s="2">
        <v>2937</v>
      </c>
      <c r="M387" s="2">
        <v>103</v>
      </c>
      <c r="N387" s="2">
        <v>28.37</v>
      </c>
      <c r="O387" cm="1">
        <f t="array" ref="O387">SUMPRODUCT((G387&lt;=$G$351:$G$400)/COUNTIF($G$351:$G$400,$G$351:$G$400))</f>
        <v>37</v>
      </c>
    </row>
    <row r="388" spans="1:15" x14ac:dyDescent="0.45">
      <c r="A388" s="1" t="s">
        <v>85</v>
      </c>
      <c r="D388" s="1"/>
      <c r="E388" s="16">
        <v>43678</v>
      </c>
      <c r="F388" s="1" t="s">
        <v>90</v>
      </c>
      <c r="G388" s="2">
        <v>1874398</v>
      </c>
      <c r="H388" s="2">
        <v>123442</v>
      </c>
      <c r="I388" s="2">
        <v>25587</v>
      </c>
      <c r="J388" s="2">
        <v>413</v>
      </c>
      <c r="K388" s="2">
        <v>11633</v>
      </c>
      <c r="L388" s="2">
        <v>2522</v>
      </c>
      <c r="M388" s="2">
        <v>166</v>
      </c>
      <c r="N388" s="2">
        <v>15.18</v>
      </c>
      <c r="O388" cm="1">
        <f t="array" ref="O388">SUMPRODUCT((G388&lt;=$G$351:$G$400)/COUNTIF($G$351:$G$400,$G$351:$G$400))</f>
        <v>38</v>
      </c>
    </row>
    <row r="389" spans="1:15" x14ac:dyDescent="0.45">
      <c r="A389" s="1" t="s">
        <v>92</v>
      </c>
      <c r="D389" s="1"/>
      <c r="E389" s="16">
        <v>43678</v>
      </c>
      <c r="F389" s="1" t="s">
        <v>90</v>
      </c>
      <c r="G389" s="2">
        <v>1800658</v>
      </c>
      <c r="H389" s="2">
        <v>72379</v>
      </c>
      <c r="I389" s="2">
        <v>6216</v>
      </c>
      <c r="J389" s="2">
        <v>185</v>
      </c>
      <c r="K389" s="2">
        <v>4157</v>
      </c>
      <c r="L389" s="2">
        <v>2423</v>
      </c>
      <c r="M389" s="2">
        <v>97</v>
      </c>
      <c r="N389" s="2">
        <v>24.88</v>
      </c>
      <c r="O389" cm="1">
        <f t="array" ref="O389">SUMPRODUCT((G389&lt;=$G$351:$G$400)/COUNTIF($G$351:$G$400,$G$351:$G$400))</f>
        <v>39</v>
      </c>
    </row>
    <row r="390" spans="1:15" x14ac:dyDescent="0.45">
      <c r="A390" s="1" t="s">
        <v>30</v>
      </c>
      <c r="D390" s="1"/>
      <c r="E390" s="16">
        <v>43678</v>
      </c>
      <c r="F390" s="1" t="s">
        <v>90</v>
      </c>
      <c r="G390" s="2">
        <v>1635473</v>
      </c>
      <c r="H390" s="2">
        <v>151311</v>
      </c>
      <c r="I390" s="2">
        <v>36907</v>
      </c>
      <c r="J390" s="2">
        <v>481</v>
      </c>
      <c r="K390" s="2">
        <v>23301</v>
      </c>
      <c r="L390" s="2">
        <v>2201</v>
      </c>
      <c r="M390" s="2">
        <v>203</v>
      </c>
      <c r="N390" s="2">
        <v>10.81</v>
      </c>
      <c r="O390" cm="1">
        <f t="array" ref="O390">SUMPRODUCT((G390&lt;=$G$351:$G$400)/COUNTIF($G$351:$G$400,$G$351:$G$400))</f>
        <v>40</v>
      </c>
    </row>
    <row r="391" spans="1:15" x14ac:dyDescent="0.45">
      <c r="A391" s="1" t="s">
        <v>43</v>
      </c>
      <c r="D391" s="1"/>
      <c r="E391" s="16">
        <v>43678</v>
      </c>
      <c r="F391" s="1" t="s">
        <v>90</v>
      </c>
      <c r="G391" s="2">
        <v>1564993</v>
      </c>
      <c r="H391" s="2">
        <v>133858</v>
      </c>
      <c r="I391" s="2">
        <v>59489</v>
      </c>
      <c r="J391" s="2">
        <v>323</v>
      </c>
      <c r="K391" s="2">
        <v>14035</v>
      </c>
      <c r="L391" s="2">
        <v>2106</v>
      </c>
      <c r="M391" s="2">
        <v>180</v>
      </c>
      <c r="N391" s="2">
        <v>11.69</v>
      </c>
      <c r="O391" cm="1">
        <f t="array" ref="O391">SUMPRODUCT((G391&lt;=$G$351:$G$400)/COUNTIF($G$351:$G$400,$G$351:$G$400))</f>
        <v>41</v>
      </c>
    </row>
    <row r="392" spans="1:15" x14ac:dyDescent="0.45">
      <c r="A392" s="1" t="s">
        <v>70</v>
      </c>
      <c r="D392" s="1"/>
      <c r="E392" s="16">
        <v>43678</v>
      </c>
      <c r="F392" s="1" t="s">
        <v>90</v>
      </c>
      <c r="G392" s="2">
        <v>1559404</v>
      </c>
      <c r="H392" s="2">
        <v>87110</v>
      </c>
      <c r="I392" s="2">
        <v>6981</v>
      </c>
      <c r="J392" s="2">
        <v>200</v>
      </c>
      <c r="K392" s="2">
        <v>5968</v>
      </c>
      <c r="L392" s="2">
        <v>2098</v>
      </c>
      <c r="M392" s="2">
        <v>117</v>
      </c>
      <c r="N392" s="2">
        <v>17.899999999999999</v>
      </c>
      <c r="O392" cm="1">
        <f t="array" ref="O392">SUMPRODUCT((G392&lt;=$G$351:$G$400)/COUNTIF($G$351:$G$400,$G$351:$G$400))</f>
        <v>42</v>
      </c>
    </row>
    <row r="393" spans="1:15" x14ac:dyDescent="0.45">
      <c r="A393" s="1" t="s">
        <v>38</v>
      </c>
      <c r="D393" s="1"/>
      <c r="E393" s="16">
        <v>43678</v>
      </c>
      <c r="F393" s="1" t="s">
        <v>90</v>
      </c>
      <c r="G393" s="2">
        <v>1482358</v>
      </c>
      <c r="H393" s="2">
        <v>76564</v>
      </c>
      <c r="I393" s="2">
        <v>23799</v>
      </c>
      <c r="J393" s="2">
        <v>962</v>
      </c>
      <c r="K393" s="2">
        <v>9651</v>
      </c>
      <c r="L393" s="2">
        <v>1995</v>
      </c>
      <c r="M393" s="2">
        <v>103</v>
      </c>
      <c r="N393" s="2">
        <v>19.36</v>
      </c>
      <c r="O393" cm="1">
        <f t="array" ref="O393">SUMPRODUCT((G393&lt;=$G$351:$G$400)/COUNTIF($G$351:$G$400,$G$351:$G$400))</f>
        <v>43</v>
      </c>
    </row>
    <row r="394" spans="1:15" x14ac:dyDescent="0.45">
      <c r="A394" s="1" t="s">
        <v>55</v>
      </c>
      <c r="D394" s="1"/>
      <c r="E394" s="16">
        <v>43678</v>
      </c>
      <c r="F394" s="1" t="s">
        <v>90</v>
      </c>
      <c r="G394" s="2">
        <v>1465897</v>
      </c>
      <c r="H394" s="2">
        <v>99204</v>
      </c>
      <c r="I394" s="2">
        <v>10497</v>
      </c>
      <c r="J394" s="2">
        <v>249</v>
      </c>
      <c r="K394" s="2">
        <v>11615</v>
      </c>
      <c r="L394" s="2">
        <v>1972</v>
      </c>
      <c r="M394" s="2">
        <v>133</v>
      </c>
      <c r="N394" s="2">
        <v>14.78</v>
      </c>
      <c r="O394" cm="1">
        <f t="array" ref="O394">SUMPRODUCT((G394&lt;=$G$351:$G$400)/COUNTIF($G$351:$G$400,$G$351:$G$400))</f>
        <v>44</v>
      </c>
    </row>
    <row r="395" spans="1:15" x14ac:dyDescent="0.45">
      <c r="A395" s="1" t="s">
        <v>60</v>
      </c>
      <c r="D395" s="1"/>
      <c r="E395" s="16">
        <v>43678</v>
      </c>
      <c r="F395" s="1" t="s">
        <v>90</v>
      </c>
      <c r="G395" s="2">
        <v>1309385</v>
      </c>
      <c r="H395" s="2">
        <v>71271</v>
      </c>
      <c r="I395" s="2">
        <v>9463</v>
      </c>
      <c r="J395" s="2">
        <v>167</v>
      </c>
      <c r="K395" s="2">
        <v>6504</v>
      </c>
      <c r="L395" s="2">
        <v>1762</v>
      </c>
      <c r="M395" s="2">
        <v>95</v>
      </c>
      <c r="N395" s="2">
        <v>18.37</v>
      </c>
      <c r="O395" cm="1">
        <f t="array" ref="O395">SUMPRODUCT((G395&lt;=$G$351:$G$400)/COUNTIF($G$351:$G$400,$G$351:$G$400))</f>
        <v>45</v>
      </c>
    </row>
    <row r="396" spans="1:15" x14ac:dyDescent="0.45">
      <c r="A396" s="1" t="s">
        <v>26</v>
      </c>
      <c r="D396" s="1"/>
      <c r="E396" s="16">
        <v>43678</v>
      </c>
      <c r="F396" s="1" t="s">
        <v>90</v>
      </c>
      <c r="G396" s="2">
        <v>1071830</v>
      </c>
      <c r="H396" s="2">
        <v>89848</v>
      </c>
      <c r="I396" s="2">
        <v>16255</v>
      </c>
      <c r="J396" s="2">
        <v>284</v>
      </c>
      <c r="K396" s="2">
        <v>11280</v>
      </c>
      <c r="L396" s="2">
        <v>1442</v>
      </c>
      <c r="M396" s="2">
        <v>120</v>
      </c>
      <c r="N396" s="2">
        <v>11.93</v>
      </c>
      <c r="O396" cm="1">
        <f t="array" ref="O396">SUMPRODUCT((G396&lt;=$G$351:$G$400)/COUNTIF($G$351:$G$400,$G$351:$G$400))</f>
        <v>46</v>
      </c>
    </row>
    <row r="397" spans="1:15" x14ac:dyDescent="0.45">
      <c r="A397" s="1" t="s">
        <v>50</v>
      </c>
      <c r="D397" s="1"/>
      <c r="E397" s="16">
        <v>43678</v>
      </c>
      <c r="F397" s="1" t="s">
        <v>90</v>
      </c>
      <c r="G397" s="2">
        <v>956052</v>
      </c>
      <c r="H397" s="2">
        <v>146237</v>
      </c>
      <c r="I397" s="2">
        <v>6752</v>
      </c>
      <c r="J397" s="2">
        <v>322</v>
      </c>
      <c r="K397" s="2">
        <v>30777</v>
      </c>
      <c r="L397" s="2">
        <v>1286</v>
      </c>
      <c r="M397" s="2">
        <v>196</v>
      </c>
      <c r="N397" s="2">
        <v>6.54</v>
      </c>
      <c r="O397" cm="1">
        <f t="array" ref="O397">SUMPRODUCT((G397&lt;=$G$351:$G$400)/COUNTIF($G$351:$G$400,$G$351:$G$400))</f>
        <v>47</v>
      </c>
    </row>
    <row r="398" spans="1:15" x14ac:dyDescent="0.45">
      <c r="A398" s="1" t="s">
        <v>46</v>
      </c>
      <c r="D398" s="1"/>
      <c r="E398" s="16">
        <v>43678</v>
      </c>
      <c r="F398" s="1" t="s">
        <v>90</v>
      </c>
      <c r="G398" s="2">
        <v>837236</v>
      </c>
      <c r="H398" s="2">
        <v>83975</v>
      </c>
      <c r="I398" s="2">
        <v>7606</v>
      </c>
      <c r="J398" s="2">
        <v>183</v>
      </c>
      <c r="K398" s="2">
        <v>9425</v>
      </c>
      <c r="L398" s="2">
        <v>1126</v>
      </c>
      <c r="M398" s="2">
        <v>113</v>
      </c>
      <c r="N398" s="2">
        <v>9.9700000000000006</v>
      </c>
      <c r="O398" cm="1">
        <f t="array" ref="O398">SUMPRODUCT((G398&lt;=$G$351:$G$400)/COUNTIF($G$351:$G$400,$G$351:$G$400))</f>
        <v>48</v>
      </c>
    </row>
    <row r="399" spans="1:15" x14ac:dyDescent="0.45">
      <c r="A399" s="1" t="s">
        <v>71</v>
      </c>
      <c r="D399" s="1"/>
      <c r="E399" s="16">
        <v>43678</v>
      </c>
      <c r="F399" s="1" t="s">
        <v>90</v>
      </c>
      <c r="G399" s="2">
        <v>543548</v>
      </c>
      <c r="H399" s="2">
        <v>98713</v>
      </c>
      <c r="I399" s="2">
        <v>8056</v>
      </c>
      <c r="J399" s="2">
        <v>254</v>
      </c>
      <c r="K399" s="2">
        <v>19835</v>
      </c>
      <c r="L399" s="2">
        <v>731</v>
      </c>
      <c r="M399" s="2">
        <v>132</v>
      </c>
      <c r="N399" s="2">
        <v>5.51</v>
      </c>
      <c r="O399" cm="1">
        <f t="array" ref="O399">SUMPRODUCT((G399&lt;=$G$351:$G$400)/COUNTIF($G$351:$G$400,$G$351:$G$400))</f>
        <v>49</v>
      </c>
    </row>
    <row r="400" spans="1:15" x14ac:dyDescent="0.45">
      <c r="A400" s="1" t="s">
        <v>99</v>
      </c>
      <c r="D400" s="1"/>
      <c r="E400" s="16">
        <v>43678</v>
      </c>
      <c r="F400" s="1" t="s">
        <v>90</v>
      </c>
      <c r="G400" s="2">
        <v>466103</v>
      </c>
      <c r="H400" s="2">
        <v>72170</v>
      </c>
      <c r="I400" s="2">
        <v>21535</v>
      </c>
      <c r="J400" s="2">
        <v>166</v>
      </c>
      <c r="K400" s="2">
        <v>13668</v>
      </c>
      <c r="L400" s="2">
        <v>627</v>
      </c>
      <c r="M400" s="2">
        <v>97</v>
      </c>
      <c r="N400" s="2">
        <v>6.46</v>
      </c>
      <c r="O400" cm="1">
        <f t="array" ref="O400">SUMPRODUCT((G400&lt;=$G$351:$G$400)/COUNTIF($G$351:$G$400,$G$351:$G$400))</f>
        <v>50</v>
      </c>
    </row>
    <row r="401" spans="1:15" x14ac:dyDescent="0.45">
      <c r="A401" s="1" t="s">
        <v>19</v>
      </c>
      <c r="D401" s="1"/>
      <c r="E401" s="16">
        <v>43709</v>
      </c>
      <c r="F401" s="1" t="s">
        <v>90</v>
      </c>
      <c r="G401" s="2">
        <v>89821179</v>
      </c>
      <c r="H401" s="2">
        <v>2264059</v>
      </c>
      <c r="I401" s="2">
        <v>376038</v>
      </c>
      <c r="J401" s="2">
        <v>7890</v>
      </c>
      <c r="K401" s="2">
        <v>126563</v>
      </c>
      <c r="L401" s="2">
        <v>124925</v>
      </c>
      <c r="M401" s="2">
        <v>3148</v>
      </c>
      <c r="N401" s="2">
        <v>39.67</v>
      </c>
      <c r="O401" cm="1">
        <f t="array" ref="O401">SUMPRODUCT((G401&lt;=$G$401:$G$450)/COUNTIF($G$401:$G$450,$G$401:$G$450))</f>
        <v>1</v>
      </c>
    </row>
    <row r="402" spans="1:15" x14ac:dyDescent="0.45">
      <c r="A402" s="1" t="s">
        <v>12</v>
      </c>
      <c r="D402" s="1"/>
      <c r="E402" s="16">
        <v>43709</v>
      </c>
      <c r="F402" s="1" t="s">
        <v>90</v>
      </c>
      <c r="G402" s="2">
        <v>77579176</v>
      </c>
      <c r="H402" s="2">
        <v>1977556</v>
      </c>
      <c r="I402" s="2">
        <v>650591</v>
      </c>
      <c r="J402" s="2">
        <v>4454</v>
      </c>
      <c r="K402" s="2">
        <v>182545</v>
      </c>
      <c r="L402" s="2">
        <v>107898</v>
      </c>
      <c r="M402" s="2">
        <v>2750</v>
      </c>
      <c r="N402" s="2">
        <v>39.229999999999997</v>
      </c>
      <c r="O402" cm="1">
        <f t="array" ref="O402">SUMPRODUCT((G402&lt;=$G$401:$G$450)/COUNTIF($G$401:$G$450,$G$401:$G$450))</f>
        <v>2</v>
      </c>
    </row>
    <row r="403" spans="1:15" x14ac:dyDescent="0.45">
      <c r="A403" s="1" t="s">
        <v>18</v>
      </c>
      <c r="D403" s="1"/>
      <c r="E403" s="16">
        <v>43709</v>
      </c>
      <c r="F403" s="1" t="s">
        <v>90</v>
      </c>
      <c r="G403" s="2">
        <v>63835583</v>
      </c>
      <c r="H403" s="2">
        <v>971238</v>
      </c>
      <c r="I403" s="2">
        <v>245697</v>
      </c>
      <c r="J403" s="2">
        <v>2777</v>
      </c>
      <c r="K403" s="2">
        <v>148818</v>
      </c>
      <c r="L403" s="2">
        <v>88783</v>
      </c>
      <c r="M403" s="2">
        <v>1350</v>
      </c>
      <c r="N403" s="2">
        <v>65.73</v>
      </c>
      <c r="O403" cm="1">
        <f t="array" ref="O403">SUMPRODUCT((G403&lt;=$G$401:$G$450)/COUNTIF($G$401:$G$450,$G$401:$G$450))</f>
        <v>3</v>
      </c>
    </row>
    <row r="404" spans="1:15" x14ac:dyDescent="0.45">
      <c r="A404" s="1" t="s">
        <v>10</v>
      </c>
      <c r="D404" s="1"/>
      <c r="E404" s="16">
        <v>43709</v>
      </c>
      <c r="F404" s="1" t="s">
        <v>90</v>
      </c>
      <c r="G404" s="2">
        <v>60441768</v>
      </c>
      <c r="H404" s="2">
        <v>3521012</v>
      </c>
      <c r="I404" s="2">
        <v>329388</v>
      </c>
      <c r="J404" s="2">
        <v>9472</v>
      </c>
      <c r="K404" s="2">
        <v>406624</v>
      </c>
      <c r="L404" s="2">
        <v>84063</v>
      </c>
      <c r="M404" s="2">
        <v>4897</v>
      </c>
      <c r="N404" s="2">
        <v>17.170000000000002</v>
      </c>
      <c r="O404" cm="1">
        <f t="array" ref="O404">SUMPRODUCT((G404&lt;=$G$401:$G$450)/COUNTIF($G$401:$G$450,$G$401:$G$450))</f>
        <v>4</v>
      </c>
    </row>
    <row r="405" spans="1:15" x14ac:dyDescent="0.45">
      <c r="A405" s="1" t="s">
        <v>16</v>
      </c>
      <c r="D405" s="1"/>
      <c r="E405" s="16">
        <v>43709</v>
      </c>
      <c r="F405" s="1" t="s">
        <v>90</v>
      </c>
      <c r="G405" s="2">
        <v>46007837</v>
      </c>
      <c r="H405" s="2">
        <v>914564</v>
      </c>
      <c r="I405" s="2">
        <v>659147</v>
      </c>
      <c r="J405" s="2">
        <v>2416</v>
      </c>
      <c r="K405" s="2">
        <v>138048</v>
      </c>
      <c r="L405" s="2">
        <v>63988</v>
      </c>
      <c r="M405" s="2">
        <v>1271</v>
      </c>
      <c r="N405" s="2">
        <v>50.31</v>
      </c>
      <c r="O405" cm="1">
        <f t="array" ref="O405">SUMPRODUCT((G405&lt;=$G$401:$G$450)/COUNTIF($G$401:$G$450,$G$401:$G$450))</f>
        <v>5</v>
      </c>
    </row>
    <row r="406" spans="1:15" x14ac:dyDescent="0.45">
      <c r="A406" s="1" t="s">
        <v>24</v>
      </c>
      <c r="D406" s="1"/>
      <c r="E406" s="16">
        <v>43709</v>
      </c>
      <c r="F406" s="1" t="s">
        <v>90</v>
      </c>
      <c r="G406" s="2">
        <v>39488952</v>
      </c>
      <c r="H406" s="2">
        <v>643978</v>
      </c>
      <c r="I406" s="2">
        <v>162573</v>
      </c>
      <c r="J406" s="2">
        <v>1836</v>
      </c>
      <c r="K406" s="2">
        <v>67389</v>
      </c>
      <c r="L406" s="2">
        <v>54922</v>
      </c>
      <c r="M406" s="2">
        <v>895</v>
      </c>
      <c r="N406" s="2">
        <v>61.32</v>
      </c>
      <c r="O406" cm="1">
        <f t="array" ref="O406">SUMPRODUCT((G406&lt;=$G$401:$G$450)/COUNTIF($G$401:$G$450,$G$401:$G$450))</f>
        <v>6</v>
      </c>
    </row>
    <row r="407" spans="1:15" x14ac:dyDescent="0.45">
      <c r="A407" s="1" t="s">
        <v>20</v>
      </c>
      <c r="D407" s="1"/>
      <c r="E407" s="16">
        <v>43709</v>
      </c>
      <c r="F407" s="1" t="s">
        <v>90</v>
      </c>
      <c r="G407" s="2">
        <v>25854637</v>
      </c>
      <c r="H407" s="2">
        <v>449103</v>
      </c>
      <c r="I407" s="2">
        <v>126517</v>
      </c>
      <c r="J407" s="2">
        <v>1269</v>
      </c>
      <c r="K407" s="2">
        <v>34090</v>
      </c>
      <c r="L407" s="2">
        <v>35959</v>
      </c>
      <c r="M407" s="2">
        <v>624</v>
      </c>
      <c r="N407" s="2">
        <v>57.57</v>
      </c>
      <c r="O407" cm="1">
        <f t="array" ref="O407">SUMPRODUCT((G407&lt;=$G$401:$G$450)/COUNTIF($G$401:$G$450,$G$401:$G$450))</f>
        <v>7</v>
      </c>
    </row>
    <row r="408" spans="1:15" x14ac:dyDescent="0.45">
      <c r="A408" s="1" t="s">
        <v>25</v>
      </c>
      <c r="D408" s="1"/>
      <c r="E408" s="16">
        <v>43709</v>
      </c>
      <c r="F408" s="1" t="s">
        <v>90</v>
      </c>
      <c r="G408" s="2">
        <v>23589113</v>
      </c>
      <c r="H408" s="2">
        <v>1010450</v>
      </c>
      <c r="I408" s="2">
        <v>176485</v>
      </c>
      <c r="J408" s="2">
        <v>2955</v>
      </c>
      <c r="K408" s="2">
        <v>164966</v>
      </c>
      <c r="L408" s="2">
        <v>32808</v>
      </c>
      <c r="M408" s="2">
        <v>1405</v>
      </c>
      <c r="N408" s="2">
        <v>23.35</v>
      </c>
      <c r="O408" cm="1">
        <f t="array" ref="O408">SUMPRODUCT((G408&lt;=$G$401:$G$450)/COUNTIF($G$401:$G$450,$G$401:$G$450))</f>
        <v>8</v>
      </c>
    </row>
    <row r="409" spans="1:15" x14ac:dyDescent="0.45">
      <c r="A409" s="1" t="s">
        <v>15</v>
      </c>
      <c r="D409" s="1"/>
      <c r="E409" s="16">
        <v>43709</v>
      </c>
      <c r="F409" s="1" t="s">
        <v>90</v>
      </c>
      <c r="G409" s="2">
        <v>21867082</v>
      </c>
      <c r="H409" s="2">
        <v>705530</v>
      </c>
      <c r="I409" s="2">
        <v>321314</v>
      </c>
      <c r="J409" s="2">
        <v>1717</v>
      </c>
      <c r="K409" s="2">
        <v>92814</v>
      </c>
      <c r="L409" s="2">
        <v>30413</v>
      </c>
      <c r="M409" s="2">
        <v>981</v>
      </c>
      <c r="N409" s="2">
        <v>30.99</v>
      </c>
      <c r="O409" cm="1">
        <f t="array" ref="O409">SUMPRODUCT((G409&lt;=$G$401:$G$450)/COUNTIF($G$401:$G$450,$G$401:$G$450))</f>
        <v>9</v>
      </c>
    </row>
    <row r="410" spans="1:15" x14ac:dyDescent="0.45">
      <c r="A410" s="1" t="s">
        <v>104</v>
      </c>
      <c r="D410" s="1"/>
      <c r="E410" s="16">
        <v>43709</v>
      </c>
      <c r="F410" s="1" t="s">
        <v>90</v>
      </c>
      <c r="G410" s="2">
        <v>18620218</v>
      </c>
      <c r="H410" s="2">
        <v>194424</v>
      </c>
      <c r="I410" s="2">
        <v>183987</v>
      </c>
      <c r="J410" s="2">
        <v>2047</v>
      </c>
      <c r="K410" s="2">
        <v>29956</v>
      </c>
      <c r="L410" s="2">
        <v>25897</v>
      </c>
      <c r="M410" s="2">
        <v>270</v>
      </c>
      <c r="N410" s="2">
        <v>95.77</v>
      </c>
      <c r="O410" cm="1">
        <f t="array" ref="O410">SUMPRODUCT((G410&lt;=$G$401:$G$450)/COUNTIF($G$401:$G$450,$G$401:$G$450))</f>
        <v>10</v>
      </c>
    </row>
    <row r="411" spans="1:15" x14ac:dyDescent="0.45">
      <c r="A411" s="1" t="s">
        <v>14</v>
      </c>
      <c r="D411" s="1"/>
      <c r="E411" s="16">
        <v>43709</v>
      </c>
      <c r="F411" s="1" t="s">
        <v>90</v>
      </c>
      <c r="G411" s="2">
        <v>18394522</v>
      </c>
      <c r="H411" s="2">
        <v>833556</v>
      </c>
      <c r="I411" s="2">
        <v>67780</v>
      </c>
      <c r="J411" s="2">
        <v>1825</v>
      </c>
      <c r="K411" s="2">
        <v>73390</v>
      </c>
      <c r="L411" s="2">
        <v>25583</v>
      </c>
      <c r="M411" s="2">
        <v>1159</v>
      </c>
      <c r="N411" s="2">
        <v>22.07</v>
      </c>
      <c r="O411" cm="1">
        <f t="array" ref="O411">SUMPRODUCT((G411&lt;=$G$401:$G$450)/COUNTIF($G$401:$G$450,$G$401:$G$450))</f>
        <v>11</v>
      </c>
    </row>
    <row r="412" spans="1:15" x14ac:dyDescent="0.45">
      <c r="A412" s="1" t="s">
        <v>39</v>
      </c>
      <c r="D412" s="1"/>
      <c r="E412" s="16">
        <v>43709</v>
      </c>
      <c r="F412" s="1" t="s">
        <v>90</v>
      </c>
      <c r="G412" s="2">
        <v>16646994</v>
      </c>
      <c r="H412" s="2">
        <v>98984</v>
      </c>
      <c r="I412" s="2">
        <v>64916</v>
      </c>
      <c r="J412" s="2">
        <v>323</v>
      </c>
      <c r="K412" s="2">
        <v>11793</v>
      </c>
      <c r="L412" s="2">
        <v>23152</v>
      </c>
      <c r="M412" s="2">
        <v>137</v>
      </c>
      <c r="N412" s="2">
        <v>168.18</v>
      </c>
      <c r="O412" cm="1">
        <f t="array" ref="O412">SUMPRODUCT((G412&lt;=$G$401:$G$450)/COUNTIF($G$401:$G$450,$G$401:$G$450))</f>
        <v>12</v>
      </c>
    </row>
    <row r="413" spans="1:15" x14ac:dyDescent="0.45">
      <c r="A413" s="1" t="s">
        <v>100</v>
      </c>
      <c r="D413" s="1"/>
      <c r="E413" s="16">
        <v>43709</v>
      </c>
      <c r="F413" s="1" t="s">
        <v>90</v>
      </c>
      <c r="G413" s="2">
        <v>16612953</v>
      </c>
      <c r="H413" s="2">
        <v>780334</v>
      </c>
      <c r="I413" s="2">
        <v>219838</v>
      </c>
      <c r="J413" s="2">
        <v>7217</v>
      </c>
      <c r="K413" s="2">
        <v>74034</v>
      </c>
      <c r="L413" s="2">
        <v>23105</v>
      </c>
      <c r="M413" s="2">
        <v>1085</v>
      </c>
      <c r="N413" s="2">
        <v>21.29</v>
      </c>
      <c r="O413" cm="1">
        <f t="array" ref="O413">SUMPRODUCT((G413&lt;=$G$401:$G$450)/COUNTIF($G$401:$G$450,$G$401:$G$450))</f>
        <v>13</v>
      </c>
    </row>
    <row r="414" spans="1:15" x14ac:dyDescent="0.45">
      <c r="A414" s="1" t="s">
        <v>84</v>
      </c>
      <c r="D414" s="1"/>
      <c r="E414" s="16">
        <v>43709</v>
      </c>
      <c r="F414" s="1" t="s">
        <v>90</v>
      </c>
      <c r="G414" s="2">
        <v>15626703</v>
      </c>
      <c r="H414" s="2">
        <v>279327</v>
      </c>
      <c r="I414" s="2">
        <v>122332</v>
      </c>
      <c r="J414" s="2">
        <v>636</v>
      </c>
      <c r="K414" s="2">
        <v>42174</v>
      </c>
      <c r="L414" s="2">
        <v>21733</v>
      </c>
      <c r="M414" s="2">
        <v>388</v>
      </c>
      <c r="N414" s="2">
        <v>55.94</v>
      </c>
      <c r="O414" cm="1">
        <f t="array" ref="O414">SUMPRODUCT((G414&lt;=$G$401:$G$450)/COUNTIF($G$401:$G$450,$G$401:$G$450))</f>
        <v>14</v>
      </c>
    </row>
    <row r="415" spans="1:15" x14ac:dyDescent="0.45">
      <c r="A415" s="1" t="s">
        <v>106</v>
      </c>
      <c r="D415" s="1"/>
      <c r="E415" s="16">
        <v>43709</v>
      </c>
      <c r="F415" s="1" t="s">
        <v>90</v>
      </c>
      <c r="G415" s="2">
        <v>15554827</v>
      </c>
      <c r="H415" s="2">
        <v>68860</v>
      </c>
      <c r="I415" s="2">
        <v>200521</v>
      </c>
      <c r="J415" s="2">
        <v>174</v>
      </c>
      <c r="K415" s="2">
        <v>4046</v>
      </c>
      <c r="L415" s="2">
        <v>21633</v>
      </c>
      <c r="M415" s="2">
        <v>95</v>
      </c>
      <c r="N415" s="2">
        <v>225.89</v>
      </c>
      <c r="O415" cm="1">
        <f t="array" ref="O415">SUMPRODUCT((G415&lt;=$G$401:$G$450)/COUNTIF($G$401:$G$450,$G$401:$G$450))</f>
        <v>15</v>
      </c>
    </row>
    <row r="416" spans="1:15" x14ac:dyDescent="0.45">
      <c r="A416" s="1" t="s">
        <v>61</v>
      </c>
      <c r="D416" s="1"/>
      <c r="E416" s="16">
        <v>43709</v>
      </c>
      <c r="F416" s="1" t="s">
        <v>90</v>
      </c>
      <c r="G416" s="2">
        <v>14704724</v>
      </c>
      <c r="H416" s="2">
        <v>1082112</v>
      </c>
      <c r="I416" s="2">
        <v>88868</v>
      </c>
      <c r="J416" s="2">
        <v>2931</v>
      </c>
      <c r="K416" s="2">
        <v>124810</v>
      </c>
      <c r="L416" s="2">
        <v>20451</v>
      </c>
      <c r="M416" s="2">
        <v>1505</v>
      </c>
      <c r="N416" s="2">
        <v>13.59</v>
      </c>
      <c r="O416" cm="1">
        <f t="array" ref="O416">SUMPRODUCT((G416&lt;=$G$401:$G$450)/COUNTIF($G$401:$G$450,$G$401:$G$450))</f>
        <v>16</v>
      </c>
    </row>
    <row r="417" spans="1:15" x14ac:dyDescent="0.45">
      <c r="A417" s="1" t="s">
        <v>101</v>
      </c>
      <c r="D417" s="1"/>
      <c r="E417" s="16">
        <v>43709</v>
      </c>
      <c r="F417" s="1" t="s">
        <v>90</v>
      </c>
      <c r="G417" s="2">
        <v>12193758</v>
      </c>
      <c r="H417" s="2">
        <v>434896</v>
      </c>
      <c r="I417" s="2">
        <v>292025</v>
      </c>
      <c r="J417" s="2">
        <v>7316</v>
      </c>
      <c r="K417" s="2">
        <v>87551</v>
      </c>
      <c r="L417" s="2">
        <v>16959</v>
      </c>
      <c r="M417" s="2">
        <v>604</v>
      </c>
      <c r="N417" s="2">
        <v>28.04</v>
      </c>
      <c r="O417" cm="1">
        <f t="array" ref="O417">SUMPRODUCT((G417&lt;=$G$401:$G$450)/COUNTIF($G$401:$G$450,$G$401:$G$450))</f>
        <v>17</v>
      </c>
    </row>
    <row r="418" spans="1:15" x14ac:dyDescent="0.45">
      <c r="A418" s="1" t="s">
        <v>17</v>
      </c>
      <c r="D418" s="1"/>
      <c r="E418" s="16">
        <v>43709</v>
      </c>
      <c r="F418" s="1" t="s">
        <v>90</v>
      </c>
      <c r="G418" s="2">
        <v>10901350</v>
      </c>
      <c r="H418" s="2">
        <v>854160</v>
      </c>
      <c r="I418" s="2">
        <v>84705</v>
      </c>
      <c r="J418" s="2">
        <v>2438</v>
      </c>
      <c r="K418" s="2">
        <v>130459</v>
      </c>
      <c r="L418" s="2">
        <v>15161</v>
      </c>
      <c r="M418" s="2">
        <v>1187</v>
      </c>
      <c r="N418" s="2">
        <v>12.76</v>
      </c>
      <c r="O418" cm="1">
        <f t="array" ref="O418">SUMPRODUCT((G418&lt;=$G$401:$G$450)/COUNTIF($G$401:$G$450,$G$401:$G$450))</f>
        <v>18</v>
      </c>
    </row>
    <row r="419" spans="1:15" x14ac:dyDescent="0.45">
      <c r="A419" s="1" t="s">
        <v>21</v>
      </c>
      <c r="D419" s="1"/>
      <c r="E419" s="16">
        <v>43709</v>
      </c>
      <c r="F419" s="1" t="s">
        <v>90</v>
      </c>
      <c r="G419" s="2">
        <v>8840404</v>
      </c>
      <c r="H419" s="2">
        <v>487915</v>
      </c>
      <c r="I419" s="2">
        <v>50535</v>
      </c>
      <c r="J419" s="2">
        <v>1606</v>
      </c>
      <c r="K419" s="2">
        <v>49968</v>
      </c>
      <c r="L419" s="2">
        <v>12295</v>
      </c>
      <c r="M419" s="2">
        <v>678</v>
      </c>
      <c r="N419" s="2">
        <v>18.12</v>
      </c>
      <c r="O419" cm="1">
        <f t="array" ref="O419">SUMPRODUCT((G419&lt;=$G$401:$G$450)/COUNTIF($G$401:$G$450,$G$401:$G$450))</f>
        <v>19</v>
      </c>
    </row>
    <row r="420" spans="1:15" x14ac:dyDescent="0.45">
      <c r="A420" s="1" t="s">
        <v>41</v>
      </c>
      <c r="D420" s="1"/>
      <c r="E420" s="16">
        <v>43709</v>
      </c>
      <c r="F420" s="1" t="s">
        <v>90</v>
      </c>
      <c r="G420" s="2">
        <v>8467220</v>
      </c>
      <c r="H420" s="2">
        <v>282546</v>
      </c>
      <c r="I420" s="2">
        <v>75752</v>
      </c>
      <c r="J420" s="2">
        <v>1113</v>
      </c>
      <c r="K420" s="2">
        <v>22900</v>
      </c>
      <c r="L420" s="2">
        <v>11776</v>
      </c>
      <c r="M420" s="2">
        <v>392</v>
      </c>
      <c r="N420" s="2">
        <v>29.97</v>
      </c>
      <c r="O420" cm="1">
        <f t="array" ref="O420">SUMPRODUCT((G420&lt;=$G$401:$G$450)/COUNTIF($G$401:$G$450,$G$401:$G$450))</f>
        <v>20</v>
      </c>
    </row>
    <row r="421" spans="1:15" x14ac:dyDescent="0.45">
      <c r="A421" s="1" t="s">
        <v>102</v>
      </c>
      <c r="D421" s="1"/>
      <c r="E421" s="16">
        <v>43709</v>
      </c>
      <c r="F421" s="1" t="s">
        <v>90</v>
      </c>
      <c r="G421" s="2">
        <v>7320988</v>
      </c>
      <c r="H421" s="2">
        <v>327037</v>
      </c>
      <c r="I421" s="2">
        <v>57229</v>
      </c>
      <c r="J421" s="2">
        <v>3034</v>
      </c>
      <c r="K421" s="2">
        <v>34395</v>
      </c>
      <c r="L421" s="2">
        <v>10182</v>
      </c>
      <c r="M421" s="2">
        <v>454</v>
      </c>
      <c r="N421" s="2">
        <v>22.39</v>
      </c>
      <c r="O421" cm="1">
        <f t="array" ref="O421">SUMPRODUCT((G421&lt;=$G$401:$G$450)/COUNTIF($G$401:$G$450,$G$401:$G$450))</f>
        <v>21</v>
      </c>
    </row>
    <row r="422" spans="1:15" x14ac:dyDescent="0.45">
      <c r="A422" s="1" t="s">
        <v>33</v>
      </c>
      <c r="D422" s="1"/>
      <c r="E422" s="16">
        <v>43709</v>
      </c>
      <c r="F422" s="1" t="s">
        <v>90</v>
      </c>
      <c r="G422" s="2">
        <v>7315006</v>
      </c>
      <c r="H422" s="2">
        <v>210760</v>
      </c>
      <c r="I422" s="2">
        <v>77271</v>
      </c>
      <c r="J422" s="2">
        <v>2171</v>
      </c>
      <c r="K422" s="2">
        <v>12476</v>
      </c>
      <c r="L422" s="2">
        <v>10173</v>
      </c>
      <c r="M422" s="2">
        <v>293</v>
      </c>
      <c r="N422" s="2">
        <v>34.71</v>
      </c>
      <c r="O422" cm="1">
        <f t="array" ref="O422">SUMPRODUCT((G422&lt;=$G$401:$G$450)/COUNTIF($G$401:$G$450,$G$401:$G$450))</f>
        <v>22</v>
      </c>
    </row>
    <row r="423" spans="1:15" x14ac:dyDescent="0.45">
      <c r="A423" s="1" t="s">
        <v>13</v>
      </c>
      <c r="D423" s="1"/>
      <c r="E423" s="16">
        <v>43709</v>
      </c>
      <c r="F423" s="1" t="s">
        <v>90</v>
      </c>
      <c r="G423" s="2">
        <v>5757725</v>
      </c>
      <c r="H423" s="2">
        <v>532182</v>
      </c>
      <c r="I423" s="2">
        <v>75170</v>
      </c>
      <c r="J423" s="2">
        <v>1675</v>
      </c>
      <c r="K423" s="2">
        <v>59590</v>
      </c>
      <c r="L423" s="2">
        <v>8007</v>
      </c>
      <c r="M423" s="2">
        <v>740</v>
      </c>
      <c r="N423" s="2">
        <v>10.82</v>
      </c>
      <c r="O423" cm="1">
        <f t="array" ref="O423">SUMPRODUCT((G423&lt;=$G$401:$G$450)/COUNTIF($G$401:$G$450,$G$401:$G$450))</f>
        <v>23</v>
      </c>
    </row>
    <row r="424" spans="1:15" x14ac:dyDescent="0.45">
      <c r="A424" s="1" t="s">
        <v>28</v>
      </c>
      <c r="D424" s="1"/>
      <c r="E424" s="16">
        <v>43709</v>
      </c>
      <c r="F424" s="1" t="s">
        <v>90</v>
      </c>
      <c r="G424" s="2">
        <v>4515330</v>
      </c>
      <c r="H424" s="2">
        <v>154586</v>
      </c>
      <c r="I424" s="2">
        <v>46495</v>
      </c>
      <c r="J424" s="2">
        <v>394</v>
      </c>
      <c r="K424" s="2">
        <v>10274</v>
      </c>
      <c r="L424" s="2">
        <v>6280</v>
      </c>
      <c r="M424" s="2">
        <v>215</v>
      </c>
      <c r="N424" s="2">
        <v>29.21</v>
      </c>
      <c r="O424" cm="1">
        <f t="array" ref="O424">SUMPRODUCT((G424&lt;=$G$401:$G$450)/COUNTIF($G$401:$G$450,$G$401:$G$450))</f>
        <v>24</v>
      </c>
    </row>
    <row r="425" spans="1:15" x14ac:dyDescent="0.45">
      <c r="A425" s="1" t="s">
        <v>31</v>
      </c>
      <c r="D425" s="1"/>
      <c r="E425" s="16">
        <v>43709</v>
      </c>
      <c r="F425" s="1" t="s">
        <v>90</v>
      </c>
      <c r="G425" s="2">
        <v>4333359</v>
      </c>
      <c r="H425" s="2">
        <v>253484</v>
      </c>
      <c r="I425" s="2">
        <v>21410</v>
      </c>
      <c r="J425" s="2">
        <v>548</v>
      </c>
      <c r="K425" s="2">
        <v>27296</v>
      </c>
      <c r="L425" s="2">
        <v>6026</v>
      </c>
      <c r="M425" s="2">
        <v>352</v>
      </c>
      <c r="N425" s="2">
        <v>17.100000000000001</v>
      </c>
      <c r="O425" cm="1">
        <f t="array" ref="O425">SUMPRODUCT((G425&lt;=$G$401:$G$450)/COUNTIF($G$401:$G$450,$G$401:$G$450))</f>
        <v>25</v>
      </c>
    </row>
    <row r="426" spans="1:15" x14ac:dyDescent="0.45">
      <c r="A426" s="1" t="s">
        <v>103</v>
      </c>
      <c r="D426" s="1"/>
      <c r="E426" s="16">
        <v>43709</v>
      </c>
      <c r="F426" s="1" t="s">
        <v>90</v>
      </c>
      <c r="G426" s="2">
        <v>3966744</v>
      </c>
      <c r="H426" s="2">
        <v>273216</v>
      </c>
      <c r="I426" s="2">
        <v>47475</v>
      </c>
      <c r="J426" s="2">
        <v>2273</v>
      </c>
      <c r="K426" s="2">
        <v>38262</v>
      </c>
      <c r="L426" s="2">
        <v>5517</v>
      </c>
      <c r="M426" s="2">
        <v>379</v>
      </c>
      <c r="N426" s="2">
        <v>14.52</v>
      </c>
      <c r="O426" cm="1">
        <f t="array" ref="O426">SUMPRODUCT((G426&lt;=$G$401:$G$450)/COUNTIF($G$401:$G$450,$G$401:$G$450))</f>
        <v>26</v>
      </c>
    </row>
    <row r="427" spans="1:15" x14ac:dyDescent="0.45">
      <c r="A427" s="1" t="s">
        <v>22</v>
      </c>
      <c r="D427" s="1"/>
      <c r="E427" s="16">
        <v>43709</v>
      </c>
      <c r="F427" s="1" t="s">
        <v>90</v>
      </c>
      <c r="G427" s="2">
        <v>3929168</v>
      </c>
      <c r="H427" s="2">
        <v>322090</v>
      </c>
      <c r="I427" s="2">
        <v>24985</v>
      </c>
      <c r="J427" s="2">
        <v>906</v>
      </c>
      <c r="K427" s="2">
        <v>33351</v>
      </c>
      <c r="L427" s="2">
        <v>5464</v>
      </c>
      <c r="M427" s="2">
        <v>447</v>
      </c>
      <c r="N427" s="2">
        <v>12.2</v>
      </c>
      <c r="O427" cm="1">
        <f t="array" ref="O427">SUMPRODUCT((G427&lt;=$G$401:$G$450)/COUNTIF($G$401:$G$450,$G$401:$G$450))</f>
        <v>27</v>
      </c>
    </row>
    <row r="428" spans="1:15" x14ac:dyDescent="0.45">
      <c r="A428" s="1" t="s">
        <v>34</v>
      </c>
      <c r="D428" s="1"/>
      <c r="E428" s="16">
        <v>43709</v>
      </c>
      <c r="F428" s="1" t="s">
        <v>90</v>
      </c>
      <c r="G428" s="2">
        <v>3858561</v>
      </c>
      <c r="H428" s="2">
        <v>228944</v>
      </c>
      <c r="I428" s="2">
        <v>28558</v>
      </c>
      <c r="J428" s="2">
        <v>447</v>
      </c>
      <c r="K428" s="2">
        <v>12796</v>
      </c>
      <c r="L428" s="2">
        <v>5366</v>
      </c>
      <c r="M428" s="2">
        <v>318</v>
      </c>
      <c r="N428" s="2">
        <v>16.850000000000001</v>
      </c>
      <c r="O428" cm="1">
        <f t="array" ref="O428">SUMPRODUCT((G428&lt;=$G$401:$G$450)/COUNTIF($G$401:$G$450,$G$401:$G$450))</f>
        <v>28</v>
      </c>
    </row>
    <row r="429" spans="1:15" x14ac:dyDescent="0.45">
      <c r="A429" s="1" t="s">
        <v>36</v>
      </c>
      <c r="D429" s="1"/>
      <c r="E429" s="16">
        <v>43709</v>
      </c>
      <c r="F429" s="1" t="s">
        <v>90</v>
      </c>
      <c r="G429" s="2">
        <v>3829217</v>
      </c>
      <c r="H429" s="2">
        <v>85212</v>
      </c>
      <c r="I429" s="2">
        <v>47102</v>
      </c>
      <c r="J429" s="2">
        <v>755</v>
      </c>
      <c r="K429" s="2">
        <v>11081</v>
      </c>
      <c r="L429" s="2">
        <v>5325</v>
      </c>
      <c r="M429" s="2">
        <v>118</v>
      </c>
      <c r="N429" s="2">
        <v>44.94</v>
      </c>
      <c r="O429" cm="1">
        <f t="array" ref="O429">SUMPRODUCT((G429&lt;=$G$401:$G$450)/COUNTIF($G$401:$G$450,$G$401:$G$450))</f>
        <v>29</v>
      </c>
    </row>
    <row r="430" spans="1:15" x14ac:dyDescent="0.45">
      <c r="A430" s="1" t="s">
        <v>51</v>
      </c>
      <c r="D430" s="1"/>
      <c r="E430" s="16">
        <v>43709</v>
      </c>
      <c r="F430" s="1" t="s">
        <v>90</v>
      </c>
      <c r="G430" s="2">
        <v>3784233</v>
      </c>
      <c r="H430" s="2">
        <v>76824</v>
      </c>
      <c r="I430" s="2">
        <v>24083</v>
      </c>
      <c r="J430" s="2">
        <v>178</v>
      </c>
      <c r="K430" s="2">
        <v>6158</v>
      </c>
      <c r="L430" s="2">
        <v>5263</v>
      </c>
      <c r="M430" s="2">
        <v>106</v>
      </c>
      <c r="N430" s="2">
        <v>49.26</v>
      </c>
      <c r="O430" cm="1">
        <f t="array" ref="O430">SUMPRODUCT((G430&lt;=$G$401:$G$450)/COUNTIF($G$401:$G$450,$G$401:$G$450))</f>
        <v>30</v>
      </c>
    </row>
    <row r="431" spans="1:15" x14ac:dyDescent="0.45">
      <c r="A431" s="1" t="s">
        <v>29</v>
      </c>
      <c r="D431" s="1"/>
      <c r="E431" s="16">
        <v>43709</v>
      </c>
      <c r="F431" s="1" t="s">
        <v>90</v>
      </c>
      <c r="G431" s="2">
        <v>3512205</v>
      </c>
      <c r="H431" s="2">
        <v>250133</v>
      </c>
      <c r="I431" s="2">
        <v>70148</v>
      </c>
      <c r="J431" s="2">
        <v>654</v>
      </c>
      <c r="K431" s="2">
        <v>52006</v>
      </c>
      <c r="L431" s="2">
        <v>4884</v>
      </c>
      <c r="M431" s="2">
        <v>347</v>
      </c>
      <c r="N431" s="2">
        <v>14.04</v>
      </c>
      <c r="O431" cm="1">
        <f t="array" ref="O431">SUMPRODUCT((G431&lt;=$G$401:$G$450)/COUNTIF($G$401:$G$450,$G$401:$G$450))</f>
        <v>31</v>
      </c>
    </row>
    <row r="432" spans="1:15" x14ac:dyDescent="0.45">
      <c r="A432" s="1" t="s">
        <v>44</v>
      </c>
      <c r="D432" s="1"/>
      <c r="E432" s="16">
        <v>43709</v>
      </c>
      <c r="F432" s="1" t="s">
        <v>90</v>
      </c>
      <c r="G432" s="2">
        <v>2792577</v>
      </c>
      <c r="H432" s="2">
        <v>107518</v>
      </c>
      <c r="I432" s="2">
        <v>23240</v>
      </c>
      <c r="J432" s="2">
        <v>342</v>
      </c>
      <c r="K432" s="2">
        <v>8486</v>
      </c>
      <c r="L432" s="2">
        <v>3883</v>
      </c>
      <c r="M432" s="2">
        <v>149</v>
      </c>
      <c r="N432" s="2">
        <v>25.97</v>
      </c>
      <c r="O432" cm="1">
        <f t="array" ref="O432">SUMPRODUCT((G432&lt;=$G$401:$G$450)/COUNTIF($G$401:$G$450,$G$401:$G$450))</f>
        <v>32</v>
      </c>
    </row>
    <row r="433" spans="1:15" x14ac:dyDescent="0.45">
      <c r="A433" s="1" t="s">
        <v>105</v>
      </c>
      <c r="D433" s="1"/>
      <c r="E433" s="16">
        <v>43709</v>
      </c>
      <c r="F433" s="1" t="s">
        <v>90</v>
      </c>
      <c r="G433" s="2">
        <v>2547753</v>
      </c>
      <c r="H433" s="2">
        <v>72216</v>
      </c>
      <c r="I433" s="2">
        <v>57713</v>
      </c>
      <c r="J433" s="2">
        <v>1006</v>
      </c>
      <c r="K433" s="2">
        <v>9059</v>
      </c>
      <c r="L433" s="2">
        <v>3543</v>
      </c>
      <c r="M433" s="2">
        <v>100</v>
      </c>
      <c r="N433" s="2">
        <v>35.28</v>
      </c>
      <c r="O433" cm="1">
        <f t="array" ref="O433">SUMPRODUCT((G433&lt;=$G$401:$G$450)/COUNTIF($G$401:$G$450,$G$401:$G$450))</f>
        <v>33</v>
      </c>
    </row>
    <row r="434" spans="1:15" x14ac:dyDescent="0.45">
      <c r="A434" s="1" t="s">
        <v>45</v>
      </c>
      <c r="D434" s="1"/>
      <c r="E434" s="16">
        <v>43709</v>
      </c>
      <c r="F434" s="1" t="s">
        <v>90</v>
      </c>
      <c r="G434" s="2">
        <v>2305029</v>
      </c>
      <c r="H434" s="2">
        <v>126861</v>
      </c>
      <c r="I434" s="2">
        <v>6354</v>
      </c>
      <c r="J434" s="2">
        <v>295</v>
      </c>
      <c r="K434" s="2">
        <v>8335</v>
      </c>
      <c r="L434" s="2">
        <v>3205</v>
      </c>
      <c r="M434" s="2">
        <v>176</v>
      </c>
      <c r="N434" s="2">
        <v>18.170000000000002</v>
      </c>
      <c r="O434" cm="1">
        <f t="array" ref="O434">SUMPRODUCT((G434&lt;=$G$401:$G$450)/COUNTIF($G$401:$G$450,$G$401:$G$450))</f>
        <v>34</v>
      </c>
    </row>
    <row r="435" spans="1:15" x14ac:dyDescent="0.45">
      <c r="A435" s="1" t="s">
        <v>52</v>
      </c>
      <c r="D435" s="1"/>
      <c r="E435" s="16">
        <v>43709</v>
      </c>
      <c r="F435" s="1" t="s">
        <v>90</v>
      </c>
      <c r="G435" s="2">
        <v>2193726</v>
      </c>
      <c r="H435" s="2">
        <v>115415</v>
      </c>
      <c r="I435" s="2">
        <v>28018</v>
      </c>
      <c r="J435" s="2">
        <v>396</v>
      </c>
      <c r="K435" s="2">
        <v>12163</v>
      </c>
      <c r="L435" s="2">
        <v>3051</v>
      </c>
      <c r="M435" s="2">
        <v>160</v>
      </c>
      <c r="N435" s="2">
        <v>19.010000000000002</v>
      </c>
      <c r="O435" cm="1">
        <f t="array" ref="O435">SUMPRODUCT((G435&lt;=$G$401:$G$450)/COUNTIF($G$401:$G$450,$G$401:$G$450))</f>
        <v>35</v>
      </c>
    </row>
    <row r="436" spans="1:15" x14ac:dyDescent="0.45">
      <c r="A436" s="1" t="s">
        <v>94</v>
      </c>
      <c r="D436" s="1"/>
      <c r="E436" s="16">
        <v>43709</v>
      </c>
      <c r="F436" s="1" t="s">
        <v>90</v>
      </c>
      <c r="G436" s="2">
        <v>1976055</v>
      </c>
      <c r="H436" s="2">
        <v>147916</v>
      </c>
      <c r="I436" s="2">
        <v>119051</v>
      </c>
      <c r="J436" s="2">
        <v>622</v>
      </c>
      <c r="K436" s="2">
        <v>20224</v>
      </c>
      <c r="L436" s="2">
        <v>2748</v>
      </c>
      <c r="M436" s="2">
        <v>205</v>
      </c>
      <c r="N436" s="2">
        <v>13.36</v>
      </c>
      <c r="O436" cm="1">
        <f t="array" ref="O436">SUMPRODUCT((G436&lt;=$G$401:$G$450)/COUNTIF($G$401:$G$450,$G$401:$G$450))</f>
        <v>36</v>
      </c>
    </row>
    <row r="437" spans="1:15" x14ac:dyDescent="0.45">
      <c r="A437" s="1" t="s">
        <v>49</v>
      </c>
      <c r="D437" s="1"/>
      <c r="E437" s="16">
        <v>43709</v>
      </c>
      <c r="F437" s="1" t="s">
        <v>90</v>
      </c>
      <c r="G437" s="2">
        <v>1819834</v>
      </c>
      <c r="H437" s="2">
        <v>165842</v>
      </c>
      <c r="I437" s="2">
        <v>63045</v>
      </c>
      <c r="J437" s="2">
        <v>897</v>
      </c>
      <c r="K437" s="2">
        <v>14742</v>
      </c>
      <c r="L437" s="2">
        <v>2531</v>
      </c>
      <c r="M437" s="2">
        <v>230</v>
      </c>
      <c r="N437" s="2">
        <v>10.97</v>
      </c>
      <c r="O437" cm="1">
        <f t="array" ref="O437">SUMPRODUCT((G437&lt;=$G$401:$G$450)/COUNTIF($G$401:$G$450,$G$401:$G$450))</f>
        <v>37</v>
      </c>
    </row>
    <row r="438" spans="1:15" x14ac:dyDescent="0.45">
      <c r="A438" s="1" t="s">
        <v>98</v>
      </c>
      <c r="D438" s="1"/>
      <c r="E438" s="16">
        <v>43709</v>
      </c>
      <c r="F438" s="1" t="s">
        <v>90</v>
      </c>
      <c r="G438" s="2">
        <v>1812074</v>
      </c>
      <c r="H438" s="2">
        <v>82756</v>
      </c>
      <c r="I438" s="2">
        <v>48553</v>
      </c>
      <c r="J438" s="2">
        <v>272</v>
      </c>
      <c r="K438" s="2">
        <v>8360</v>
      </c>
      <c r="L438" s="2">
        <v>2520</v>
      </c>
      <c r="M438" s="2">
        <v>115</v>
      </c>
      <c r="N438" s="2">
        <v>21.9</v>
      </c>
      <c r="O438" cm="1">
        <f t="array" ref="O438">SUMPRODUCT((G438&lt;=$G$401:$G$450)/COUNTIF($G$401:$G$450,$G$401:$G$450))</f>
        <v>38</v>
      </c>
    </row>
    <row r="439" spans="1:15" x14ac:dyDescent="0.45">
      <c r="A439" s="1" t="s">
        <v>92</v>
      </c>
      <c r="D439" s="1"/>
      <c r="E439" s="16">
        <v>43709</v>
      </c>
      <c r="F439" s="1" t="s">
        <v>90</v>
      </c>
      <c r="G439" s="2">
        <v>1678332</v>
      </c>
      <c r="H439" s="2">
        <v>69361</v>
      </c>
      <c r="I439" s="2">
        <v>5398</v>
      </c>
      <c r="J439" s="2">
        <v>183</v>
      </c>
      <c r="K439" s="2">
        <v>4060</v>
      </c>
      <c r="L439" s="2">
        <v>2334</v>
      </c>
      <c r="M439" s="2">
        <v>96</v>
      </c>
      <c r="N439" s="2">
        <v>24.2</v>
      </c>
      <c r="O439" cm="1">
        <f t="array" ref="O439">SUMPRODUCT((G439&lt;=$G$401:$G$450)/COUNTIF($G$401:$G$450,$G$401:$G$450))</f>
        <v>39</v>
      </c>
    </row>
    <row r="440" spans="1:15" x14ac:dyDescent="0.45">
      <c r="A440" s="1" t="s">
        <v>70</v>
      </c>
      <c r="D440" s="1"/>
      <c r="E440" s="16">
        <v>43709</v>
      </c>
      <c r="F440" s="1" t="s">
        <v>90</v>
      </c>
      <c r="G440" s="2">
        <v>1498293</v>
      </c>
      <c r="H440" s="2">
        <v>82586</v>
      </c>
      <c r="I440" s="2">
        <v>8738</v>
      </c>
      <c r="J440" s="2">
        <v>211</v>
      </c>
      <c r="K440" s="2">
        <v>6283</v>
      </c>
      <c r="L440" s="2">
        <v>2083</v>
      </c>
      <c r="M440" s="2">
        <v>114</v>
      </c>
      <c r="N440" s="2">
        <v>18.14</v>
      </c>
      <c r="O440" cm="1">
        <f t="array" ref="O440">SUMPRODUCT((G440&lt;=$G$401:$G$450)/COUNTIF($G$401:$G$450,$G$401:$G$450))</f>
        <v>40</v>
      </c>
    </row>
    <row r="441" spans="1:15" x14ac:dyDescent="0.45">
      <c r="A441" s="1" t="s">
        <v>55</v>
      </c>
      <c r="D441" s="1"/>
      <c r="E441" s="16">
        <v>43709</v>
      </c>
      <c r="F441" s="1" t="s">
        <v>90</v>
      </c>
      <c r="G441" s="2">
        <v>1337825</v>
      </c>
      <c r="H441" s="2">
        <v>87158</v>
      </c>
      <c r="I441" s="2">
        <v>8756</v>
      </c>
      <c r="J441" s="2">
        <v>231</v>
      </c>
      <c r="K441" s="2">
        <v>10071</v>
      </c>
      <c r="L441" s="2">
        <v>1860</v>
      </c>
      <c r="M441" s="2">
        <v>121</v>
      </c>
      <c r="N441" s="2">
        <v>15.35</v>
      </c>
      <c r="O441" cm="1">
        <f t="array" ref="O441">SUMPRODUCT((G441&lt;=$G$401:$G$450)/COUNTIF($G$401:$G$450,$G$401:$G$450))</f>
        <v>41</v>
      </c>
    </row>
    <row r="442" spans="1:15" x14ac:dyDescent="0.45">
      <c r="A442" s="1" t="s">
        <v>85</v>
      </c>
      <c r="D442" s="1"/>
      <c r="E442" s="16">
        <v>43709</v>
      </c>
      <c r="F442" s="1" t="s">
        <v>90</v>
      </c>
      <c r="G442" s="2">
        <v>1335575</v>
      </c>
      <c r="H442" s="2">
        <v>85643</v>
      </c>
      <c r="I442" s="2">
        <v>15114</v>
      </c>
      <c r="J442" s="2">
        <v>237</v>
      </c>
      <c r="K442" s="2">
        <v>8087</v>
      </c>
      <c r="L442" s="2">
        <v>1857</v>
      </c>
      <c r="M442" s="2">
        <v>119</v>
      </c>
      <c r="N442" s="2">
        <v>15.59</v>
      </c>
      <c r="O442" cm="1">
        <f t="array" ref="O442">SUMPRODUCT((G442&lt;=$G$401:$G$450)/COUNTIF($G$401:$G$450,$G$401:$G$450))</f>
        <v>42</v>
      </c>
    </row>
    <row r="443" spans="1:15" x14ac:dyDescent="0.45">
      <c r="A443" s="1" t="s">
        <v>54</v>
      </c>
      <c r="D443" s="1"/>
      <c r="E443" s="16">
        <v>43709</v>
      </c>
      <c r="F443" s="1" t="s">
        <v>90</v>
      </c>
      <c r="G443" s="2">
        <v>1304086</v>
      </c>
      <c r="H443" s="2">
        <v>103787</v>
      </c>
      <c r="I443" s="2">
        <v>13228</v>
      </c>
      <c r="J443" s="2">
        <v>309</v>
      </c>
      <c r="K443" s="2">
        <v>8416</v>
      </c>
      <c r="L443" s="2">
        <v>1813</v>
      </c>
      <c r="M443" s="2">
        <v>144</v>
      </c>
      <c r="N443" s="2">
        <v>12.57</v>
      </c>
      <c r="O443" cm="1">
        <f t="array" ref="O443">SUMPRODUCT((G443&lt;=$G$401:$G$450)/COUNTIF($G$401:$G$450,$G$401:$G$450))</f>
        <v>43</v>
      </c>
    </row>
    <row r="444" spans="1:15" x14ac:dyDescent="0.45">
      <c r="A444" s="1" t="s">
        <v>26</v>
      </c>
      <c r="D444" s="1"/>
      <c r="E444" s="16">
        <v>43709</v>
      </c>
      <c r="F444" s="1" t="s">
        <v>90</v>
      </c>
      <c r="G444" s="2">
        <v>1246824</v>
      </c>
      <c r="H444" s="2">
        <v>96383</v>
      </c>
      <c r="I444" s="2">
        <v>23025</v>
      </c>
      <c r="J444" s="2">
        <v>330</v>
      </c>
      <c r="K444" s="2">
        <v>12748</v>
      </c>
      <c r="L444" s="2">
        <v>1734</v>
      </c>
      <c r="M444" s="2">
        <v>134</v>
      </c>
      <c r="N444" s="2">
        <v>12.94</v>
      </c>
      <c r="O444" cm="1">
        <f t="array" ref="O444">SUMPRODUCT((G444&lt;=$G$401:$G$450)/COUNTIF($G$401:$G$450,$G$401:$G$450))</f>
        <v>44</v>
      </c>
    </row>
    <row r="445" spans="1:15" x14ac:dyDescent="0.45">
      <c r="A445" s="1" t="s">
        <v>35</v>
      </c>
      <c r="D445" s="1"/>
      <c r="E445" s="16">
        <v>43709</v>
      </c>
      <c r="F445" s="1" t="s">
        <v>90</v>
      </c>
      <c r="G445" s="2">
        <v>1094002</v>
      </c>
      <c r="H445" s="2">
        <v>110547</v>
      </c>
      <c r="I445" s="2">
        <v>19942</v>
      </c>
      <c r="J445" s="2">
        <v>411</v>
      </c>
      <c r="K445" s="2">
        <v>13672</v>
      </c>
      <c r="L445" s="2">
        <v>1521</v>
      </c>
      <c r="M445" s="2">
        <v>153</v>
      </c>
      <c r="N445" s="2">
        <v>9.9</v>
      </c>
      <c r="O445" cm="1">
        <f t="array" ref="O445">SUMPRODUCT((G445&lt;=$G$401:$G$450)/COUNTIF($G$401:$G$450,$G$401:$G$450))</f>
        <v>45</v>
      </c>
    </row>
    <row r="446" spans="1:15" x14ac:dyDescent="0.45">
      <c r="A446" s="1" t="s">
        <v>43</v>
      </c>
      <c r="D446" s="1"/>
      <c r="E446" s="16">
        <v>43709</v>
      </c>
      <c r="F446" s="1" t="s">
        <v>90</v>
      </c>
      <c r="G446" s="2">
        <v>1015175</v>
      </c>
      <c r="H446" s="2">
        <v>98019</v>
      </c>
      <c r="I446" s="2">
        <v>22532</v>
      </c>
      <c r="J446" s="2">
        <v>258</v>
      </c>
      <c r="K446" s="2">
        <v>10659</v>
      </c>
      <c r="L446" s="2">
        <v>1411</v>
      </c>
      <c r="M446" s="2">
        <v>136</v>
      </c>
      <c r="N446" s="2">
        <v>10.36</v>
      </c>
      <c r="O446" cm="1">
        <f t="array" ref="O446">SUMPRODUCT((G446&lt;=$G$401:$G$450)/COUNTIF($G$401:$G$450,$G$401:$G$450))</f>
        <v>46</v>
      </c>
    </row>
    <row r="447" spans="1:15" x14ac:dyDescent="0.45">
      <c r="A447" s="1" t="s">
        <v>50</v>
      </c>
      <c r="D447" s="1"/>
      <c r="E447" s="16">
        <v>43709</v>
      </c>
      <c r="F447" s="1" t="s">
        <v>90</v>
      </c>
      <c r="G447" s="2">
        <v>936832</v>
      </c>
      <c r="H447" s="2">
        <v>134775</v>
      </c>
      <c r="I447" s="2">
        <v>20411</v>
      </c>
      <c r="J447" s="2">
        <v>384</v>
      </c>
      <c r="K447" s="2">
        <v>28412</v>
      </c>
      <c r="L447" s="2">
        <v>1302</v>
      </c>
      <c r="M447" s="2">
        <v>187</v>
      </c>
      <c r="N447" s="2">
        <v>6.95</v>
      </c>
      <c r="O447" cm="1">
        <f t="array" ref="O447">SUMPRODUCT((G447&lt;=$G$401:$G$450)/COUNTIF($G$401:$G$450,$G$401:$G$450))</f>
        <v>47</v>
      </c>
    </row>
    <row r="448" spans="1:15" x14ac:dyDescent="0.45">
      <c r="A448" s="1" t="s">
        <v>95</v>
      </c>
      <c r="D448" s="1"/>
      <c r="E448" s="16">
        <v>43709</v>
      </c>
      <c r="F448" s="1" t="s">
        <v>90</v>
      </c>
      <c r="G448" s="2">
        <v>705415</v>
      </c>
      <c r="H448" s="2">
        <v>80813</v>
      </c>
      <c r="I448" s="2">
        <v>11268</v>
      </c>
      <c r="J448" s="2">
        <v>452</v>
      </c>
      <c r="K448" s="2">
        <v>13050</v>
      </c>
      <c r="L448" s="2">
        <v>981</v>
      </c>
      <c r="M448" s="2">
        <v>112</v>
      </c>
      <c r="N448" s="2">
        <v>8.73</v>
      </c>
      <c r="O448" cm="1">
        <f t="array" ref="O448">SUMPRODUCT((G448&lt;=$G$401:$G$450)/COUNTIF($G$401:$G$450,$G$401:$G$450))</f>
        <v>48</v>
      </c>
    </row>
    <row r="449" spans="1:15" x14ac:dyDescent="0.45">
      <c r="A449" s="1" t="s">
        <v>46</v>
      </c>
      <c r="D449" s="1"/>
      <c r="E449" s="16">
        <v>43709</v>
      </c>
      <c r="F449" s="1" t="s">
        <v>90</v>
      </c>
      <c r="G449" s="2">
        <v>703565</v>
      </c>
      <c r="H449" s="2">
        <v>68319</v>
      </c>
      <c r="I449" s="2">
        <v>5386</v>
      </c>
      <c r="J449" s="2">
        <v>179</v>
      </c>
      <c r="K449" s="2">
        <v>8125</v>
      </c>
      <c r="L449" s="2">
        <v>978</v>
      </c>
      <c r="M449" s="2">
        <v>95</v>
      </c>
      <c r="N449" s="2">
        <v>10.3</v>
      </c>
      <c r="O449" cm="1">
        <f t="array" ref="O449">SUMPRODUCT((G449&lt;=$G$401:$G$450)/COUNTIF($G$401:$G$450,$G$401:$G$450))</f>
        <v>49</v>
      </c>
    </row>
    <row r="450" spans="1:15" x14ac:dyDescent="0.45">
      <c r="A450" s="1" t="s">
        <v>71</v>
      </c>
      <c r="D450" s="1"/>
      <c r="E450" s="16">
        <v>43709</v>
      </c>
      <c r="F450" s="1" t="s">
        <v>90</v>
      </c>
      <c r="G450" s="2">
        <v>397551</v>
      </c>
      <c r="H450" s="2">
        <v>73391</v>
      </c>
      <c r="I450" s="2">
        <v>3960</v>
      </c>
      <c r="J450" s="2">
        <v>236</v>
      </c>
      <c r="K450" s="2">
        <v>15258</v>
      </c>
      <c r="L450" s="2">
        <v>552</v>
      </c>
      <c r="M450" s="2">
        <v>102</v>
      </c>
      <c r="N450" s="2">
        <v>5.42</v>
      </c>
      <c r="O450" cm="1">
        <f t="array" ref="O450">SUMPRODUCT((G450&lt;=$G$401:$G$450)/COUNTIF($G$401:$G$450,$G$401:$G$450))</f>
        <v>50</v>
      </c>
    </row>
    <row r="451" spans="1:15" x14ac:dyDescent="0.45">
      <c r="A451" s="1" t="s">
        <v>12</v>
      </c>
      <c r="D451" s="1"/>
      <c r="E451" s="16">
        <v>43739</v>
      </c>
      <c r="F451" s="1" t="s">
        <v>107</v>
      </c>
      <c r="G451" s="2">
        <v>125658644</v>
      </c>
      <c r="H451" s="2">
        <v>2204626</v>
      </c>
      <c r="I451" s="2">
        <v>1100440</v>
      </c>
      <c r="J451" s="2">
        <v>5944</v>
      </c>
      <c r="K451" s="2">
        <v>195507</v>
      </c>
      <c r="L451" s="2">
        <v>169123</v>
      </c>
      <c r="M451" s="2">
        <v>2967</v>
      </c>
      <c r="N451" s="2">
        <v>57</v>
      </c>
      <c r="O451" s="33" cm="1">
        <f t="array" ref="O451">SUMPRODUCT((G451&lt;=$G$451:$G$500)/COUNTIF($G$451:$G$500,$G$451:$G$500))</f>
        <v>1</v>
      </c>
    </row>
    <row r="452" spans="1:15" x14ac:dyDescent="0.45">
      <c r="A452" s="1" t="s">
        <v>10</v>
      </c>
      <c r="D452" s="1"/>
      <c r="E452" s="16">
        <v>43739</v>
      </c>
      <c r="F452" s="1" t="s">
        <v>107</v>
      </c>
      <c r="G452" s="2">
        <v>79089347</v>
      </c>
      <c r="H452" s="2">
        <v>3933947</v>
      </c>
      <c r="I452" s="2">
        <v>1611930</v>
      </c>
      <c r="J452" s="2">
        <v>43173</v>
      </c>
      <c r="K452" s="2">
        <v>437772</v>
      </c>
      <c r="L452" s="2">
        <v>106445</v>
      </c>
      <c r="M452" s="2">
        <v>5294</v>
      </c>
      <c r="N452" s="2">
        <v>20.100000000000001</v>
      </c>
      <c r="O452" s="33" cm="1">
        <f t="array" ref="O452">SUMPRODUCT((G452&lt;=$G$451:$G$500)/COUNTIF($G$451:$G$500,$G$451:$G$500))</f>
        <v>2</v>
      </c>
    </row>
    <row r="453" spans="1:15" x14ac:dyDescent="0.45">
      <c r="A453" s="1" t="s">
        <v>18</v>
      </c>
      <c r="D453" s="1"/>
      <c r="E453" s="16">
        <v>43739</v>
      </c>
      <c r="F453" s="1" t="s">
        <v>107</v>
      </c>
      <c r="G453" s="2">
        <v>68419996</v>
      </c>
      <c r="H453" s="2">
        <v>1089800</v>
      </c>
      <c r="I453" s="2">
        <v>244285</v>
      </c>
      <c r="J453" s="2">
        <v>2347</v>
      </c>
      <c r="K453" s="2">
        <v>157126</v>
      </c>
      <c r="L453" s="2">
        <v>92086</v>
      </c>
      <c r="M453" s="2">
        <v>1466</v>
      </c>
      <c r="N453" s="2">
        <v>62.78</v>
      </c>
      <c r="O453" s="33" cm="1">
        <f t="array" ref="O453">SUMPRODUCT((G453&lt;=$G$451:$G$500)/COUNTIF($G$451:$G$500,$G$451:$G$500))</f>
        <v>3</v>
      </c>
    </row>
    <row r="454" spans="1:15" x14ac:dyDescent="0.45">
      <c r="A454" s="1" t="s">
        <v>16</v>
      </c>
      <c r="D454" s="1"/>
      <c r="E454" s="16">
        <v>43739</v>
      </c>
      <c r="F454" s="1" t="s">
        <v>107</v>
      </c>
      <c r="G454" s="2">
        <v>44765681</v>
      </c>
      <c r="H454" s="2">
        <v>932539</v>
      </c>
      <c r="I454" s="2">
        <v>381582</v>
      </c>
      <c r="J454" s="2">
        <v>2578</v>
      </c>
      <c r="K454" s="2">
        <v>135261</v>
      </c>
      <c r="L454" s="2">
        <v>60249</v>
      </c>
      <c r="M454" s="2">
        <v>1255</v>
      </c>
      <c r="N454" s="2">
        <v>48</v>
      </c>
      <c r="O454" s="33" cm="1">
        <f t="array" ref="O454">SUMPRODUCT((G454&lt;=$G$451:$G$500)/COUNTIF($G$451:$G$500,$G$451:$G$500))</f>
        <v>4</v>
      </c>
    </row>
    <row r="455" spans="1:15" x14ac:dyDescent="0.45">
      <c r="A455" s="1" t="s">
        <v>24</v>
      </c>
      <c r="D455" s="1"/>
      <c r="E455" s="16">
        <v>43739</v>
      </c>
      <c r="F455" s="1" t="s">
        <v>107</v>
      </c>
      <c r="G455" s="2">
        <v>36887640</v>
      </c>
      <c r="H455" s="2">
        <v>595432</v>
      </c>
      <c r="I455" s="2">
        <v>136460</v>
      </c>
      <c r="J455" s="2">
        <v>1775</v>
      </c>
      <c r="K455" s="2">
        <v>58109</v>
      </c>
      <c r="L455" s="2">
        <v>49646</v>
      </c>
      <c r="M455" s="2">
        <v>801</v>
      </c>
      <c r="N455" s="2">
        <v>61.95</v>
      </c>
      <c r="O455" s="33" cm="1">
        <f t="array" ref="O455">SUMPRODUCT((G455&lt;=$G$451:$G$500)/COUNTIF($G$451:$G$500,$G$451:$G$500))</f>
        <v>5</v>
      </c>
    </row>
    <row r="456" spans="1:15" x14ac:dyDescent="0.45">
      <c r="A456" s="1" t="s">
        <v>19</v>
      </c>
      <c r="D456" s="1"/>
      <c r="E456" s="16">
        <v>43739</v>
      </c>
      <c r="F456" s="1" t="s">
        <v>107</v>
      </c>
      <c r="G456" s="2">
        <v>36044063</v>
      </c>
      <c r="H456" s="2">
        <v>1244625</v>
      </c>
      <c r="I456" s="2">
        <v>139148</v>
      </c>
      <c r="J456" s="2">
        <v>4003</v>
      </c>
      <c r="K456" s="2">
        <v>76104</v>
      </c>
      <c r="L456" s="2">
        <v>48511</v>
      </c>
      <c r="M456" s="2">
        <v>1675</v>
      </c>
      <c r="N456" s="2">
        <v>28.96</v>
      </c>
      <c r="O456" s="33" cm="1">
        <f t="array" ref="O456">SUMPRODUCT((G456&lt;=$G$451:$G$500)/COUNTIF($G$451:$G$500,$G$451:$G$500))</f>
        <v>6</v>
      </c>
    </row>
    <row r="457" spans="1:15" x14ac:dyDescent="0.45">
      <c r="A457" s="1" t="s">
        <v>20</v>
      </c>
      <c r="D457" s="1"/>
      <c r="E457" s="16">
        <v>43739</v>
      </c>
      <c r="F457" s="1" t="s">
        <v>107</v>
      </c>
      <c r="G457" s="2">
        <v>30033003</v>
      </c>
      <c r="H457" s="2">
        <v>449514</v>
      </c>
      <c r="I457" s="2">
        <v>176174</v>
      </c>
      <c r="J457" s="2">
        <v>1218</v>
      </c>
      <c r="K457" s="2">
        <v>31508</v>
      </c>
      <c r="L457" s="2">
        <v>40421</v>
      </c>
      <c r="M457" s="2">
        <v>604</v>
      </c>
      <c r="N457" s="2">
        <v>66.81</v>
      </c>
      <c r="O457" s="33" cm="1">
        <f t="array" ref="O457">SUMPRODUCT((G457&lt;=$G$451:$G$500)/COUNTIF($G$451:$G$500,$G$451:$G$500))</f>
        <v>7</v>
      </c>
    </row>
    <row r="458" spans="1:15" x14ac:dyDescent="0.45">
      <c r="A458" s="1" t="s">
        <v>61</v>
      </c>
      <c r="D458" s="1"/>
      <c r="E458" s="16">
        <v>43739</v>
      </c>
      <c r="F458" s="1" t="s">
        <v>107</v>
      </c>
      <c r="G458" s="2">
        <v>26681907</v>
      </c>
      <c r="H458" s="2">
        <v>1717985</v>
      </c>
      <c r="I458" s="2">
        <v>398711</v>
      </c>
      <c r="J458" s="2">
        <v>7967</v>
      </c>
      <c r="K458" s="2">
        <v>177082</v>
      </c>
      <c r="L458" s="2">
        <v>35911</v>
      </c>
      <c r="M458" s="2">
        <v>2312</v>
      </c>
      <c r="N458" s="2">
        <v>15.53</v>
      </c>
      <c r="O458" s="33" cm="1">
        <f t="array" ref="O458">SUMPRODUCT((G458&lt;=$G$451:$G$500)/COUNTIF($G$451:$G$500,$G$451:$G$500))</f>
        <v>8</v>
      </c>
    </row>
    <row r="459" spans="1:15" x14ac:dyDescent="0.45">
      <c r="A459" s="1" t="s">
        <v>104</v>
      </c>
      <c r="D459" s="1"/>
      <c r="E459" s="16">
        <v>43739</v>
      </c>
      <c r="F459" s="1" t="s">
        <v>107</v>
      </c>
      <c r="G459" s="2">
        <v>25607373</v>
      </c>
      <c r="H459" s="2">
        <v>422931</v>
      </c>
      <c r="I459" s="2">
        <v>149965</v>
      </c>
      <c r="J459" s="2">
        <v>1463</v>
      </c>
      <c r="K459" s="2">
        <v>46820</v>
      </c>
      <c r="L459" s="2">
        <v>34464</v>
      </c>
      <c r="M459" s="2">
        <v>569</v>
      </c>
      <c r="N459" s="2">
        <v>60.55</v>
      </c>
      <c r="O459" s="33" cm="1">
        <f t="array" ref="O459">SUMPRODUCT((G459&lt;=$G$451:$G$500)/COUNTIF($G$451:$G$500,$G$451:$G$500))</f>
        <v>9</v>
      </c>
    </row>
    <row r="460" spans="1:15" x14ac:dyDescent="0.45">
      <c r="A460" s="1" t="s">
        <v>101</v>
      </c>
      <c r="D460" s="1"/>
      <c r="E460" s="16">
        <v>43739</v>
      </c>
      <c r="F460" s="1" t="s">
        <v>107</v>
      </c>
      <c r="G460" s="2">
        <v>22685352</v>
      </c>
      <c r="H460" s="2">
        <v>758783</v>
      </c>
      <c r="I460" s="2">
        <v>368801</v>
      </c>
      <c r="J460" s="2">
        <v>13276</v>
      </c>
      <c r="K460" s="2">
        <v>136962</v>
      </c>
      <c r="L460" s="2">
        <v>30532</v>
      </c>
      <c r="M460" s="2">
        <v>1021</v>
      </c>
      <c r="N460" s="2">
        <v>29.9</v>
      </c>
      <c r="O460" s="33" cm="1">
        <f t="array" ref="O460">SUMPRODUCT((G460&lt;=$G$451:$G$500)/COUNTIF($G$451:$G$500,$G$451:$G$500))</f>
        <v>10</v>
      </c>
    </row>
    <row r="461" spans="1:15" x14ac:dyDescent="0.45">
      <c r="A461" s="1" t="s">
        <v>14</v>
      </c>
      <c r="D461" s="1"/>
      <c r="E461" s="16">
        <v>43739</v>
      </c>
      <c r="F461" s="1" t="s">
        <v>107</v>
      </c>
      <c r="G461" s="2">
        <v>16600872</v>
      </c>
      <c r="H461" s="2">
        <v>823528</v>
      </c>
      <c r="I461" s="2">
        <v>72734</v>
      </c>
      <c r="J461" s="2">
        <v>1869</v>
      </c>
      <c r="K461" s="2">
        <v>72046</v>
      </c>
      <c r="L461" s="2">
        <v>22343</v>
      </c>
      <c r="M461" s="2">
        <v>1108</v>
      </c>
      <c r="N461" s="2">
        <v>20.16</v>
      </c>
      <c r="O461" s="33" cm="1">
        <f t="array" ref="O461">SUMPRODUCT((G461&lt;=$G$451:$G$500)/COUNTIF($G$451:$G$500,$G$451:$G$500))</f>
        <v>11</v>
      </c>
    </row>
    <row r="462" spans="1:15" x14ac:dyDescent="0.45">
      <c r="A462" s="1" t="s">
        <v>25</v>
      </c>
      <c r="D462" s="1"/>
      <c r="E462" s="16">
        <v>43739</v>
      </c>
      <c r="F462" s="1" t="s">
        <v>107</v>
      </c>
      <c r="G462" s="2">
        <v>15065040</v>
      </c>
      <c r="H462" s="2">
        <v>729787</v>
      </c>
      <c r="I462" s="2">
        <v>152441</v>
      </c>
      <c r="J462" s="2">
        <v>2147</v>
      </c>
      <c r="K462" s="2">
        <v>116877</v>
      </c>
      <c r="L462" s="2">
        <v>20275</v>
      </c>
      <c r="M462" s="2">
        <v>982</v>
      </c>
      <c r="N462" s="2">
        <v>20.64</v>
      </c>
      <c r="O462" s="33" cm="1">
        <f t="array" ref="O462">SUMPRODUCT((G462&lt;=$G$451:$G$500)/COUNTIF($G$451:$G$500,$G$451:$G$500))</f>
        <v>12</v>
      </c>
    </row>
    <row r="463" spans="1:15" x14ac:dyDescent="0.45">
      <c r="A463" s="1" t="s">
        <v>22</v>
      </c>
      <c r="D463" s="1"/>
      <c r="E463" s="16">
        <v>43739</v>
      </c>
      <c r="F463" s="1" t="s">
        <v>107</v>
      </c>
      <c r="G463" s="2">
        <v>14866473</v>
      </c>
      <c r="H463" s="2">
        <v>1057199</v>
      </c>
      <c r="I463" s="2">
        <v>228980</v>
      </c>
      <c r="J463" s="2">
        <v>7288</v>
      </c>
      <c r="K463" s="2">
        <v>95976</v>
      </c>
      <c r="L463" s="2">
        <v>20008</v>
      </c>
      <c r="M463" s="2">
        <v>1422</v>
      </c>
      <c r="N463" s="2">
        <v>14.06</v>
      </c>
      <c r="O463" s="33" cm="1">
        <f t="array" ref="O463">SUMPRODUCT((G463&lt;=$G$451:$G$500)/COUNTIF($G$451:$G$500,$G$451:$G$500))</f>
        <v>13</v>
      </c>
    </row>
    <row r="464" spans="1:15" x14ac:dyDescent="0.45">
      <c r="A464" s="1" t="s">
        <v>39</v>
      </c>
      <c r="D464" s="1"/>
      <c r="E464" s="16">
        <v>43739</v>
      </c>
      <c r="F464" s="1" t="s">
        <v>107</v>
      </c>
      <c r="G464" s="2">
        <v>14077580</v>
      </c>
      <c r="H464" s="2">
        <v>96349</v>
      </c>
      <c r="I464" s="2">
        <v>75525</v>
      </c>
      <c r="J464" s="2">
        <v>290</v>
      </c>
      <c r="K464" s="2">
        <v>10887</v>
      </c>
      <c r="L464" s="2">
        <v>18946</v>
      </c>
      <c r="M464" s="2">
        <v>129</v>
      </c>
      <c r="N464" s="2">
        <v>146.11000000000001</v>
      </c>
      <c r="O464" s="33" cm="1">
        <f t="array" ref="O464">SUMPRODUCT((G464&lt;=$G$451:$G$500)/COUNTIF($G$451:$G$500,$G$451:$G$500))</f>
        <v>14</v>
      </c>
    </row>
    <row r="465" spans="1:15" x14ac:dyDescent="0.45">
      <c r="A465" s="1" t="s">
        <v>84</v>
      </c>
      <c r="D465" s="1"/>
      <c r="E465" s="16">
        <v>43739</v>
      </c>
      <c r="F465" s="1" t="s">
        <v>107</v>
      </c>
      <c r="G465" s="2">
        <v>12473902</v>
      </c>
      <c r="H465" s="2">
        <v>237776</v>
      </c>
      <c r="I465" s="2">
        <v>86226</v>
      </c>
      <c r="J465" s="2">
        <v>602</v>
      </c>
      <c r="K465" s="2">
        <v>35995</v>
      </c>
      <c r="L465" s="2">
        <v>16788</v>
      </c>
      <c r="M465" s="2">
        <v>320</v>
      </c>
      <c r="N465" s="2">
        <v>52.46</v>
      </c>
      <c r="O465" s="33" cm="1">
        <f t="array" ref="O465">SUMPRODUCT((G465&lt;=$G$451:$G$500)/COUNTIF($G$451:$G$500,$G$451:$G$500))</f>
        <v>15</v>
      </c>
    </row>
    <row r="466" spans="1:15" x14ac:dyDescent="0.45">
      <c r="A466" s="1" t="s">
        <v>15</v>
      </c>
      <c r="D466" s="1"/>
      <c r="E466" s="16">
        <v>43739</v>
      </c>
      <c r="F466" s="1" t="s">
        <v>107</v>
      </c>
      <c r="G466" s="2">
        <v>10882550</v>
      </c>
      <c r="H466" s="2">
        <v>682058</v>
      </c>
      <c r="I466" s="2">
        <v>55125</v>
      </c>
      <c r="J466" s="2">
        <v>1902</v>
      </c>
      <c r="K466" s="2">
        <v>85624</v>
      </c>
      <c r="L466" s="2">
        <v>14646</v>
      </c>
      <c r="M466" s="2">
        <v>917</v>
      </c>
      <c r="N466" s="2">
        <v>15.96</v>
      </c>
      <c r="O466" s="33" cm="1">
        <f t="array" ref="O466">SUMPRODUCT((G466&lt;=$G$451:$G$500)/COUNTIF($G$451:$G$500,$G$451:$G$500))</f>
        <v>16</v>
      </c>
    </row>
    <row r="467" spans="1:15" x14ac:dyDescent="0.45">
      <c r="A467" s="1" t="s">
        <v>21</v>
      </c>
      <c r="D467" s="1"/>
      <c r="E467" s="16">
        <v>43739</v>
      </c>
      <c r="F467" s="1" t="s">
        <v>107</v>
      </c>
      <c r="G467" s="2">
        <v>9307698</v>
      </c>
      <c r="H467" s="2">
        <v>474289</v>
      </c>
      <c r="I467" s="2">
        <v>46873</v>
      </c>
      <c r="J467" s="2">
        <v>1678</v>
      </c>
      <c r="K467" s="2">
        <v>48078</v>
      </c>
      <c r="L467" s="2">
        <v>12527</v>
      </c>
      <c r="M467" s="2">
        <v>638</v>
      </c>
      <c r="N467" s="2">
        <v>19.62</v>
      </c>
      <c r="O467" s="33" cm="1">
        <f t="array" ref="O467">SUMPRODUCT((G467&lt;=$G$451:$G$500)/COUNTIF($G$451:$G$500,$G$451:$G$500))</f>
        <v>17</v>
      </c>
    </row>
    <row r="468" spans="1:15" x14ac:dyDescent="0.45">
      <c r="A468" s="1" t="s">
        <v>17</v>
      </c>
      <c r="D468" s="1"/>
      <c r="E468" s="16">
        <v>43739</v>
      </c>
      <c r="F468" s="1" t="s">
        <v>107</v>
      </c>
      <c r="G468" s="2">
        <v>8272667</v>
      </c>
      <c r="H468" s="2">
        <v>710604</v>
      </c>
      <c r="I468" s="2">
        <v>47273</v>
      </c>
      <c r="J468" s="2">
        <v>1785</v>
      </c>
      <c r="K468" s="2">
        <v>103164</v>
      </c>
      <c r="L468" s="2">
        <v>11134</v>
      </c>
      <c r="M468" s="2">
        <v>956</v>
      </c>
      <c r="N468" s="2">
        <v>11.64</v>
      </c>
      <c r="O468" s="33" cm="1">
        <f t="array" ref="O468">SUMPRODUCT((G468&lt;=$G$451:$G$500)/COUNTIF($G$451:$G$500,$G$451:$G$500))</f>
        <v>18</v>
      </c>
    </row>
    <row r="469" spans="1:15" x14ac:dyDescent="0.45">
      <c r="A469" s="1" t="s">
        <v>28</v>
      </c>
      <c r="D469" s="1"/>
      <c r="E469" s="16">
        <v>43739</v>
      </c>
      <c r="F469" s="1" t="s">
        <v>107</v>
      </c>
      <c r="G469" s="2">
        <v>7327890</v>
      </c>
      <c r="H469" s="2">
        <v>221461</v>
      </c>
      <c r="I469" s="2">
        <v>70014</v>
      </c>
      <c r="J469" s="2">
        <v>1347</v>
      </c>
      <c r="K469" s="2">
        <v>15293</v>
      </c>
      <c r="L469" s="2">
        <v>9862</v>
      </c>
      <c r="M469" s="2">
        <v>298</v>
      </c>
      <c r="N469" s="2">
        <v>33.090000000000003</v>
      </c>
      <c r="O469" s="33" cm="1">
        <f t="array" ref="O469">SUMPRODUCT((G469&lt;=$G$451:$G$500)/COUNTIF($G$451:$G$500,$G$451:$G$500))</f>
        <v>19</v>
      </c>
    </row>
    <row r="470" spans="1:15" x14ac:dyDescent="0.45">
      <c r="A470" s="1" t="s">
        <v>56</v>
      </c>
      <c r="D470" s="1"/>
      <c r="E470" s="16">
        <v>43739</v>
      </c>
      <c r="F470" s="1" t="s">
        <v>107</v>
      </c>
      <c r="G470" s="2">
        <v>7240775</v>
      </c>
      <c r="H470" s="2">
        <v>78401</v>
      </c>
      <c r="I470" s="2">
        <v>118164</v>
      </c>
      <c r="J470" s="2">
        <v>227</v>
      </c>
      <c r="K470" s="2">
        <v>8150</v>
      </c>
      <c r="L470" s="2">
        <v>9745</v>
      </c>
      <c r="M470" s="2">
        <v>105</v>
      </c>
      <c r="N470" s="2">
        <v>92.36</v>
      </c>
      <c r="O470" s="33" cm="1">
        <f t="array" ref="O470">SUMPRODUCT((G470&lt;=$G$451:$G$500)/COUNTIF($G$451:$G$500,$G$451:$G$500))</f>
        <v>20</v>
      </c>
    </row>
    <row r="471" spans="1:15" x14ac:dyDescent="0.45">
      <c r="A471" s="1" t="s">
        <v>29</v>
      </c>
      <c r="D471" s="1"/>
      <c r="E471" s="16">
        <v>43739</v>
      </c>
      <c r="F471" s="1" t="s">
        <v>107</v>
      </c>
      <c r="G471" s="2">
        <v>6705348</v>
      </c>
      <c r="H471" s="2">
        <v>272336</v>
      </c>
      <c r="I471" s="2">
        <v>96350</v>
      </c>
      <c r="J471" s="2">
        <v>756</v>
      </c>
      <c r="K471" s="2">
        <v>51378</v>
      </c>
      <c r="L471" s="2">
        <v>9024</v>
      </c>
      <c r="M471" s="2">
        <v>366</v>
      </c>
      <c r="N471" s="2">
        <v>24.62</v>
      </c>
      <c r="O471" s="33" cm="1">
        <f t="array" ref="O471">SUMPRODUCT((G471&lt;=$G$451:$G$500)/COUNTIF($G$451:$G$500,$G$451:$G$500))</f>
        <v>21</v>
      </c>
    </row>
    <row r="472" spans="1:15" x14ac:dyDescent="0.45">
      <c r="A472" s="1" t="s">
        <v>108</v>
      </c>
      <c r="D472" s="1"/>
      <c r="E472" s="16">
        <v>43739</v>
      </c>
      <c r="F472" s="1" t="s">
        <v>107</v>
      </c>
      <c r="G472" s="2">
        <v>4969417</v>
      </c>
      <c r="H472" s="2">
        <v>150798</v>
      </c>
      <c r="I472" s="2">
        <v>76547</v>
      </c>
      <c r="J472" s="2">
        <v>2045</v>
      </c>
      <c r="K472" s="2">
        <v>25460</v>
      </c>
      <c r="L472" s="2">
        <v>6688</v>
      </c>
      <c r="M472" s="2">
        <v>202</v>
      </c>
      <c r="N472" s="2">
        <v>32.950000000000003</v>
      </c>
      <c r="O472" s="33" cm="1">
        <f t="array" ref="O472">SUMPRODUCT((G472&lt;=$G$451:$G$500)/COUNTIF($G$451:$G$500,$G$451:$G$500))</f>
        <v>22</v>
      </c>
    </row>
    <row r="473" spans="1:15" x14ac:dyDescent="0.45">
      <c r="A473" s="1" t="s">
        <v>31</v>
      </c>
      <c r="D473" s="1"/>
      <c r="E473" s="16">
        <v>43739</v>
      </c>
      <c r="F473" s="1" t="s">
        <v>107</v>
      </c>
      <c r="G473" s="2">
        <v>4405340</v>
      </c>
      <c r="H473" s="2">
        <v>278744</v>
      </c>
      <c r="I473" s="2">
        <v>16032</v>
      </c>
      <c r="J473" s="2">
        <v>578</v>
      </c>
      <c r="K473" s="2">
        <v>28907</v>
      </c>
      <c r="L473" s="2">
        <v>5929</v>
      </c>
      <c r="M473" s="2">
        <v>375</v>
      </c>
      <c r="N473" s="2">
        <v>15.8</v>
      </c>
      <c r="O473" s="33" cm="1">
        <f t="array" ref="O473">SUMPRODUCT((G473&lt;=$G$451:$G$500)/COUNTIF($G$451:$G$500,$G$451:$G$500))</f>
        <v>23</v>
      </c>
    </row>
    <row r="474" spans="1:15" x14ac:dyDescent="0.45">
      <c r="A474" s="1" t="s">
        <v>36</v>
      </c>
      <c r="D474" s="1"/>
      <c r="E474" s="16">
        <v>43739</v>
      </c>
      <c r="F474" s="1" t="s">
        <v>107</v>
      </c>
      <c r="G474" s="2">
        <v>4104082</v>
      </c>
      <c r="H474" s="2">
        <v>79426</v>
      </c>
      <c r="I474" s="2">
        <v>53340</v>
      </c>
      <c r="J474" s="2">
        <v>281</v>
      </c>
      <c r="K474" s="2">
        <v>9049</v>
      </c>
      <c r="L474" s="2">
        <v>5523</v>
      </c>
      <c r="M474" s="2">
        <v>106</v>
      </c>
      <c r="N474" s="2">
        <v>51.67</v>
      </c>
      <c r="O474" s="33" cm="1">
        <f t="array" ref="O474">SUMPRODUCT((G474&lt;=$G$451:$G$500)/COUNTIF($G$451:$G$500,$G$451:$G$500))</f>
        <v>24</v>
      </c>
    </row>
    <row r="475" spans="1:15" x14ac:dyDescent="0.45">
      <c r="A475" s="1" t="s">
        <v>34</v>
      </c>
      <c r="D475" s="1"/>
      <c r="E475" s="16">
        <v>43739</v>
      </c>
      <c r="F475" s="1" t="s">
        <v>107</v>
      </c>
      <c r="G475" s="2">
        <v>4032787</v>
      </c>
      <c r="H475" s="2">
        <v>239352</v>
      </c>
      <c r="I475" s="2">
        <v>25986</v>
      </c>
      <c r="J475" s="2">
        <v>429</v>
      </c>
      <c r="K475" s="2">
        <v>13443</v>
      </c>
      <c r="L475" s="2">
        <v>5427</v>
      </c>
      <c r="M475" s="2">
        <v>322</v>
      </c>
      <c r="N475" s="2">
        <v>16.850000000000001</v>
      </c>
      <c r="O475" s="33" cm="1">
        <f t="array" ref="O475">SUMPRODUCT((G475&lt;=$G$451:$G$500)/COUNTIF($G$451:$G$500,$G$451:$G$500))</f>
        <v>25</v>
      </c>
    </row>
    <row r="476" spans="1:15" x14ac:dyDescent="0.45">
      <c r="A476" s="1" t="s">
        <v>102</v>
      </c>
      <c r="D476" s="1"/>
      <c r="E476" s="16">
        <v>43739</v>
      </c>
      <c r="F476" s="1" t="s">
        <v>107</v>
      </c>
      <c r="G476" s="2">
        <v>3833961</v>
      </c>
      <c r="H476" s="2">
        <v>211944</v>
      </c>
      <c r="I476" s="2">
        <v>22677</v>
      </c>
      <c r="J476" s="2">
        <v>740</v>
      </c>
      <c r="K476" s="2">
        <v>23110</v>
      </c>
      <c r="L476" s="2">
        <v>5160</v>
      </c>
      <c r="M476" s="2">
        <v>285</v>
      </c>
      <c r="N476" s="2">
        <v>18.09</v>
      </c>
      <c r="O476" s="33" cm="1">
        <f t="array" ref="O476">SUMPRODUCT((G476&lt;=$G$451:$G$500)/COUNTIF($G$451:$G$500,$G$451:$G$500))</f>
        <v>26</v>
      </c>
    </row>
    <row r="477" spans="1:15" x14ac:dyDescent="0.45">
      <c r="A477" s="1" t="s">
        <v>13</v>
      </c>
      <c r="D477" s="1"/>
      <c r="E477" s="16">
        <v>43739</v>
      </c>
      <c r="F477" s="1" t="s">
        <v>107</v>
      </c>
      <c r="G477" s="2">
        <v>3828432</v>
      </c>
      <c r="H477" s="2">
        <v>434205</v>
      </c>
      <c r="I477" s="2">
        <v>16692</v>
      </c>
      <c r="J477" s="2">
        <v>1308</v>
      </c>
      <c r="K477" s="2">
        <v>45394</v>
      </c>
      <c r="L477" s="2">
        <v>5152</v>
      </c>
      <c r="M477" s="2">
        <v>584</v>
      </c>
      <c r="N477" s="2">
        <v>8.82</v>
      </c>
      <c r="O477" s="33" cm="1">
        <f t="array" ref="O477">SUMPRODUCT((G477&lt;=$G$451:$G$500)/COUNTIF($G$451:$G$500,$G$451:$G$500))</f>
        <v>27</v>
      </c>
    </row>
    <row r="478" spans="1:15" x14ac:dyDescent="0.45">
      <c r="A478" s="1" t="s">
        <v>51</v>
      </c>
      <c r="D478" s="1"/>
      <c r="E478" s="16">
        <v>43739</v>
      </c>
      <c r="F478" s="1" t="s">
        <v>107</v>
      </c>
      <c r="G478" s="2">
        <v>3480790</v>
      </c>
      <c r="H478" s="2">
        <v>82185</v>
      </c>
      <c r="I478" s="2">
        <v>31826</v>
      </c>
      <c r="J478" s="2">
        <v>185</v>
      </c>
      <c r="K478" s="2">
        <v>5901</v>
      </c>
      <c r="L478" s="2">
        <v>4684</v>
      </c>
      <c r="M478" s="2">
        <v>110</v>
      </c>
      <c r="N478" s="2">
        <v>42.35</v>
      </c>
      <c r="O478" s="33" cm="1">
        <f t="array" ref="O478">SUMPRODUCT((G478&lt;=$G$451:$G$500)/COUNTIF($G$451:$G$500,$G$451:$G$500))</f>
        <v>28</v>
      </c>
    </row>
    <row r="479" spans="1:15" x14ac:dyDescent="0.45">
      <c r="A479" s="1" t="s">
        <v>33</v>
      </c>
      <c r="D479" s="1"/>
      <c r="E479" s="16">
        <v>43739</v>
      </c>
      <c r="F479" s="1" t="s">
        <v>107</v>
      </c>
      <c r="G479" s="2">
        <v>3322353</v>
      </c>
      <c r="H479" s="2">
        <v>108311</v>
      </c>
      <c r="I479" s="2">
        <v>13174</v>
      </c>
      <c r="J479" s="2">
        <v>270</v>
      </c>
      <c r="K479" s="2">
        <v>6876</v>
      </c>
      <c r="L479" s="2">
        <v>4471</v>
      </c>
      <c r="M479" s="2">
        <v>145</v>
      </c>
      <c r="N479" s="2">
        <v>30.67</v>
      </c>
      <c r="O479" s="33" cm="1">
        <f t="array" ref="O479">SUMPRODUCT((G479&lt;=$G$451:$G$500)/COUNTIF($G$451:$G$500,$G$451:$G$500))</f>
        <v>29</v>
      </c>
    </row>
    <row r="480" spans="1:15" x14ac:dyDescent="0.45">
      <c r="A480" s="1" t="s">
        <v>41</v>
      </c>
      <c r="D480" s="1"/>
      <c r="E480" s="16">
        <v>43739</v>
      </c>
      <c r="F480" s="1" t="s">
        <v>107</v>
      </c>
      <c r="G480" s="2">
        <v>3127075</v>
      </c>
      <c r="H480" s="2">
        <v>177198</v>
      </c>
      <c r="I480" s="2">
        <v>25333</v>
      </c>
      <c r="J480" s="2">
        <v>516</v>
      </c>
      <c r="K480" s="2">
        <v>14719</v>
      </c>
      <c r="L480" s="2">
        <v>4208</v>
      </c>
      <c r="M480" s="2">
        <v>238</v>
      </c>
      <c r="N480" s="2">
        <v>17.649999999999999</v>
      </c>
      <c r="O480" s="33" cm="1">
        <f t="array" ref="O480">SUMPRODUCT((G480&lt;=$G$451:$G$500)/COUNTIF($G$451:$G$500,$G$451:$G$500))</f>
        <v>30</v>
      </c>
    </row>
    <row r="481" spans="1:15" x14ac:dyDescent="0.45">
      <c r="A481" s="1" t="s">
        <v>100</v>
      </c>
      <c r="D481" s="1"/>
      <c r="E481" s="16">
        <v>43739</v>
      </c>
      <c r="F481" s="1" t="s">
        <v>107</v>
      </c>
      <c r="G481" s="2">
        <v>2895385</v>
      </c>
      <c r="H481" s="2">
        <v>203898</v>
      </c>
      <c r="I481" s="2">
        <v>23460</v>
      </c>
      <c r="J481" s="2">
        <v>992</v>
      </c>
      <c r="K481" s="2">
        <v>27896</v>
      </c>
      <c r="L481" s="2">
        <v>3896</v>
      </c>
      <c r="M481" s="2">
        <v>274</v>
      </c>
      <c r="N481" s="2">
        <v>14.2</v>
      </c>
      <c r="O481" s="33" cm="1">
        <f t="array" ref="O481">SUMPRODUCT((G481&lt;=$G$451:$G$500)/COUNTIF($G$451:$G$500,$G$451:$G$500))</f>
        <v>31</v>
      </c>
    </row>
    <row r="482" spans="1:15" x14ac:dyDescent="0.45">
      <c r="A482" s="1" t="s">
        <v>44</v>
      </c>
      <c r="D482" s="1"/>
      <c r="E482" s="16">
        <v>43739</v>
      </c>
      <c r="F482" s="1" t="s">
        <v>107</v>
      </c>
      <c r="G482" s="2">
        <v>2862375</v>
      </c>
      <c r="H482" s="2">
        <v>111363</v>
      </c>
      <c r="I482" s="2">
        <v>13439</v>
      </c>
      <c r="J482" s="2">
        <v>338</v>
      </c>
      <c r="K482" s="2">
        <v>8279</v>
      </c>
      <c r="L482" s="2">
        <v>3852</v>
      </c>
      <c r="M482" s="2">
        <v>149</v>
      </c>
      <c r="N482" s="2">
        <v>25.7</v>
      </c>
      <c r="O482" s="33" cm="1">
        <f t="array" ref="O482">SUMPRODUCT((G482&lt;=$G$451:$G$500)/COUNTIF($G$451:$G$500,$G$451:$G$500))</f>
        <v>32</v>
      </c>
    </row>
    <row r="483" spans="1:15" x14ac:dyDescent="0.45">
      <c r="A483" s="1" t="s">
        <v>26</v>
      </c>
      <c r="D483" s="1"/>
      <c r="E483" s="16">
        <v>43739</v>
      </c>
      <c r="F483" s="1" t="s">
        <v>107</v>
      </c>
      <c r="G483" s="2">
        <v>2860679</v>
      </c>
      <c r="H483" s="2">
        <v>101644</v>
      </c>
      <c r="I483" s="2">
        <v>54648</v>
      </c>
      <c r="J483" s="2">
        <v>379</v>
      </c>
      <c r="K483" s="2">
        <v>11582</v>
      </c>
      <c r="L483" s="2">
        <v>3850</v>
      </c>
      <c r="M483" s="2">
        <v>136</v>
      </c>
      <c r="N483" s="2">
        <v>28.14</v>
      </c>
      <c r="O483" s="33" cm="1">
        <f t="array" ref="O483">SUMPRODUCT((G483&lt;=$G$451:$G$500)/COUNTIF($G$451:$G$500,$G$451:$G$500))</f>
        <v>33</v>
      </c>
    </row>
    <row r="484" spans="1:15" x14ac:dyDescent="0.45">
      <c r="A484" s="1" t="s">
        <v>110</v>
      </c>
      <c r="D484" s="1"/>
      <c r="E484" s="16">
        <v>43739</v>
      </c>
      <c r="F484" s="1" t="s">
        <v>107</v>
      </c>
      <c r="G484" s="2">
        <v>2749328</v>
      </c>
      <c r="H484" s="2">
        <v>134395</v>
      </c>
      <c r="I484" s="2">
        <v>53276</v>
      </c>
      <c r="J484" s="2">
        <v>554</v>
      </c>
      <c r="K484" s="2">
        <v>14958</v>
      </c>
      <c r="L484" s="2">
        <v>3700</v>
      </c>
      <c r="M484" s="2">
        <v>180</v>
      </c>
      <c r="N484" s="2">
        <v>20.46</v>
      </c>
      <c r="O484" s="33" cm="1">
        <f t="array" ref="O484">SUMPRODUCT((G484&lt;=$G$451:$G$500)/COUNTIF($G$451:$G$500,$G$451:$G$500))</f>
        <v>34</v>
      </c>
    </row>
    <row r="485" spans="1:15" x14ac:dyDescent="0.45">
      <c r="A485" s="1" t="s">
        <v>112</v>
      </c>
      <c r="D485" s="1"/>
      <c r="E485" s="16">
        <v>43739</v>
      </c>
      <c r="F485" s="1" t="s">
        <v>107</v>
      </c>
      <c r="G485" s="2">
        <v>2392372</v>
      </c>
      <c r="H485" s="2">
        <v>97946</v>
      </c>
      <c r="I485" s="2">
        <v>19611</v>
      </c>
      <c r="J485" s="2">
        <v>270</v>
      </c>
      <c r="K485" s="2">
        <v>7524</v>
      </c>
      <c r="L485" s="2">
        <v>3219</v>
      </c>
      <c r="M485" s="2">
        <v>131</v>
      </c>
      <c r="N485" s="2">
        <v>24.43</v>
      </c>
      <c r="O485" s="33" cm="1">
        <f t="array" ref="O485">SUMPRODUCT((G485&lt;=$G$451:$G$500)/COUNTIF($G$451:$G$500,$G$451:$G$500))</f>
        <v>35</v>
      </c>
    </row>
    <row r="486" spans="1:15" x14ac:dyDescent="0.45">
      <c r="A486" s="1" t="s">
        <v>52</v>
      </c>
      <c r="D486" s="1"/>
      <c r="E486" s="16">
        <v>43739</v>
      </c>
      <c r="F486" s="1" t="s">
        <v>107</v>
      </c>
      <c r="G486" s="2">
        <v>2265327</v>
      </c>
      <c r="H486" s="2">
        <v>114273</v>
      </c>
      <c r="I486" s="2">
        <v>13815</v>
      </c>
      <c r="J486" s="2">
        <v>354</v>
      </c>
      <c r="K486" s="2">
        <v>11679</v>
      </c>
      <c r="L486" s="2">
        <v>3048</v>
      </c>
      <c r="M486" s="2">
        <v>153</v>
      </c>
      <c r="N486" s="2">
        <v>19.82</v>
      </c>
      <c r="O486" s="33" cm="1">
        <f t="array" ref="O486">SUMPRODUCT((G486&lt;=$G$451:$G$500)/COUNTIF($G$451:$G$500,$G$451:$G$500))</f>
        <v>36</v>
      </c>
    </row>
    <row r="487" spans="1:15" x14ac:dyDescent="0.45">
      <c r="A487" s="1" t="s">
        <v>109</v>
      </c>
      <c r="D487" s="1"/>
      <c r="E487" s="16">
        <v>43739</v>
      </c>
      <c r="F487" s="1" t="s">
        <v>107</v>
      </c>
      <c r="G487" s="2">
        <v>2246345</v>
      </c>
      <c r="H487" s="2">
        <v>139045</v>
      </c>
      <c r="I487" s="2">
        <v>83076</v>
      </c>
      <c r="J487" s="2">
        <v>836</v>
      </c>
      <c r="K487" s="2">
        <v>13482</v>
      </c>
      <c r="L487" s="2">
        <v>3023</v>
      </c>
      <c r="M487" s="2">
        <v>187</v>
      </c>
      <c r="N487" s="2">
        <v>16.16</v>
      </c>
      <c r="O487" s="33" cm="1">
        <f t="array" ref="O487">SUMPRODUCT((G487&lt;=$G$451:$G$500)/COUNTIF($G$451:$G$500,$G$451:$G$500))</f>
        <v>37</v>
      </c>
    </row>
    <row r="488" spans="1:15" x14ac:dyDescent="0.45">
      <c r="A488" s="1" t="s">
        <v>45</v>
      </c>
      <c r="D488" s="1"/>
      <c r="E488" s="16">
        <v>43739</v>
      </c>
      <c r="F488" s="1" t="s">
        <v>107</v>
      </c>
      <c r="G488" s="2">
        <v>2050208</v>
      </c>
      <c r="H488" s="2">
        <v>107687</v>
      </c>
      <c r="I488" s="2">
        <v>5408</v>
      </c>
      <c r="J488" s="2">
        <v>240</v>
      </c>
      <c r="K488" s="2">
        <v>6938</v>
      </c>
      <c r="L488" s="2">
        <v>2759</v>
      </c>
      <c r="M488" s="2">
        <v>144</v>
      </c>
      <c r="N488" s="2">
        <v>19.04</v>
      </c>
      <c r="O488" s="33" cm="1">
        <f t="array" ref="O488">SUMPRODUCT((G488&lt;=$G$451:$G$500)/COUNTIF($G$451:$G$500,$G$451:$G$500))</f>
        <v>38</v>
      </c>
    </row>
    <row r="489" spans="1:15" x14ac:dyDescent="0.45">
      <c r="A489" s="1" t="s">
        <v>85</v>
      </c>
      <c r="D489" s="1"/>
      <c r="E489" s="16">
        <v>43739</v>
      </c>
      <c r="F489" s="1" t="s">
        <v>107</v>
      </c>
      <c r="G489" s="2">
        <v>1803767</v>
      </c>
      <c r="H489" s="2">
        <v>88152</v>
      </c>
      <c r="I489" s="2">
        <v>26056</v>
      </c>
      <c r="J489" s="2">
        <v>232</v>
      </c>
      <c r="K489" s="2">
        <v>8527</v>
      </c>
      <c r="L489" s="2">
        <v>2427</v>
      </c>
      <c r="M489" s="2">
        <v>118</v>
      </c>
      <c r="N489" s="2">
        <v>20.46</v>
      </c>
      <c r="O489" s="33" cm="1">
        <f t="array" ref="O489">SUMPRODUCT((G489&lt;=$G$451:$G$500)/COUNTIF($G$451:$G$500,$G$451:$G$500))</f>
        <v>39</v>
      </c>
    </row>
    <row r="490" spans="1:15" x14ac:dyDescent="0.45">
      <c r="A490" s="1" t="s">
        <v>49</v>
      </c>
      <c r="D490" s="1"/>
      <c r="E490" s="16">
        <v>43739</v>
      </c>
      <c r="F490" s="1" t="s">
        <v>107</v>
      </c>
      <c r="G490" s="2">
        <v>1667171</v>
      </c>
      <c r="H490" s="2">
        <v>152916</v>
      </c>
      <c r="I490" s="2">
        <v>34103</v>
      </c>
      <c r="J490" s="2">
        <v>973</v>
      </c>
      <c r="K490" s="2">
        <v>13394</v>
      </c>
      <c r="L490" s="2">
        <v>2243</v>
      </c>
      <c r="M490" s="2">
        <v>205</v>
      </c>
      <c r="N490" s="2">
        <v>10.9</v>
      </c>
      <c r="O490" s="33" cm="1">
        <f t="array" ref="O490">SUMPRODUCT((G490&lt;=$G$451:$G$500)/COUNTIF($G$451:$G$500,$G$451:$G$500))</f>
        <v>40</v>
      </c>
    </row>
    <row r="491" spans="1:15" x14ac:dyDescent="0.45">
      <c r="A491" s="1" t="s">
        <v>70</v>
      </c>
      <c r="D491" s="1"/>
      <c r="E491" s="16">
        <v>43739</v>
      </c>
      <c r="F491" s="1" t="s">
        <v>107</v>
      </c>
      <c r="G491" s="2">
        <v>1506233</v>
      </c>
      <c r="H491" s="2">
        <v>88089</v>
      </c>
      <c r="I491" s="2">
        <v>5976</v>
      </c>
      <c r="J491" s="2">
        <v>196</v>
      </c>
      <c r="K491" s="2">
        <v>6095</v>
      </c>
      <c r="L491" s="2">
        <v>2027</v>
      </c>
      <c r="M491" s="2">
        <v>118</v>
      </c>
      <c r="N491" s="2">
        <v>17.100000000000001</v>
      </c>
      <c r="O491" s="33" cm="1">
        <f t="array" ref="O491">SUMPRODUCT((G491&lt;=$G$451:$G$500)/COUNTIF($G$451:$G$500,$G$451:$G$500))</f>
        <v>41</v>
      </c>
    </row>
    <row r="492" spans="1:15" x14ac:dyDescent="0.45">
      <c r="A492" s="1" t="s">
        <v>55</v>
      </c>
      <c r="D492" s="1"/>
      <c r="E492" s="16">
        <v>43739</v>
      </c>
      <c r="F492" s="1" t="s">
        <v>107</v>
      </c>
      <c r="G492" s="2">
        <v>1344218</v>
      </c>
      <c r="H492" s="2">
        <v>90879</v>
      </c>
      <c r="I492" s="2">
        <v>8025</v>
      </c>
      <c r="J492" s="2">
        <v>233</v>
      </c>
      <c r="K492" s="2">
        <v>9415</v>
      </c>
      <c r="L492" s="2">
        <v>1809</v>
      </c>
      <c r="M492" s="2">
        <v>122</v>
      </c>
      <c r="N492" s="2">
        <v>14.79</v>
      </c>
      <c r="O492" s="33" cm="1">
        <f t="array" ref="O492">SUMPRODUCT((G492&lt;=$G$451:$G$500)/COUNTIF($G$451:$G$500,$G$451:$G$500))</f>
        <v>42</v>
      </c>
    </row>
    <row r="493" spans="1:15" x14ac:dyDescent="0.45">
      <c r="A493" s="1" t="s">
        <v>94</v>
      </c>
      <c r="D493" s="1"/>
      <c r="E493" s="16">
        <v>43739</v>
      </c>
      <c r="F493" s="1" t="s">
        <v>107</v>
      </c>
      <c r="G493" s="2">
        <v>1031448</v>
      </c>
      <c r="H493" s="2">
        <v>131995</v>
      </c>
      <c r="I493" s="2">
        <v>18522</v>
      </c>
      <c r="J493" s="2">
        <v>546</v>
      </c>
      <c r="K493" s="2">
        <v>17337</v>
      </c>
      <c r="L493" s="2">
        <v>1388</v>
      </c>
      <c r="M493" s="2">
        <v>177</v>
      </c>
      <c r="N493" s="2">
        <v>7.81</v>
      </c>
      <c r="O493" s="33" cm="1">
        <f t="array" ref="O493">SUMPRODUCT((G493&lt;=$G$451:$G$500)/COUNTIF($G$451:$G$500,$G$451:$G$500))</f>
        <v>43</v>
      </c>
    </row>
    <row r="494" spans="1:15" x14ac:dyDescent="0.45">
      <c r="A494" s="1" t="s">
        <v>43</v>
      </c>
      <c r="D494" s="1"/>
      <c r="E494" s="16">
        <v>43739</v>
      </c>
      <c r="F494" s="1" t="s">
        <v>107</v>
      </c>
      <c r="G494" s="2">
        <v>944033</v>
      </c>
      <c r="H494" s="2">
        <v>81768</v>
      </c>
      <c r="I494" s="2">
        <v>50320</v>
      </c>
      <c r="J494" s="2">
        <v>246</v>
      </c>
      <c r="K494" s="2">
        <v>8299</v>
      </c>
      <c r="L494" s="2">
        <v>1270</v>
      </c>
      <c r="M494" s="2">
        <v>110</v>
      </c>
      <c r="N494" s="2">
        <v>11.55</v>
      </c>
      <c r="O494" s="33" cm="1">
        <f t="array" ref="O494">SUMPRODUCT((G494&lt;=$G$451:$G$500)/COUNTIF($G$451:$G$500,$G$451:$G$500))</f>
        <v>44</v>
      </c>
    </row>
    <row r="495" spans="1:15" x14ac:dyDescent="0.45">
      <c r="A495" s="1" t="s">
        <v>50</v>
      </c>
      <c r="D495" s="1"/>
      <c r="E495" s="16">
        <v>43739</v>
      </c>
      <c r="F495" s="1" t="s">
        <v>107</v>
      </c>
      <c r="G495" s="2">
        <v>925788</v>
      </c>
      <c r="H495" s="2">
        <v>133433</v>
      </c>
      <c r="I495" s="2">
        <v>11367</v>
      </c>
      <c r="J495" s="2">
        <v>362</v>
      </c>
      <c r="K495" s="2">
        <v>27351</v>
      </c>
      <c r="L495" s="2">
        <v>1246</v>
      </c>
      <c r="M495" s="2">
        <v>179</v>
      </c>
      <c r="N495" s="2">
        <v>6.94</v>
      </c>
      <c r="O495" s="33" cm="1">
        <f t="array" ref="O495">SUMPRODUCT((G495&lt;=$G$451:$G$500)/COUNTIF($G$451:$G$500,$G$451:$G$500))</f>
        <v>45</v>
      </c>
    </row>
    <row r="496" spans="1:15" x14ac:dyDescent="0.45">
      <c r="A496" s="1" t="s">
        <v>111</v>
      </c>
      <c r="D496" s="1"/>
      <c r="E496" s="16">
        <v>43739</v>
      </c>
      <c r="F496" s="1" t="s">
        <v>107</v>
      </c>
      <c r="G496" s="2">
        <v>904506</v>
      </c>
      <c r="H496" s="2">
        <v>98418</v>
      </c>
      <c r="I496" s="2">
        <v>15371</v>
      </c>
      <c r="J496" s="2">
        <v>307</v>
      </c>
      <c r="K496" s="2">
        <v>24829</v>
      </c>
      <c r="L496" s="2">
        <v>1217</v>
      </c>
      <c r="M496" s="2">
        <v>132</v>
      </c>
      <c r="N496" s="2">
        <v>9.19</v>
      </c>
      <c r="O496" s="33" cm="1">
        <f t="array" ref="O496">SUMPRODUCT((G496&lt;=$G$451:$G$500)/COUNTIF($G$451:$G$500,$G$451:$G$500))</f>
        <v>46</v>
      </c>
    </row>
    <row r="497" spans="1:15" x14ac:dyDescent="0.45">
      <c r="A497" s="1" t="s">
        <v>54</v>
      </c>
      <c r="D497" s="1"/>
      <c r="E497" s="16">
        <v>43739</v>
      </c>
      <c r="F497" s="1" t="s">
        <v>107</v>
      </c>
      <c r="G497" s="2">
        <v>819492</v>
      </c>
      <c r="H497" s="2">
        <v>88709</v>
      </c>
      <c r="I497" s="2">
        <v>5052</v>
      </c>
      <c r="J497" s="2">
        <v>244</v>
      </c>
      <c r="K497" s="2">
        <v>7119</v>
      </c>
      <c r="L497" s="2">
        <v>1102</v>
      </c>
      <c r="M497" s="2">
        <v>119</v>
      </c>
      <c r="N497" s="2">
        <v>9.24</v>
      </c>
      <c r="O497" s="33" cm="1">
        <f t="array" ref="O497">SUMPRODUCT((G497&lt;=$G$451:$G$500)/COUNTIF($G$451:$G$500,$G$451:$G$500))</f>
        <v>47</v>
      </c>
    </row>
    <row r="498" spans="1:15" x14ac:dyDescent="0.45">
      <c r="A498" s="1" t="s">
        <v>35</v>
      </c>
      <c r="D498" s="1"/>
      <c r="E498" s="16">
        <v>43739</v>
      </c>
      <c r="F498" s="1" t="s">
        <v>107</v>
      </c>
      <c r="G498" s="2">
        <v>755776</v>
      </c>
      <c r="H498" s="2">
        <v>96650</v>
      </c>
      <c r="I498" s="2">
        <v>4128</v>
      </c>
      <c r="J498" s="2">
        <v>226</v>
      </c>
      <c r="K498" s="2">
        <v>11565</v>
      </c>
      <c r="L498" s="2">
        <v>1017</v>
      </c>
      <c r="M498" s="2">
        <v>130</v>
      </c>
      <c r="N498" s="2">
        <v>7.82</v>
      </c>
      <c r="O498" s="33" cm="1">
        <f t="array" ref="O498">SUMPRODUCT((G498&lt;=$G$451:$G$500)/COUNTIF($G$451:$G$500,$G$451:$G$500))</f>
        <v>48</v>
      </c>
    </row>
    <row r="499" spans="1:15" x14ac:dyDescent="0.45">
      <c r="A499" s="1" t="s">
        <v>114</v>
      </c>
      <c r="D499" s="1"/>
      <c r="E499" s="16">
        <v>43739</v>
      </c>
      <c r="F499" s="1" t="s">
        <v>107</v>
      </c>
      <c r="G499" s="2">
        <v>622335</v>
      </c>
      <c r="H499" s="2">
        <v>77336</v>
      </c>
      <c r="I499" s="2">
        <v>9017</v>
      </c>
      <c r="J499" s="2">
        <v>316</v>
      </c>
      <c r="K499" s="2">
        <v>9290</v>
      </c>
      <c r="L499" s="2">
        <v>837</v>
      </c>
      <c r="M499" s="2">
        <v>104</v>
      </c>
      <c r="N499" s="2">
        <v>8.0500000000000007</v>
      </c>
      <c r="O499" s="33" cm="1">
        <f t="array" ref="O499">SUMPRODUCT((G499&lt;=$G$451:$G$500)/COUNTIF($G$451:$G$500,$G$451:$G$500))</f>
        <v>49</v>
      </c>
    </row>
    <row r="500" spans="1:15" x14ac:dyDescent="0.45">
      <c r="A500" s="1" t="s">
        <v>113</v>
      </c>
      <c r="D500" s="1"/>
      <c r="E500" s="16">
        <v>43739</v>
      </c>
      <c r="F500" s="1" t="s">
        <v>107</v>
      </c>
      <c r="G500" s="2">
        <v>585910</v>
      </c>
      <c r="H500" s="2">
        <v>83553</v>
      </c>
      <c r="I500" s="2">
        <v>5262</v>
      </c>
      <c r="J500" s="2">
        <v>299</v>
      </c>
      <c r="K500" s="2">
        <v>5918</v>
      </c>
      <c r="L500" s="2">
        <v>788</v>
      </c>
      <c r="M500" s="2">
        <v>112</v>
      </c>
      <c r="N500" s="2">
        <v>7.01</v>
      </c>
      <c r="O500" s="33" cm="1">
        <f t="array" ref="O500">SUMPRODUCT((G500&lt;=$G$451:$G$500)/COUNTIF($G$451:$G$500,$G$451:$G$500))</f>
        <v>50</v>
      </c>
    </row>
    <row r="501" spans="1:15" x14ac:dyDescent="0.45">
      <c r="A501" s="1" t="s">
        <v>12</v>
      </c>
      <c r="D501" s="1"/>
      <c r="E501" s="16">
        <v>43770</v>
      </c>
      <c r="F501" s="1" t="s">
        <v>107</v>
      </c>
      <c r="G501" s="2">
        <v>95436703</v>
      </c>
      <c r="H501" s="2">
        <v>2126093</v>
      </c>
      <c r="I501" s="2">
        <v>1782765</v>
      </c>
      <c r="J501" s="2">
        <v>4512</v>
      </c>
      <c r="K501" s="2">
        <v>200004</v>
      </c>
      <c r="L501" s="2">
        <v>132735</v>
      </c>
      <c r="M501" s="2">
        <v>2957</v>
      </c>
      <c r="N501" s="2">
        <v>44.89</v>
      </c>
      <c r="O501" s="33" cm="1">
        <f t="array" ref="O501">SUMPRODUCT((G501&lt;=$G$501:$G$550)/COUNTIF($G$501:$G$550,$G$501:$G$550))</f>
        <v>1</v>
      </c>
    </row>
    <row r="502" spans="1:15" x14ac:dyDescent="0.45">
      <c r="A502" s="1" t="s">
        <v>18</v>
      </c>
      <c r="D502" s="1"/>
      <c r="E502" s="16">
        <v>43770</v>
      </c>
      <c r="F502" s="1" t="s">
        <v>107</v>
      </c>
      <c r="G502" s="2">
        <v>68267215</v>
      </c>
      <c r="H502" s="2">
        <v>1067460</v>
      </c>
      <c r="I502" s="2">
        <v>287294</v>
      </c>
      <c r="J502" s="2">
        <v>2373</v>
      </c>
      <c r="K502" s="2">
        <v>161010</v>
      </c>
      <c r="L502" s="2">
        <v>94947</v>
      </c>
      <c r="M502" s="2">
        <v>1484</v>
      </c>
      <c r="N502" s="2">
        <v>63.95</v>
      </c>
      <c r="O502" s="33" cm="1">
        <f t="array" ref="O502">SUMPRODUCT((G502&lt;=$G$501:$G$550)/COUNTIF($G$501:$G$550,$G$501:$G$550))</f>
        <v>2</v>
      </c>
    </row>
    <row r="503" spans="1:15" x14ac:dyDescent="0.45">
      <c r="A503" s="1" t="s">
        <v>10</v>
      </c>
      <c r="D503" s="1"/>
      <c r="E503" s="16">
        <v>43770</v>
      </c>
      <c r="F503" s="1" t="s">
        <v>107</v>
      </c>
      <c r="G503" s="2">
        <v>58552659</v>
      </c>
      <c r="H503" s="2">
        <v>3529438</v>
      </c>
      <c r="I503" s="2">
        <v>405467</v>
      </c>
      <c r="J503" s="2">
        <v>10287</v>
      </c>
      <c r="K503" s="2">
        <v>429521</v>
      </c>
      <c r="L503" s="2">
        <v>81436</v>
      </c>
      <c r="M503" s="2">
        <v>4908</v>
      </c>
      <c r="N503" s="2">
        <v>16.59</v>
      </c>
      <c r="O503" s="33" cm="1">
        <f t="array" ref="O503">SUMPRODUCT((G503&lt;=$G$501:$G$550)/COUNTIF($G$501:$G$550,$G$501:$G$550))</f>
        <v>3</v>
      </c>
    </row>
    <row r="504" spans="1:15" x14ac:dyDescent="0.45">
      <c r="A504" s="1" t="s">
        <v>16</v>
      </c>
      <c r="D504" s="1"/>
      <c r="E504" s="16">
        <v>43770</v>
      </c>
      <c r="F504" s="1" t="s">
        <v>107</v>
      </c>
      <c r="G504" s="2">
        <v>35606495</v>
      </c>
      <c r="H504" s="2">
        <v>890153</v>
      </c>
      <c r="I504" s="2">
        <v>299143</v>
      </c>
      <c r="J504" s="2">
        <v>2500</v>
      </c>
      <c r="K504" s="2">
        <v>129703</v>
      </c>
      <c r="L504" s="2">
        <v>49522</v>
      </c>
      <c r="M504" s="2">
        <v>1238</v>
      </c>
      <c r="N504" s="2">
        <v>40</v>
      </c>
      <c r="O504" s="33" cm="1">
        <f t="array" ref="O504">SUMPRODUCT((G504&lt;=$G$501:$G$550)/COUNTIF($G$501:$G$550,$G$501:$G$550))</f>
        <v>4</v>
      </c>
    </row>
    <row r="505" spans="1:15" x14ac:dyDescent="0.45">
      <c r="A505" s="1" t="s">
        <v>20</v>
      </c>
      <c r="D505" s="1"/>
      <c r="E505" s="16">
        <v>43770</v>
      </c>
      <c r="F505" s="1" t="s">
        <v>107</v>
      </c>
      <c r="G505" s="2">
        <v>34770932</v>
      </c>
      <c r="H505" s="2">
        <v>428219</v>
      </c>
      <c r="I505" s="2">
        <v>243245</v>
      </c>
      <c r="J505" s="2">
        <v>1267</v>
      </c>
      <c r="K505" s="2">
        <v>30472</v>
      </c>
      <c r="L505" s="2">
        <v>48360</v>
      </c>
      <c r="M505" s="2">
        <v>595</v>
      </c>
      <c r="N505" s="2">
        <v>81.2</v>
      </c>
      <c r="O505" s="33" cm="1">
        <f t="array" ref="O505">SUMPRODUCT((G505&lt;=$G$501:$G$550)/COUNTIF($G$501:$G$550,$G$501:$G$550))</f>
        <v>5</v>
      </c>
    </row>
    <row r="506" spans="1:15" x14ac:dyDescent="0.45">
      <c r="A506" s="1" t="s">
        <v>24</v>
      </c>
      <c r="D506" s="1"/>
      <c r="E506" s="16">
        <v>43770</v>
      </c>
      <c r="F506" s="1" t="s">
        <v>107</v>
      </c>
      <c r="G506" s="2">
        <v>33148853</v>
      </c>
      <c r="H506" s="2">
        <v>567027</v>
      </c>
      <c r="I506" s="2">
        <v>213843</v>
      </c>
      <c r="J506" s="2">
        <v>1653</v>
      </c>
      <c r="K506" s="2">
        <v>60014</v>
      </c>
      <c r="L506" s="2">
        <v>46104</v>
      </c>
      <c r="M506" s="2">
        <v>788</v>
      </c>
      <c r="N506" s="2">
        <v>58.46</v>
      </c>
      <c r="O506" s="33" cm="1">
        <f t="array" ref="O506">SUMPRODUCT((G506&lt;=$G$501:$G$550)/COUNTIF($G$501:$G$550,$G$501:$G$550))</f>
        <v>6</v>
      </c>
    </row>
    <row r="507" spans="1:15" x14ac:dyDescent="0.45">
      <c r="A507" s="1" t="s">
        <v>215</v>
      </c>
      <c r="D507" s="1"/>
      <c r="E507" s="16">
        <v>43770</v>
      </c>
      <c r="F507" s="1" t="s">
        <v>107</v>
      </c>
      <c r="G507" s="2">
        <v>27173037</v>
      </c>
      <c r="H507" s="2">
        <v>501750</v>
      </c>
      <c r="I507" s="2">
        <v>187166</v>
      </c>
      <c r="J507" s="2">
        <v>4414</v>
      </c>
      <c r="K507" s="2">
        <v>32492</v>
      </c>
      <c r="L507" s="2">
        <v>37792</v>
      </c>
      <c r="M507" s="2">
        <v>697</v>
      </c>
      <c r="N507" s="2">
        <v>54.16</v>
      </c>
      <c r="O507" s="33" cm="1">
        <f t="array" ref="O507">SUMPRODUCT((G507&lt;=$G$501:$G$550)/COUNTIF($G$501:$G$550,$G$501:$G$550))</f>
        <v>7</v>
      </c>
    </row>
    <row r="508" spans="1:15" x14ac:dyDescent="0.45">
      <c r="A508" s="1" t="s">
        <v>101</v>
      </c>
      <c r="D508" s="1"/>
      <c r="E508" s="16">
        <v>43770</v>
      </c>
      <c r="F508" s="1" t="s">
        <v>107</v>
      </c>
      <c r="G508" s="2">
        <v>27132737</v>
      </c>
      <c r="H508" s="2">
        <v>1416838</v>
      </c>
      <c r="I508" s="2">
        <v>142668</v>
      </c>
      <c r="J508" s="2">
        <v>4844</v>
      </c>
      <c r="K508" s="2">
        <v>205192</v>
      </c>
      <c r="L508" s="2">
        <v>37736</v>
      </c>
      <c r="M508" s="2">
        <v>1970</v>
      </c>
      <c r="N508" s="2">
        <v>19.149999999999999</v>
      </c>
      <c r="O508" s="33" cm="1">
        <f t="array" ref="O508">SUMPRODUCT((G508&lt;=$G$501:$G$550)/COUNTIF($G$501:$G$550,$G$501:$G$550))</f>
        <v>8</v>
      </c>
    </row>
    <row r="509" spans="1:15" x14ac:dyDescent="0.45">
      <c r="A509" s="1" t="s">
        <v>19</v>
      </c>
      <c r="D509" s="1"/>
      <c r="E509" s="16">
        <v>43770</v>
      </c>
      <c r="F509" s="1" t="s">
        <v>107</v>
      </c>
      <c r="G509" s="2">
        <v>26848994</v>
      </c>
      <c r="H509" s="2">
        <v>949764</v>
      </c>
      <c r="I509" s="2">
        <v>163200</v>
      </c>
      <c r="J509" s="2">
        <v>3684</v>
      </c>
      <c r="K509" s="2">
        <v>62881</v>
      </c>
      <c r="L509" s="2">
        <v>37342</v>
      </c>
      <c r="M509" s="2">
        <v>1320</v>
      </c>
      <c r="N509" s="2">
        <v>28.27</v>
      </c>
      <c r="O509" s="33" cm="1">
        <f t="array" ref="O509">SUMPRODUCT((G509&lt;=$G$501:$G$550)/COUNTIF($G$501:$G$550,$G$501:$G$550))</f>
        <v>9</v>
      </c>
    </row>
    <row r="510" spans="1:15" x14ac:dyDescent="0.45">
      <c r="A510" s="1" t="s">
        <v>39</v>
      </c>
      <c r="D510" s="1"/>
      <c r="E510" s="16">
        <v>43770</v>
      </c>
      <c r="F510" s="1" t="s">
        <v>107</v>
      </c>
      <c r="G510" s="2">
        <v>26372825</v>
      </c>
      <c r="H510" s="2">
        <v>167754</v>
      </c>
      <c r="I510" s="2">
        <v>97122</v>
      </c>
      <c r="J510" s="2">
        <v>542</v>
      </c>
      <c r="K510" s="2">
        <v>17606</v>
      </c>
      <c r="L510" s="2">
        <v>36679</v>
      </c>
      <c r="M510" s="2">
        <v>233</v>
      </c>
      <c r="N510" s="2">
        <v>157.21</v>
      </c>
      <c r="O510" s="33" cm="1">
        <f t="array" ref="O510">SUMPRODUCT((G510&lt;=$G$501:$G$550)/COUNTIF($G$501:$G$550,$G$501:$G$550))</f>
        <v>10</v>
      </c>
    </row>
    <row r="511" spans="1:15" x14ac:dyDescent="0.45">
      <c r="A511" s="1" t="s">
        <v>104</v>
      </c>
      <c r="D511" s="1"/>
      <c r="E511" s="16">
        <v>43770</v>
      </c>
      <c r="F511" s="1" t="s">
        <v>107</v>
      </c>
      <c r="G511" s="2">
        <v>22317955</v>
      </c>
      <c r="H511" s="2">
        <v>327544</v>
      </c>
      <c r="I511" s="2">
        <v>222599</v>
      </c>
      <c r="J511" s="2">
        <v>1139</v>
      </c>
      <c r="K511" s="2">
        <v>42197</v>
      </c>
      <c r="L511" s="2">
        <v>31040</v>
      </c>
      <c r="M511" s="2">
        <v>455</v>
      </c>
      <c r="N511" s="2">
        <v>68.14</v>
      </c>
      <c r="O511" s="33" cm="1">
        <f t="array" ref="O511">SUMPRODUCT((G511&lt;=$G$501:$G$550)/COUNTIF($G$501:$G$550,$G$501:$G$550))</f>
        <v>11</v>
      </c>
    </row>
    <row r="512" spans="1:15" x14ac:dyDescent="0.45">
      <c r="A512" s="1" t="s">
        <v>115</v>
      </c>
      <c r="D512" s="1"/>
      <c r="E512" s="16">
        <v>43770</v>
      </c>
      <c r="F512" s="1" t="s">
        <v>107</v>
      </c>
      <c r="G512" s="2">
        <v>20557965</v>
      </c>
      <c r="H512" s="2">
        <v>321333</v>
      </c>
      <c r="I512" s="2">
        <v>290087</v>
      </c>
      <c r="J512" s="2">
        <v>2230</v>
      </c>
      <c r="K512" s="2">
        <v>32695</v>
      </c>
      <c r="L512" s="2">
        <v>28592</v>
      </c>
      <c r="M512" s="2">
        <v>446</v>
      </c>
      <c r="N512" s="2">
        <v>63.98</v>
      </c>
      <c r="O512" s="33" cm="1">
        <f t="array" ref="O512">SUMPRODUCT((G512&lt;=$G$501:$G$550)/COUNTIF($G$501:$G$550,$G$501:$G$550))</f>
        <v>12</v>
      </c>
    </row>
    <row r="513" spans="1:15" x14ac:dyDescent="0.45">
      <c r="A513" s="1" t="s">
        <v>14</v>
      </c>
      <c r="D513" s="1"/>
      <c r="E513" s="16">
        <v>43770</v>
      </c>
      <c r="F513" s="1" t="s">
        <v>107</v>
      </c>
      <c r="G513" s="2">
        <v>16346376</v>
      </c>
      <c r="H513" s="2">
        <v>743072</v>
      </c>
      <c r="I513" s="2">
        <v>117550</v>
      </c>
      <c r="J513" s="2">
        <v>1628</v>
      </c>
      <c r="K513" s="2">
        <v>64088</v>
      </c>
      <c r="L513" s="2">
        <v>22734</v>
      </c>
      <c r="M513" s="2">
        <v>1033</v>
      </c>
      <c r="N513" s="2">
        <v>22</v>
      </c>
      <c r="O513" s="33" cm="1">
        <f t="array" ref="O513">SUMPRODUCT((G513&lt;=$G$501:$G$550)/COUNTIF($G$501:$G$550,$G$501:$G$550))</f>
        <v>13</v>
      </c>
    </row>
    <row r="514" spans="1:15" x14ac:dyDescent="0.45">
      <c r="A514" s="1" t="s">
        <v>15</v>
      </c>
      <c r="D514" s="1"/>
      <c r="E514" s="16">
        <v>43770</v>
      </c>
      <c r="F514" s="1" t="s">
        <v>107</v>
      </c>
      <c r="G514" s="2">
        <v>16078956</v>
      </c>
      <c r="H514" s="2">
        <v>707451</v>
      </c>
      <c r="I514" s="2">
        <v>211751</v>
      </c>
      <c r="J514" s="2">
        <v>1561</v>
      </c>
      <c r="K514" s="2">
        <v>86095</v>
      </c>
      <c r="L514" s="2">
        <v>22362</v>
      </c>
      <c r="M514" s="2">
        <v>983</v>
      </c>
      <c r="N514" s="2">
        <v>22.73</v>
      </c>
      <c r="O514" s="33" cm="1">
        <f t="array" ref="O514">SUMPRODUCT((G514&lt;=$G$501:$G$550)/COUNTIF($G$501:$G$550,$G$501:$G$550))</f>
        <v>14</v>
      </c>
    </row>
    <row r="515" spans="1:15" x14ac:dyDescent="0.45">
      <c r="A515" s="1" t="s">
        <v>25</v>
      </c>
      <c r="D515" s="1"/>
      <c r="E515" s="16">
        <v>43770</v>
      </c>
      <c r="F515" s="1" t="s">
        <v>107</v>
      </c>
      <c r="G515" s="2">
        <v>15763839</v>
      </c>
      <c r="H515" s="2">
        <v>617092</v>
      </c>
      <c r="I515" s="2">
        <v>136705</v>
      </c>
      <c r="J515" s="2">
        <v>1797</v>
      </c>
      <c r="K515" s="2">
        <v>99507</v>
      </c>
      <c r="L515" s="2">
        <v>21924</v>
      </c>
      <c r="M515" s="2">
        <v>858</v>
      </c>
      <c r="N515" s="2">
        <v>25.55</v>
      </c>
      <c r="O515" s="33" cm="1">
        <f t="array" ref="O515">SUMPRODUCT((G515&lt;=$G$501:$G$550)/COUNTIF($G$501:$G$550,$G$501:$G$550))</f>
        <v>15</v>
      </c>
    </row>
    <row r="516" spans="1:15" x14ac:dyDescent="0.45">
      <c r="A516" s="1" t="s">
        <v>28</v>
      </c>
      <c r="D516" s="1"/>
      <c r="E516" s="16">
        <v>43770</v>
      </c>
      <c r="F516" s="1" t="s">
        <v>107</v>
      </c>
      <c r="G516" s="2">
        <v>14182555</v>
      </c>
      <c r="H516" s="2">
        <v>393369</v>
      </c>
      <c r="I516" s="2">
        <v>44481</v>
      </c>
      <c r="J516" s="2">
        <v>926</v>
      </c>
      <c r="K516" s="2">
        <v>19894</v>
      </c>
      <c r="L516" s="2">
        <v>19725</v>
      </c>
      <c r="M516" s="2">
        <v>547</v>
      </c>
      <c r="N516" s="2">
        <v>36.049999999999997</v>
      </c>
      <c r="O516" s="33" cm="1">
        <f t="array" ref="O516">SUMPRODUCT((G516&lt;=$G$501:$G$550)/COUNTIF($G$501:$G$550,$G$501:$G$550))</f>
        <v>16</v>
      </c>
    </row>
    <row r="517" spans="1:15" x14ac:dyDescent="0.45">
      <c r="A517" s="1" t="s">
        <v>61</v>
      </c>
      <c r="D517" s="1"/>
      <c r="E517" s="16">
        <v>43770</v>
      </c>
      <c r="F517" s="1" t="s">
        <v>107</v>
      </c>
      <c r="G517" s="2">
        <v>13085622</v>
      </c>
      <c r="H517" s="2">
        <v>1079608</v>
      </c>
      <c r="I517" s="2">
        <v>46393</v>
      </c>
      <c r="J517" s="2">
        <v>2433</v>
      </c>
      <c r="K517" s="2">
        <v>111172</v>
      </c>
      <c r="L517" s="2">
        <v>18199</v>
      </c>
      <c r="M517" s="2">
        <v>1501</v>
      </c>
      <c r="N517" s="2">
        <v>12.12</v>
      </c>
      <c r="O517" s="33" cm="1">
        <f t="array" ref="O517">SUMPRODUCT((G517&lt;=$G$501:$G$550)/COUNTIF($G$501:$G$550,$G$501:$G$550))</f>
        <v>17</v>
      </c>
    </row>
    <row r="518" spans="1:15" x14ac:dyDescent="0.45">
      <c r="A518" s="1" t="s">
        <v>116</v>
      </c>
      <c r="D518" s="1"/>
      <c r="E518" s="16">
        <v>43770</v>
      </c>
      <c r="F518" s="1" t="s">
        <v>107</v>
      </c>
      <c r="G518" s="2">
        <v>12663849</v>
      </c>
      <c r="H518" s="2">
        <v>301817</v>
      </c>
      <c r="I518" s="2">
        <v>200398</v>
      </c>
      <c r="J518" s="2">
        <v>2908</v>
      </c>
      <c r="K518" s="2">
        <v>49245</v>
      </c>
      <c r="L518" s="2">
        <v>17613</v>
      </c>
      <c r="M518" s="2">
        <v>419</v>
      </c>
      <c r="N518" s="2">
        <v>41.96</v>
      </c>
      <c r="O518" s="33" cm="1">
        <f t="array" ref="O518">SUMPRODUCT((G518&lt;=$G$501:$G$550)/COUNTIF($G$501:$G$550,$G$501:$G$550))</f>
        <v>18</v>
      </c>
    </row>
    <row r="519" spans="1:15" x14ac:dyDescent="0.45">
      <c r="A519" s="1" t="s">
        <v>84</v>
      </c>
      <c r="D519" s="1"/>
      <c r="E519" s="16">
        <v>43770</v>
      </c>
      <c r="F519" s="1" t="s">
        <v>107</v>
      </c>
      <c r="G519" s="2">
        <v>9995956</v>
      </c>
      <c r="H519" s="2">
        <v>247657</v>
      </c>
      <c r="I519" s="2">
        <v>43088</v>
      </c>
      <c r="J519" s="2">
        <v>845</v>
      </c>
      <c r="K519" s="2">
        <v>37625</v>
      </c>
      <c r="L519" s="2">
        <v>13902</v>
      </c>
      <c r="M519" s="2">
        <v>344</v>
      </c>
      <c r="N519" s="2">
        <v>40.36</v>
      </c>
      <c r="O519" s="33" cm="1">
        <f t="array" ref="O519">SUMPRODUCT((G519&lt;=$G$501:$G$550)/COUNTIF($G$501:$G$550,$G$501:$G$550))</f>
        <v>19</v>
      </c>
    </row>
    <row r="520" spans="1:15" x14ac:dyDescent="0.45">
      <c r="A520" s="1" t="s">
        <v>21</v>
      </c>
      <c r="D520" s="1"/>
      <c r="E520" s="16">
        <v>43770</v>
      </c>
      <c r="F520" s="1" t="s">
        <v>107</v>
      </c>
      <c r="G520" s="2">
        <v>9635123</v>
      </c>
      <c r="H520" s="2">
        <v>470634</v>
      </c>
      <c r="I520" s="2">
        <v>56086</v>
      </c>
      <c r="J520" s="2">
        <v>1555</v>
      </c>
      <c r="K520" s="2">
        <v>45355</v>
      </c>
      <c r="L520" s="2">
        <v>13400</v>
      </c>
      <c r="M520" s="2">
        <v>654</v>
      </c>
      <c r="N520" s="2">
        <v>20.47</v>
      </c>
      <c r="O520" s="33" cm="1">
        <f t="array" ref="O520">SUMPRODUCT((G520&lt;=$G$501:$G$550)/COUNTIF($G$501:$G$550,$G$501:$G$550))</f>
        <v>20</v>
      </c>
    </row>
    <row r="521" spans="1:15" x14ac:dyDescent="0.45">
      <c r="A521" s="1" t="s">
        <v>17</v>
      </c>
      <c r="D521" s="1"/>
      <c r="E521" s="16">
        <v>43770</v>
      </c>
      <c r="F521" s="1" t="s">
        <v>107</v>
      </c>
      <c r="G521" s="2">
        <v>8832329</v>
      </c>
      <c r="H521" s="2">
        <v>628954</v>
      </c>
      <c r="I521" s="2">
        <v>80020</v>
      </c>
      <c r="J521" s="2">
        <v>1608</v>
      </c>
      <c r="K521" s="2">
        <v>98687</v>
      </c>
      <c r="L521" s="2">
        <v>12284</v>
      </c>
      <c r="M521" s="2">
        <v>874</v>
      </c>
      <c r="N521" s="2">
        <v>14.04</v>
      </c>
      <c r="O521" s="33" cm="1">
        <f t="array" ref="O521">SUMPRODUCT((G521&lt;=$G$501:$G$550)/COUNTIF($G$501:$G$550,$G$501:$G$550))</f>
        <v>21</v>
      </c>
    </row>
    <row r="522" spans="1:15" x14ac:dyDescent="0.45">
      <c r="A522" s="1" t="s">
        <v>35</v>
      </c>
      <c r="D522" s="1"/>
      <c r="E522" s="16">
        <v>43770</v>
      </c>
      <c r="F522" s="1" t="s">
        <v>107</v>
      </c>
      <c r="G522" s="2">
        <v>7662955</v>
      </c>
      <c r="H522" s="2">
        <v>335981</v>
      </c>
      <c r="I522" s="2">
        <v>128607</v>
      </c>
      <c r="J522" s="2">
        <v>1898</v>
      </c>
      <c r="K522" s="2">
        <v>33232</v>
      </c>
      <c r="L522" s="2">
        <v>10657</v>
      </c>
      <c r="M522" s="2">
        <v>467</v>
      </c>
      <c r="N522" s="2">
        <v>22.81</v>
      </c>
      <c r="O522" s="33" cm="1">
        <f t="array" ref="O522">SUMPRODUCT((G522&lt;=$G$501:$G$550)/COUNTIF($G$501:$G$550,$G$501:$G$550))</f>
        <v>22</v>
      </c>
    </row>
    <row r="523" spans="1:15" x14ac:dyDescent="0.45">
      <c r="A523" s="1" t="s">
        <v>22</v>
      </c>
      <c r="D523" s="1"/>
      <c r="E523" s="16">
        <v>43770</v>
      </c>
      <c r="F523" s="1" t="s">
        <v>107</v>
      </c>
      <c r="G523" s="2">
        <v>5881172</v>
      </c>
      <c r="H523" s="2">
        <v>511190</v>
      </c>
      <c r="I523" s="2">
        <v>27502</v>
      </c>
      <c r="J523" s="2">
        <v>1590</v>
      </c>
      <c r="K523" s="2">
        <v>53302</v>
      </c>
      <c r="L523" s="2">
        <v>8179</v>
      </c>
      <c r="M523" s="2">
        <v>710</v>
      </c>
      <c r="N523" s="2">
        <v>11.5</v>
      </c>
      <c r="O523" s="33" cm="1">
        <f t="array" ref="O523">SUMPRODUCT((G523&lt;=$G$501:$G$550)/COUNTIF($G$501:$G$550,$G$501:$G$550))</f>
        <v>23</v>
      </c>
    </row>
    <row r="524" spans="1:15" x14ac:dyDescent="0.45">
      <c r="A524" s="1" t="s">
        <v>29</v>
      </c>
      <c r="D524" s="1"/>
      <c r="E524" s="16">
        <v>43770</v>
      </c>
      <c r="F524" s="1" t="s">
        <v>107</v>
      </c>
      <c r="G524" s="2">
        <v>5659680</v>
      </c>
      <c r="H524" s="2">
        <v>254760</v>
      </c>
      <c r="I524" s="2">
        <v>85526</v>
      </c>
      <c r="J524" s="2">
        <v>633</v>
      </c>
      <c r="K524" s="2">
        <v>50438</v>
      </c>
      <c r="L524" s="2">
        <v>7871</v>
      </c>
      <c r="M524" s="2">
        <v>354</v>
      </c>
      <c r="N524" s="2">
        <v>22.22</v>
      </c>
      <c r="O524" s="33" cm="1">
        <f t="array" ref="O524">SUMPRODUCT((G524&lt;=$G$501:$G$550)/COUNTIF($G$501:$G$550,$G$501:$G$550))</f>
        <v>24</v>
      </c>
    </row>
    <row r="525" spans="1:15" x14ac:dyDescent="0.45">
      <c r="A525" s="1" t="s">
        <v>51</v>
      </c>
      <c r="D525" s="1"/>
      <c r="E525" s="16">
        <v>43770</v>
      </c>
      <c r="F525" s="1" t="s">
        <v>107</v>
      </c>
      <c r="G525" s="2">
        <v>5153165</v>
      </c>
      <c r="H525" s="2">
        <v>86435</v>
      </c>
      <c r="I525" s="2">
        <v>39575</v>
      </c>
      <c r="J525" s="2">
        <v>217</v>
      </c>
      <c r="K525" s="2">
        <v>6547</v>
      </c>
      <c r="L525" s="2">
        <v>7167</v>
      </c>
      <c r="M525" s="2">
        <v>120</v>
      </c>
      <c r="N525" s="2">
        <v>59.62</v>
      </c>
      <c r="O525" s="33" cm="1">
        <f t="array" ref="O525">SUMPRODUCT((G525&lt;=$G$501:$G$550)/COUNTIF($G$501:$G$550,$G$501:$G$550))</f>
        <v>25</v>
      </c>
    </row>
    <row r="526" spans="1:15" x14ac:dyDescent="0.45">
      <c r="A526" s="1" t="s">
        <v>119</v>
      </c>
      <c r="D526" s="1"/>
      <c r="E526" s="16">
        <v>43770</v>
      </c>
      <c r="F526" s="1" t="s">
        <v>107</v>
      </c>
      <c r="G526" s="2">
        <v>4719447</v>
      </c>
      <c r="H526" s="2">
        <v>78739</v>
      </c>
      <c r="I526" s="2">
        <v>78337</v>
      </c>
      <c r="J526" s="2">
        <v>742</v>
      </c>
      <c r="K526" s="2">
        <v>8677</v>
      </c>
      <c r="L526" s="2">
        <v>6563</v>
      </c>
      <c r="M526" s="2">
        <v>109</v>
      </c>
      <c r="N526" s="2">
        <v>59.94</v>
      </c>
      <c r="O526" s="33" cm="1">
        <f t="array" ref="O526">SUMPRODUCT((G526&lt;=$G$501:$G$550)/COUNTIF($G$501:$G$550,$G$501:$G$550))</f>
        <v>26</v>
      </c>
    </row>
    <row r="527" spans="1:15" x14ac:dyDescent="0.45">
      <c r="A527" s="1" t="s">
        <v>26</v>
      </c>
      <c r="D527" s="1"/>
      <c r="E527" s="16">
        <v>43770</v>
      </c>
      <c r="F527" s="1" t="s">
        <v>107</v>
      </c>
      <c r="G527" s="2">
        <v>4378783</v>
      </c>
      <c r="H527" s="2">
        <v>123018</v>
      </c>
      <c r="I527" s="2">
        <v>45960</v>
      </c>
      <c r="J527" s="2">
        <v>440</v>
      </c>
      <c r="K527" s="2">
        <v>14791</v>
      </c>
      <c r="L527" s="2">
        <v>6090</v>
      </c>
      <c r="M527" s="2">
        <v>171</v>
      </c>
      <c r="N527" s="2">
        <v>35.590000000000003</v>
      </c>
      <c r="O527" s="33" cm="1">
        <f t="array" ref="O527">SUMPRODUCT((G527&lt;=$G$501:$G$550)/COUNTIF($G$501:$G$550,$G$501:$G$550))</f>
        <v>27</v>
      </c>
    </row>
    <row r="528" spans="1:15" x14ac:dyDescent="0.45">
      <c r="A528" s="1" t="s">
        <v>31</v>
      </c>
      <c r="D528" s="1"/>
      <c r="E528" s="16">
        <v>43770</v>
      </c>
      <c r="F528" s="1" t="s">
        <v>107</v>
      </c>
      <c r="G528" s="2">
        <v>4094347</v>
      </c>
      <c r="H528" s="2">
        <v>250667</v>
      </c>
      <c r="I528" s="2">
        <v>13461</v>
      </c>
      <c r="J528" s="2">
        <v>557</v>
      </c>
      <c r="K528" s="2">
        <v>28683</v>
      </c>
      <c r="L528" s="2">
        <v>5694</v>
      </c>
      <c r="M528" s="2">
        <v>348</v>
      </c>
      <c r="N528" s="2">
        <v>16.329999999999998</v>
      </c>
      <c r="O528" s="33" cm="1">
        <f t="array" ref="O528">SUMPRODUCT((G528&lt;=$G$501:$G$550)/COUNTIF($G$501:$G$550,$G$501:$G$550))</f>
        <v>28</v>
      </c>
    </row>
    <row r="529" spans="1:15" x14ac:dyDescent="0.45">
      <c r="A529" s="1" t="s">
        <v>34</v>
      </c>
      <c r="D529" s="1"/>
      <c r="E529" s="16">
        <v>43770</v>
      </c>
      <c r="F529" s="1" t="s">
        <v>107</v>
      </c>
      <c r="G529" s="2">
        <v>4024331</v>
      </c>
      <c r="H529" s="2">
        <v>231062</v>
      </c>
      <c r="I529" s="2">
        <v>82015</v>
      </c>
      <c r="J529" s="2">
        <v>449</v>
      </c>
      <c r="K529" s="2">
        <v>13739</v>
      </c>
      <c r="L529" s="2">
        <v>5597</v>
      </c>
      <c r="M529" s="2">
        <v>321</v>
      </c>
      <c r="N529" s="2">
        <v>17.420000000000002</v>
      </c>
      <c r="O529" s="33" cm="1">
        <f t="array" ref="O529">SUMPRODUCT((G529&lt;=$G$501:$G$550)/COUNTIF($G$501:$G$550,$G$501:$G$550))</f>
        <v>29</v>
      </c>
    </row>
    <row r="530" spans="1:15" x14ac:dyDescent="0.45">
      <c r="A530" s="1" t="s">
        <v>38</v>
      </c>
      <c r="D530" s="1"/>
      <c r="E530" s="16">
        <v>43770</v>
      </c>
      <c r="F530" s="1" t="s">
        <v>107</v>
      </c>
      <c r="G530" s="2">
        <v>3790933</v>
      </c>
      <c r="H530" s="2">
        <v>122896</v>
      </c>
      <c r="I530" s="2">
        <v>41511</v>
      </c>
      <c r="J530" s="2">
        <v>1440</v>
      </c>
      <c r="K530" s="2">
        <v>14027</v>
      </c>
      <c r="L530" s="2">
        <v>5272</v>
      </c>
      <c r="M530" s="2">
        <v>170</v>
      </c>
      <c r="N530" s="2">
        <v>30.85</v>
      </c>
      <c r="O530" s="33" cm="1">
        <f t="array" ref="O530">SUMPRODUCT((G530&lt;=$G$501:$G$550)/COUNTIF($G$501:$G$550,$G$501:$G$550))</f>
        <v>30</v>
      </c>
    </row>
    <row r="531" spans="1:15" x14ac:dyDescent="0.45">
      <c r="A531" s="1" t="s">
        <v>49</v>
      </c>
      <c r="D531" s="1"/>
      <c r="E531" s="16">
        <v>43770</v>
      </c>
      <c r="F531" s="1" t="s">
        <v>107</v>
      </c>
      <c r="G531" s="2">
        <v>3760497</v>
      </c>
      <c r="H531" s="2">
        <v>212298</v>
      </c>
      <c r="I531" s="2">
        <v>34624</v>
      </c>
      <c r="J531" s="2">
        <v>1150</v>
      </c>
      <c r="K531" s="2">
        <v>14340</v>
      </c>
      <c r="L531" s="2">
        <v>5230</v>
      </c>
      <c r="M531" s="2">
        <v>295</v>
      </c>
      <c r="N531" s="2">
        <v>17.71</v>
      </c>
      <c r="O531" s="33" cm="1">
        <f t="array" ref="O531">SUMPRODUCT((G531&lt;=$G$501:$G$550)/COUNTIF($G$501:$G$550,$G$501:$G$550))</f>
        <v>31</v>
      </c>
    </row>
    <row r="532" spans="1:15" x14ac:dyDescent="0.45">
      <c r="A532" s="1" t="s">
        <v>44</v>
      </c>
      <c r="D532" s="1"/>
      <c r="E532" s="16">
        <v>43770</v>
      </c>
      <c r="F532" s="1" t="s">
        <v>107</v>
      </c>
      <c r="G532" s="2">
        <v>3024941</v>
      </c>
      <c r="H532" s="2">
        <v>111692</v>
      </c>
      <c r="I532" s="2">
        <v>18555</v>
      </c>
      <c r="J532" s="2">
        <v>401</v>
      </c>
      <c r="K532" s="2">
        <v>8570</v>
      </c>
      <c r="L532" s="2">
        <v>4207</v>
      </c>
      <c r="M532" s="2">
        <v>155</v>
      </c>
      <c r="N532" s="2">
        <v>27.08</v>
      </c>
      <c r="O532" s="33" cm="1">
        <f t="array" ref="O532">SUMPRODUCT((G532&lt;=$G$501:$G$550)/COUNTIF($G$501:$G$550,$G$501:$G$550))</f>
        <v>32</v>
      </c>
    </row>
    <row r="533" spans="1:15" x14ac:dyDescent="0.45">
      <c r="A533" s="1" t="s">
        <v>36</v>
      </c>
      <c r="D533" s="1"/>
      <c r="E533" s="16">
        <v>43770</v>
      </c>
      <c r="F533" s="1" t="s">
        <v>107</v>
      </c>
      <c r="G533" s="2">
        <v>2833532</v>
      </c>
      <c r="H533" s="2">
        <v>84168</v>
      </c>
      <c r="I533" s="2">
        <v>62859</v>
      </c>
      <c r="J533" s="2">
        <v>580</v>
      </c>
      <c r="K533" s="2">
        <v>10664</v>
      </c>
      <c r="L533" s="2">
        <v>3940</v>
      </c>
      <c r="M533" s="2">
        <v>117</v>
      </c>
      <c r="N533" s="2">
        <v>33.67</v>
      </c>
      <c r="O533" s="33" cm="1">
        <f t="array" ref="O533">SUMPRODUCT((G533&lt;=$G$501:$G$550)/COUNTIF($G$501:$G$550,$G$501:$G$550))</f>
        <v>33</v>
      </c>
    </row>
    <row r="534" spans="1:15" x14ac:dyDescent="0.45">
      <c r="A534" s="1" t="s">
        <v>102</v>
      </c>
      <c r="D534" s="1"/>
      <c r="E534" s="16">
        <v>43770</v>
      </c>
      <c r="F534" s="1" t="s">
        <v>107</v>
      </c>
      <c r="G534" s="2">
        <v>2309215</v>
      </c>
      <c r="H534" s="2">
        <v>182137</v>
      </c>
      <c r="I534" s="2">
        <v>12560</v>
      </c>
      <c r="J534" s="2">
        <v>1078</v>
      </c>
      <c r="K534" s="2">
        <v>21972</v>
      </c>
      <c r="L534" s="2">
        <v>3211</v>
      </c>
      <c r="M534" s="2">
        <v>253</v>
      </c>
      <c r="N534" s="2">
        <v>12.68</v>
      </c>
      <c r="O534" s="33" cm="1">
        <f t="array" ref="O534">SUMPRODUCT((G534&lt;=$G$501:$G$550)/COUNTIF($G$501:$G$550,$G$501:$G$550))</f>
        <v>34</v>
      </c>
    </row>
    <row r="535" spans="1:15" x14ac:dyDescent="0.45">
      <c r="A535" s="1" t="s">
        <v>52</v>
      </c>
      <c r="D535" s="1"/>
      <c r="E535" s="16">
        <v>43770</v>
      </c>
      <c r="F535" s="1" t="s">
        <v>107</v>
      </c>
      <c r="G535" s="2">
        <v>2273826</v>
      </c>
      <c r="H535" s="2">
        <v>117877</v>
      </c>
      <c r="I535" s="2">
        <v>23045</v>
      </c>
      <c r="J535" s="2">
        <v>349</v>
      </c>
      <c r="K535" s="2">
        <v>12086</v>
      </c>
      <c r="L535" s="2">
        <v>3162</v>
      </c>
      <c r="M535" s="2">
        <v>163</v>
      </c>
      <c r="N535" s="2">
        <v>19.29</v>
      </c>
      <c r="O535" s="33" cm="1">
        <f t="array" ref="O535">SUMPRODUCT((G535&lt;=$G$501:$G$550)/COUNTIF($G$501:$G$550,$G$501:$G$550))</f>
        <v>35</v>
      </c>
    </row>
    <row r="536" spans="1:15" x14ac:dyDescent="0.45">
      <c r="A536" s="1" t="s">
        <v>55</v>
      </c>
      <c r="D536" s="1"/>
      <c r="E536" s="16">
        <v>43770</v>
      </c>
      <c r="F536" s="1" t="s">
        <v>107</v>
      </c>
      <c r="G536" s="2">
        <v>2092933</v>
      </c>
      <c r="H536" s="2">
        <v>96385</v>
      </c>
      <c r="I536" s="2">
        <v>46442</v>
      </c>
      <c r="J536" s="2">
        <v>278</v>
      </c>
      <c r="K536" s="2">
        <v>10435</v>
      </c>
      <c r="L536" s="2">
        <v>2910</v>
      </c>
      <c r="M536" s="2">
        <v>134</v>
      </c>
      <c r="N536" s="2">
        <v>21.71</v>
      </c>
      <c r="O536" s="33" cm="1">
        <f t="array" ref="O536">SUMPRODUCT((G536&lt;=$G$501:$G$550)/COUNTIF($G$501:$G$550,$G$501:$G$550))</f>
        <v>36</v>
      </c>
    </row>
    <row r="537" spans="1:15" x14ac:dyDescent="0.45">
      <c r="A537" s="1" t="s">
        <v>70</v>
      </c>
      <c r="D537" s="1"/>
      <c r="E537" s="16">
        <v>43770</v>
      </c>
      <c r="F537" s="1" t="s">
        <v>107</v>
      </c>
      <c r="G537" s="2">
        <v>2059936</v>
      </c>
      <c r="H537" s="2">
        <v>84505</v>
      </c>
      <c r="I537" s="2">
        <v>15790</v>
      </c>
      <c r="J537" s="2">
        <v>190</v>
      </c>
      <c r="K537" s="2">
        <v>5805</v>
      </c>
      <c r="L537" s="2">
        <v>2865</v>
      </c>
      <c r="M537" s="2">
        <v>117</v>
      </c>
      <c r="N537" s="2">
        <v>24.38</v>
      </c>
      <c r="O537" s="33" cm="1">
        <f t="array" ref="O537">SUMPRODUCT((G537&lt;=$G$501:$G$550)/COUNTIF($G$501:$G$550,$G$501:$G$550))</f>
        <v>37</v>
      </c>
    </row>
    <row r="538" spans="1:15" x14ac:dyDescent="0.45">
      <c r="A538" s="1" t="s">
        <v>45</v>
      </c>
      <c r="D538" s="1"/>
      <c r="E538" s="16">
        <v>43770</v>
      </c>
      <c r="F538" s="1" t="s">
        <v>107</v>
      </c>
      <c r="G538" s="2">
        <v>1960514</v>
      </c>
      <c r="H538" s="2">
        <v>93630</v>
      </c>
      <c r="I538" s="2">
        <v>62360</v>
      </c>
      <c r="J538" s="2">
        <v>201</v>
      </c>
      <c r="K538" s="2">
        <v>6527</v>
      </c>
      <c r="L538" s="2">
        <v>2726</v>
      </c>
      <c r="M538" s="2">
        <v>130</v>
      </c>
      <c r="N538" s="2">
        <v>20.94</v>
      </c>
      <c r="O538" s="33" cm="1">
        <f t="array" ref="O538">SUMPRODUCT((G538&lt;=$G$501:$G$550)/COUNTIF($G$501:$G$550,$G$501:$G$550))</f>
        <v>38</v>
      </c>
    </row>
    <row r="539" spans="1:15" x14ac:dyDescent="0.45">
      <c r="A539" s="1" t="s">
        <v>117</v>
      </c>
      <c r="D539" s="1"/>
      <c r="E539" s="16">
        <v>43770</v>
      </c>
      <c r="F539" s="1" t="s">
        <v>107</v>
      </c>
      <c r="G539" s="2">
        <v>1859530</v>
      </c>
      <c r="H539" s="2">
        <v>97036</v>
      </c>
      <c r="I539" s="2">
        <v>8414</v>
      </c>
      <c r="J539" s="2">
        <v>343</v>
      </c>
      <c r="K539" s="2">
        <v>6385</v>
      </c>
      <c r="L539" s="2">
        <v>2586</v>
      </c>
      <c r="M539" s="2">
        <v>134</v>
      </c>
      <c r="N539" s="2">
        <v>19.16</v>
      </c>
      <c r="O539" s="33" cm="1">
        <f t="array" ref="O539">SUMPRODUCT((G539&lt;=$G$501:$G$550)/COUNTIF($G$501:$G$550,$G$501:$G$550))</f>
        <v>39</v>
      </c>
    </row>
    <row r="540" spans="1:15" x14ac:dyDescent="0.45">
      <c r="A540" s="1" t="s">
        <v>118</v>
      </c>
      <c r="D540" s="1"/>
      <c r="E540" s="16">
        <v>43770</v>
      </c>
      <c r="F540" s="1" t="s">
        <v>107</v>
      </c>
      <c r="G540" s="2">
        <v>1813344</v>
      </c>
      <c r="H540" s="2">
        <v>90100</v>
      </c>
      <c r="I540" s="2">
        <v>43162</v>
      </c>
      <c r="J540" s="2">
        <v>594</v>
      </c>
      <c r="K540" s="2">
        <v>12512</v>
      </c>
      <c r="L540" s="2">
        <v>2522</v>
      </c>
      <c r="M540" s="2">
        <v>125</v>
      </c>
      <c r="N540" s="2">
        <v>20.13</v>
      </c>
      <c r="O540" s="33" cm="1">
        <f t="array" ref="O540">SUMPRODUCT((G540&lt;=$G$501:$G$550)/COUNTIF($G$501:$G$550,$G$501:$G$550))</f>
        <v>40</v>
      </c>
    </row>
    <row r="541" spans="1:15" x14ac:dyDescent="0.45">
      <c r="A541" s="1" t="s">
        <v>112</v>
      </c>
      <c r="D541" s="1"/>
      <c r="E541" s="16">
        <v>43770</v>
      </c>
      <c r="F541" s="1" t="s">
        <v>107</v>
      </c>
      <c r="G541" s="2">
        <v>1758873</v>
      </c>
      <c r="H541" s="2">
        <v>98259</v>
      </c>
      <c r="I541" s="2">
        <v>20463</v>
      </c>
      <c r="J541" s="2">
        <v>307</v>
      </c>
      <c r="K541" s="2">
        <v>8057</v>
      </c>
      <c r="L541" s="2">
        <v>2446</v>
      </c>
      <c r="M541" s="2">
        <v>136</v>
      </c>
      <c r="N541" s="2">
        <v>17.899999999999999</v>
      </c>
      <c r="O541" s="33" cm="1">
        <f t="array" ref="O541">SUMPRODUCT((G541&lt;=$G$501:$G$550)/COUNTIF($G$501:$G$550,$G$501:$G$550))</f>
        <v>41</v>
      </c>
    </row>
    <row r="542" spans="1:15" x14ac:dyDescent="0.45">
      <c r="A542" s="1" t="s">
        <v>13</v>
      </c>
      <c r="D542" s="1"/>
      <c r="E542" s="16">
        <v>43770</v>
      </c>
      <c r="F542" s="1" t="s">
        <v>107</v>
      </c>
      <c r="G542" s="2">
        <v>1748796</v>
      </c>
      <c r="H542" s="2">
        <v>198798</v>
      </c>
      <c r="I542" s="2">
        <v>30127</v>
      </c>
      <c r="J542" s="2">
        <v>508</v>
      </c>
      <c r="K542" s="2">
        <v>22621</v>
      </c>
      <c r="L542" s="2">
        <v>2432</v>
      </c>
      <c r="M542" s="2">
        <v>276</v>
      </c>
      <c r="N542" s="2">
        <v>8.8000000000000007</v>
      </c>
      <c r="O542" s="33" cm="1">
        <f t="array" ref="O542">SUMPRODUCT((G542&lt;=$G$501:$G$550)/COUNTIF($G$501:$G$550,$G$501:$G$550))</f>
        <v>42</v>
      </c>
    </row>
    <row r="543" spans="1:15" x14ac:dyDescent="0.45">
      <c r="A543" s="1" t="s">
        <v>94</v>
      </c>
      <c r="D543" s="1"/>
      <c r="E543" s="16">
        <v>43770</v>
      </c>
      <c r="F543" s="1" t="s">
        <v>107</v>
      </c>
      <c r="G543" s="2">
        <v>1328496</v>
      </c>
      <c r="H543" s="2">
        <v>125342</v>
      </c>
      <c r="I543" s="2">
        <v>17188</v>
      </c>
      <c r="J543" s="2">
        <v>598</v>
      </c>
      <c r="K543" s="2">
        <v>18715</v>
      </c>
      <c r="L543" s="2">
        <v>1847</v>
      </c>
      <c r="M543" s="2">
        <v>174</v>
      </c>
      <c r="N543" s="2">
        <v>10.6</v>
      </c>
      <c r="O543" s="33" cm="1">
        <f t="array" ref="O543">SUMPRODUCT((G543&lt;=$G$501:$G$550)/COUNTIF($G$501:$G$550,$G$501:$G$550))</f>
        <v>43</v>
      </c>
    </row>
    <row r="544" spans="1:15" x14ac:dyDescent="0.45">
      <c r="A544" s="1" t="s">
        <v>108</v>
      </c>
      <c r="D544" s="1"/>
      <c r="E544" s="16">
        <v>43770</v>
      </c>
      <c r="F544" s="1" t="s">
        <v>107</v>
      </c>
      <c r="G544" s="2">
        <v>1325358</v>
      </c>
      <c r="H544" s="2">
        <v>132086</v>
      </c>
      <c r="I544" s="2">
        <v>14033</v>
      </c>
      <c r="J544" s="2">
        <v>747</v>
      </c>
      <c r="K544" s="2">
        <v>21349</v>
      </c>
      <c r="L544" s="2">
        <v>1843</v>
      </c>
      <c r="M544" s="2">
        <v>183</v>
      </c>
      <c r="N544" s="2">
        <v>10.029999999999999</v>
      </c>
      <c r="O544" s="33" cm="1">
        <f t="array" ref="O544">SUMPRODUCT((G544&lt;=$G$501:$G$550)/COUNTIF($G$501:$G$550,$G$501:$G$550))</f>
        <v>44</v>
      </c>
    </row>
    <row r="545" spans="1:15" x14ac:dyDescent="0.45">
      <c r="A545" s="1" t="s">
        <v>43</v>
      </c>
      <c r="D545" s="1"/>
      <c r="E545" s="16">
        <v>43770</v>
      </c>
      <c r="F545" s="1" t="s">
        <v>107</v>
      </c>
      <c r="G545" s="2">
        <v>1151095</v>
      </c>
      <c r="H545" s="2">
        <v>99125</v>
      </c>
      <c r="I545" s="2">
        <v>52932</v>
      </c>
      <c r="J545" s="2">
        <v>262</v>
      </c>
      <c r="K545" s="2">
        <v>10159</v>
      </c>
      <c r="L545" s="2">
        <v>1600</v>
      </c>
      <c r="M545" s="2">
        <v>137</v>
      </c>
      <c r="N545" s="2">
        <v>11.61</v>
      </c>
      <c r="O545" s="33" cm="1">
        <f t="array" ref="O545">SUMPRODUCT((G545&lt;=$G$501:$G$550)/COUNTIF($G$501:$G$550,$G$501:$G$550))</f>
        <v>45</v>
      </c>
    </row>
    <row r="546" spans="1:15" x14ac:dyDescent="0.45">
      <c r="A546" s="1" t="s">
        <v>41</v>
      </c>
      <c r="D546" s="1"/>
      <c r="E546" s="16">
        <v>43770</v>
      </c>
      <c r="F546" s="1" t="s">
        <v>107</v>
      </c>
      <c r="G546" s="2">
        <v>1150444</v>
      </c>
      <c r="H546" s="2">
        <v>101951</v>
      </c>
      <c r="I546" s="2">
        <v>9689</v>
      </c>
      <c r="J546" s="2">
        <v>270</v>
      </c>
      <c r="K546" s="2">
        <v>10907</v>
      </c>
      <c r="L546" s="2">
        <v>1600</v>
      </c>
      <c r="M546" s="2">
        <v>141</v>
      </c>
      <c r="N546" s="2">
        <v>11.28</v>
      </c>
      <c r="O546" s="33" cm="1">
        <f t="array" ref="O546">SUMPRODUCT((G546&lt;=$G$501:$G$550)/COUNTIF($G$501:$G$550,$G$501:$G$550))</f>
        <v>46</v>
      </c>
    </row>
    <row r="547" spans="1:15" x14ac:dyDescent="0.45">
      <c r="A547" s="1" t="s">
        <v>85</v>
      </c>
      <c r="D547" s="1"/>
      <c r="E547" s="16">
        <v>43770</v>
      </c>
      <c r="F547" s="1" t="s">
        <v>107</v>
      </c>
      <c r="G547" s="2">
        <v>1122152</v>
      </c>
      <c r="H547" s="2">
        <v>80173</v>
      </c>
      <c r="I547" s="2">
        <v>7313</v>
      </c>
      <c r="J547" s="2">
        <v>214</v>
      </c>
      <c r="K547" s="2">
        <v>7968</v>
      </c>
      <c r="L547" s="2">
        <v>1560</v>
      </c>
      <c r="M547" s="2">
        <v>111</v>
      </c>
      <c r="N547" s="2">
        <v>14</v>
      </c>
      <c r="O547" s="33" cm="1">
        <f t="array" ref="O547">SUMPRODUCT((G547&lt;=$G$501:$G$550)/COUNTIF($G$501:$G$550,$G$501:$G$550))</f>
        <v>47</v>
      </c>
    </row>
    <row r="548" spans="1:15" x14ac:dyDescent="0.45">
      <c r="A548" s="1" t="s">
        <v>50</v>
      </c>
      <c r="D548" s="1"/>
      <c r="E548" s="16">
        <v>43770</v>
      </c>
      <c r="F548" s="1" t="s">
        <v>107</v>
      </c>
      <c r="G548" s="2">
        <v>1010438</v>
      </c>
      <c r="H548" s="2">
        <v>125614</v>
      </c>
      <c r="I548" s="2">
        <v>17387</v>
      </c>
      <c r="J548" s="2">
        <v>320</v>
      </c>
      <c r="K548" s="2">
        <v>26161</v>
      </c>
      <c r="L548" s="2">
        <v>1405</v>
      </c>
      <c r="M548" s="2">
        <v>174</v>
      </c>
      <c r="N548" s="2">
        <v>8.0399999999999991</v>
      </c>
      <c r="O548" s="33" cm="1">
        <f t="array" ref="O548">SUMPRODUCT((G548&lt;=$G$501:$G$550)/COUNTIF($G$501:$G$550,$G$501:$G$550))</f>
        <v>48</v>
      </c>
    </row>
    <row r="549" spans="1:15" x14ac:dyDescent="0.45">
      <c r="A549" s="1" t="s">
        <v>54</v>
      </c>
      <c r="D549" s="1"/>
      <c r="E549" s="16">
        <v>43770</v>
      </c>
      <c r="F549" s="1" t="s">
        <v>107</v>
      </c>
      <c r="G549" s="2">
        <v>974473</v>
      </c>
      <c r="H549" s="2">
        <v>96386</v>
      </c>
      <c r="I549" s="2">
        <v>25600</v>
      </c>
      <c r="J549" s="2">
        <v>254</v>
      </c>
      <c r="K549" s="2">
        <v>7624</v>
      </c>
      <c r="L549" s="2">
        <v>1355</v>
      </c>
      <c r="M549" s="2">
        <v>134</v>
      </c>
      <c r="N549" s="2">
        <v>10.11</v>
      </c>
      <c r="O549" s="33" cm="1">
        <f t="array" ref="O549">SUMPRODUCT((G549&lt;=$G$501:$G$550)/COUNTIF($G$501:$G$550,$G$501:$G$550))</f>
        <v>49</v>
      </c>
    </row>
    <row r="550" spans="1:15" x14ac:dyDescent="0.45">
      <c r="A550" s="1" t="s">
        <v>71</v>
      </c>
      <c r="D550" s="1"/>
      <c r="E550" s="16">
        <v>43770</v>
      </c>
      <c r="F550" s="1" t="s">
        <v>107</v>
      </c>
      <c r="G550" s="2">
        <v>431426</v>
      </c>
      <c r="H550" s="2">
        <v>80749</v>
      </c>
      <c r="I550" s="2">
        <v>15885</v>
      </c>
      <c r="J550" s="2">
        <v>274</v>
      </c>
      <c r="K550" s="2">
        <v>15533</v>
      </c>
      <c r="L550" s="2">
        <v>600</v>
      </c>
      <c r="M550" s="2">
        <v>112</v>
      </c>
      <c r="N550" s="2">
        <v>5.34</v>
      </c>
      <c r="O550" s="33" cm="1">
        <f t="array" ref="O550">SUMPRODUCT((G550&lt;=$G$501:$G$550)/COUNTIF($G$501:$G$550,$G$501:$G$550))</f>
        <v>50</v>
      </c>
    </row>
    <row r="551" spans="1:15" x14ac:dyDescent="0.45">
      <c r="A551" s="1" t="s">
        <v>18</v>
      </c>
      <c r="D551" s="1"/>
      <c r="E551" s="16">
        <v>43800</v>
      </c>
      <c r="F551" s="1" t="s">
        <v>107</v>
      </c>
      <c r="G551" s="2">
        <v>83590066</v>
      </c>
      <c r="H551" s="2">
        <v>1265051</v>
      </c>
      <c r="I551" s="2">
        <v>267822</v>
      </c>
      <c r="J551" s="2">
        <v>3315</v>
      </c>
      <c r="K551" s="2">
        <v>189224</v>
      </c>
      <c r="L551" s="2">
        <v>112503</v>
      </c>
      <c r="M551" s="2">
        <v>1702</v>
      </c>
      <c r="N551" s="2">
        <v>66.08</v>
      </c>
      <c r="O551" s="33" cm="1">
        <f t="array" ref="O551">SUMPRODUCT((G551&lt;=$G$551:$G$600)/COUNTIF($G$551:$G$600,$G$551:$G$600))</f>
        <v>1</v>
      </c>
    </row>
    <row r="552" spans="1:15" x14ac:dyDescent="0.45">
      <c r="A552" s="1" t="s">
        <v>12</v>
      </c>
      <c r="D552" s="1"/>
      <c r="E552" s="16">
        <v>43800</v>
      </c>
      <c r="F552" s="1" t="s">
        <v>107</v>
      </c>
      <c r="G552" s="2">
        <v>78579242</v>
      </c>
      <c r="H552" s="2">
        <v>2302186</v>
      </c>
      <c r="I552" s="2">
        <v>223571</v>
      </c>
      <c r="J552" s="2">
        <v>6392</v>
      </c>
      <c r="K552" s="2">
        <v>211766</v>
      </c>
      <c r="L552" s="2">
        <v>105759</v>
      </c>
      <c r="M552" s="2">
        <v>3098</v>
      </c>
      <c r="N552" s="2">
        <v>34.130000000000003</v>
      </c>
      <c r="O552" s="33" cm="1">
        <f t="array" ref="O552">SUMPRODUCT((G552&lt;=$G$551:$G$600)/COUNTIF($G$551:$G$600,$G$551:$G$600))</f>
        <v>2</v>
      </c>
    </row>
    <row r="553" spans="1:15" x14ac:dyDescent="0.45">
      <c r="A553" s="1" t="s">
        <v>10</v>
      </c>
      <c r="D553" s="1"/>
      <c r="E553" s="16">
        <v>43800</v>
      </c>
      <c r="F553" s="1" t="s">
        <v>107</v>
      </c>
      <c r="G553" s="2">
        <v>64228513</v>
      </c>
      <c r="H553" s="2">
        <v>3857516</v>
      </c>
      <c r="I553" s="2">
        <v>942880</v>
      </c>
      <c r="J553" s="2">
        <v>35639</v>
      </c>
      <c r="K553" s="2">
        <v>470255</v>
      </c>
      <c r="L553" s="2">
        <v>86444</v>
      </c>
      <c r="M553" s="2">
        <v>5191</v>
      </c>
      <c r="N553" s="2">
        <v>16.649999999999999</v>
      </c>
      <c r="O553" s="33" cm="1">
        <f t="array" ref="O553">SUMPRODUCT((G553&lt;=$G$551:$G$600)/COUNTIF($G$551:$G$600,$G$551:$G$600))</f>
        <v>3</v>
      </c>
    </row>
    <row r="554" spans="1:15" x14ac:dyDescent="0.45">
      <c r="A554" s="1" t="s">
        <v>16</v>
      </c>
      <c r="D554" s="1"/>
      <c r="E554" s="16">
        <v>43800</v>
      </c>
      <c r="F554" s="1" t="s">
        <v>107</v>
      </c>
      <c r="G554" s="2">
        <v>40460483</v>
      </c>
      <c r="H554" s="2">
        <v>977970</v>
      </c>
      <c r="I554" s="2">
        <v>322386</v>
      </c>
      <c r="J554" s="2">
        <v>2695</v>
      </c>
      <c r="K554" s="2">
        <v>146003</v>
      </c>
      <c r="L554" s="2">
        <v>54455</v>
      </c>
      <c r="M554" s="2">
        <v>1316</v>
      </c>
      <c r="N554" s="2">
        <v>41.37</v>
      </c>
      <c r="O554" s="33" cm="1">
        <f t="array" ref="O554">SUMPRODUCT((G554&lt;=$G$551:$G$600)/COUNTIF($G$551:$G$600,$G$551:$G$600))</f>
        <v>4</v>
      </c>
    </row>
    <row r="555" spans="1:15" x14ac:dyDescent="0.45">
      <c r="A555" s="1" t="s">
        <v>24</v>
      </c>
      <c r="D555" s="1"/>
      <c r="E555" s="16">
        <v>43800</v>
      </c>
      <c r="F555" s="1" t="s">
        <v>107</v>
      </c>
      <c r="G555" s="2">
        <v>37868145</v>
      </c>
      <c r="H555" s="2">
        <v>751436</v>
      </c>
      <c r="I555" s="2">
        <v>143326</v>
      </c>
      <c r="J555" s="2">
        <v>2190</v>
      </c>
      <c r="K555" s="2">
        <v>93082</v>
      </c>
      <c r="L555" s="2">
        <v>50966</v>
      </c>
      <c r="M555" s="2">
        <v>1011</v>
      </c>
      <c r="N555" s="2">
        <v>50.39</v>
      </c>
      <c r="O555" s="33" cm="1">
        <f t="array" ref="O555">SUMPRODUCT((G555&lt;=$G$551:$G$600)/COUNTIF($G$551:$G$600,$G$551:$G$600))</f>
        <v>5</v>
      </c>
    </row>
    <row r="556" spans="1:15" x14ac:dyDescent="0.45">
      <c r="A556" s="1" t="s">
        <v>20</v>
      </c>
      <c r="D556" s="1"/>
      <c r="E556" s="16">
        <v>43800</v>
      </c>
      <c r="F556" s="1" t="s">
        <v>107</v>
      </c>
      <c r="G556" s="2">
        <v>34260252</v>
      </c>
      <c r="H556" s="2">
        <v>419408</v>
      </c>
      <c r="I556" s="2">
        <v>200393</v>
      </c>
      <c r="J556" s="2">
        <v>1072</v>
      </c>
      <c r="K556" s="2">
        <v>30022</v>
      </c>
      <c r="L556" s="2">
        <v>46110</v>
      </c>
      <c r="M556" s="2">
        <v>564</v>
      </c>
      <c r="N556" s="2">
        <v>81.69</v>
      </c>
      <c r="O556" s="33" cm="1">
        <f t="array" ref="O556">SUMPRODUCT((G556&lt;=$G$551:$G$600)/COUNTIF($G$551:$G$600,$G$551:$G$600))</f>
        <v>6</v>
      </c>
    </row>
    <row r="557" spans="1:15" x14ac:dyDescent="0.45">
      <c r="A557" s="1" t="s">
        <v>39</v>
      </c>
      <c r="D557" s="1"/>
      <c r="E557" s="16">
        <v>43800</v>
      </c>
      <c r="F557" s="1" t="s">
        <v>107</v>
      </c>
      <c r="G557" s="2">
        <v>26159827</v>
      </c>
      <c r="H557" s="2">
        <v>174544</v>
      </c>
      <c r="I557" s="2">
        <v>114139</v>
      </c>
      <c r="J557" s="2">
        <v>983</v>
      </c>
      <c r="K557" s="2">
        <v>18693</v>
      </c>
      <c r="L557" s="2">
        <v>35208</v>
      </c>
      <c r="M557" s="2">
        <v>234</v>
      </c>
      <c r="N557" s="2">
        <v>149.88</v>
      </c>
      <c r="O557" s="33" cm="1">
        <f t="array" ref="O557">SUMPRODUCT((G557&lt;=$G$551:$G$600)/COUNTIF($G$551:$G$600,$G$551:$G$600))</f>
        <v>7</v>
      </c>
    </row>
    <row r="558" spans="1:15" x14ac:dyDescent="0.45">
      <c r="A558" s="1" t="s">
        <v>28</v>
      </c>
      <c r="D558" s="1"/>
      <c r="E558" s="16">
        <v>43800</v>
      </c>
      <c r="F558" s="1" t="s">
        <v>107</v>
      </c>
      <c r="G558" s="2">
        <v>20280096</v>
      </c>
      <c r="H558" s="2">
        <v>432077</v>
      </c>
      <c r="I558" s="2">
        <v>224062</v>
      </c>
      <c r="J558" s="2">
        <v>1290</v>
      </c>
      <c r="K558" s="2">
        <v>23516</v>
      </c>
      <c r="L558" s="2">
        <v>27294</v>
      </c>
      <c r="M558" s="2">
        <v>581</v>
      </c>
      <c r="N558" s="2">
        <v>46.94</v>
      </c>
      <c r="O558" s="33" cm="1">
        <f t="array" ref="O558">SUMPRODUCT((G558&lt;=$G$551:$G$600)/COUNTIF($G$551:$G$600,$G$551:$G$600))</f>
        <v>8</v>
      </c>
    </row>
    <row r="559" spans="1:15" x14ac:dyDescent="0.45">
      <c r="A559" s="1" t="s">
        <v>19</v>
      </c>
      <c r="D559" s="1"/>
      <c r="E559" s="16">
        <v>43800</v>
      </c>
      <c r="F559" s="1" t="s">
        <v>107</v>
      </c>
      <c r="G559" s="2">
        <v>20198621</v>
      </c>
      <c r="H559" s="2">
        <v>819153</v>
      </c>
      <c r="I559" s="2">
        <v>83895</v>
      </c>
      <c r="J559" s="2">
        <v>2933</v>
      </c>
      <c r="K559" s="2">
        <v>55256</v>
      </c>
      <c r="L559" s="2">
        <v>27185</v>
      </c>
      <c r="M559" s="2">
        <v>1102</v>
      </c>
      <c r="N559" s="2">
        <v>24.66</v>
      </c>
      <c r="O559" s="33" cm="1">
        <f t="array" ref="O559">SUMPRODUCT((G559&lt;=$G$551:$G$600)/COUNTIF($G$551:$G$600,$G$551:$G$600))</f>
        <v>9</v>
      </c>
    </row>
    <row r="560" spans="1:15" x14ac:dyDescent="0.45">
      <c r="A560" s="1" t="s">
        <v>33</v>
      </c>
      <c r="D560" s="1"/>
      <c r="E560" s="16">
        <v>43800</v>
      </c>
      <c r="F560" s="1" t="s">
        <v>107</v>
      </c>
      <c r="G560" s="2">
        <v>19374693</v>
      </c>
      <c r="H560" s="2">
        <v>324264</v>
      </c>
      <c r="I560" s="2">
        <v>146028</v>
      </c>
      <c r="J560" s="2">
        <v>3094</v>
      </c>
      <c r="K560" s="2">
        <v>19897</v>
      </c>
      <c r="L560" s="2">
        <v>26076</v>
      </c>
      <c r="M560" s="2">
        <v>436</v>
      </c>
      <c r="N560" s="2">
        <v>59.75</v>
      </c>
      <c r="O560" s="33" cm="1">
        <f t="array" ref="O560">SUMPRODUCT((G560&lt;=$G$551:$G$600)/COUNTIF($G$551:$G$600,$G$551:$G$600))</f>
        <v>10</v>
      </c>
    </row>
    <row r="561" spans="1:15" x14ac:dyDescent="0.45">
      <c r="A561" s="1" t="s">
        <v>101</v>
      </c>
      <c r="D561" s="1"/>
      <c r="E561" s="16">
        <v>43800</v>
      </c>
      <c r="F561" s="1" t="s">
        <v>107</v>
      </c>
      <c r="G561" s="2">
        <v>17686745</v>
      </c>
      <c r="H561" s="2">
        <v>974152</v>
      </c>
      <c r="I561" s="2">
        <v>116312</v>
      </c>
      <c r="J561" s="2">
        <v>2819</v>
      </c>
      <c r="K561" s="2">
        <v>181814</v>
      </c>
      <c r="L561" s="2">
        <v>23804</v>
      </c>
      <c r="M561" s="2">
        <v>1311</v>
      </c>
      <c r="N561" s="2">
        <v>18.16</v>
      </c>
      <c r="O561" s="33" cm="1">
        <f t="array" ref="O561">SUMPRODUCT((G561&lt;=$G$551:$G$600)/COUNTIF($G$551:$G$600,$G$551:$G$600))</f>
        <v>11</v>
      </c>
    </row>
    <row r="562" spans="1:15" x14ac:dyDescent="0.45">
      <c r="A562" s="1" t="s">
        <v>104</v>
      </c>
      <c r="D562" s="1"/>
      <c r="E562" s="16">
        <v>43800</v>
      </c>
      <c r="F562" s="1" t="s">
        <v>107</v>
      </c>
      <c r="G562" s="2">
        <v>17434162</v>
      </c>
      <c r="H562" s="2">
        <v>304107</v>
      </c>
      <c r="I562" s="2">
        <v>249600</v>
      </c>
      <c r="J562" s="2">
        <v>1106</v>
      </c>
      <c r="K562" s="2">
        <v>41416</v>
      </c>
      <c r="L562" s="2">
        <v>23464</v>
      </c>
      <c r="M562" s="2">
        <v>409</v>
      </c>
      <c r="N562" s="2">
        <v>57.33</v>
      </c>
      <c r="O562" s="33" cm="1">
        <f t="array" ref="O562">SUMPRODUCT((G562&lt;=$G$551:$G$600)/COUNTIF($G$551:$G$600,$G$551:$G$600))</f>
        <v>12</v>
      </c>
    </row>
    <row r="563" spans="1:15" x14ac:dyDescent="0.45">
      <c r="A563" s="1" t="s">
        <v>25</v>
      </c>
      <c r="D563" s="1"/>
      <c r="E563" s="16">
        <v>43800</v>
      </c>
      <c r="F563" s="1" t="s">
        <v>107</v>
      </c>
      <c r="G563" s="2">
        <v>16923425</v>
      </c>
      <c r="H563" s="2">
        <v>731539</v>
      </c>
      <c r="I563" s="2">
        <v>164241</v>
      </c>
      <c r="J563" s="2">
        <v>1852</v>
      </c>
      <c r="K563" s="2">
        <v>131774</v>
      </c>
      <c r="L563" s="2">
        <v>22777</v>
      </c>
      <c r="M563" s="2">
        <v>984</v>
      </c>
      <c r="N563" s="2">
        <v>23.13</v>
      </c>
      <c r="O563" s="33" cm="1">
        <f t="array" ref="O563">SUMPRODUCT((G563&lt;=$G$551:$G$600)/COUNTIF($G$551:$G$600,$G$551:$G$600))</f>
        <v>13</v>
      </c>
    </row>
    <row r="564" spans="1:15" x14ac:dyDescent="0.45">
      <c r="A564" s="1" t="s">
        <v>14</v>
      </c>
      <c r="D564" s="1"/>
      <c r="E564" s="16">
        <v>43800</v>
      </c>
      <c r="F564" s="1" t="s">
        <v>107</v>
      </c>
      <c r="G564" s="2">
        <v>16404249</v>
      </c>
      <c r="H564" s="2">
        <v>774882</v>
      </c>
      <c r="I564" s="2">
        <v>80774</v>
      </c>
      <c r="J564" s="2">
        <v>1586</v>
      </c>
      <c r="K564" s="2">
        <v>68785</v>
      </c>
      <c r="L564" s="2">
        <v>22078</v>
      </c>
      <c r="M564" s="2">
        <v>1042</v>
      </c>
      <c r="N564" s="2">
        <v>21.17</v>
      </c>
      <c r="O564" s="33" cm="1">
        <f t="array" ref="O564">SUMPRODUCT((G564&lt;=$G$551:$G$600)/COUNTIF($G$551:$G$600,$G$551:$G$600))</f>
        <v>14</v>
      </c>
    </row>
    <row r="565" spans="1:15" x14ac:dyDescent="0.45">
      <c r="A565" s="1" t="s">
        <v>15</v>
      </c>
      <c r="D565" s="1"/>
      <c r="E565" s="16">
        <v>43800</v>
      </c>
      <c r="F565" s="1" t="s">
        <v>107</v>
      </c>
      <c r="G565" s="2">
        <v>14056666</v>
      </c>
      <c r="H565" s="2">
        <v>722851</v>
      </c>
      <c r="I565" s="2">
        <v>58517</v>
      </c>
      <c r="J565" s="2">
        <v>1915</v>
      </c>
      <c r="K565" s="2">
        <v>86206</v>
      </c>
      <c r="L565" s="2">
        <v>18918</v>
      </c>
      <c r="M565" s="2">
        <v>972</v>
      </c>
      <c r="N565" s="2">
        <v>19.45</v>
      </c>
      <c r="O565" s="33" cm="1">
        <f t="array" ref="O565">SUMPRODUCT((G565&lt;=$G$551:$G$600)/COUNTIF($G$551:$G$600,$G$551:$G$600))</f>
        <v>15</v>
      </c>
    </row>
    <row r="566" spans="1:15" x14ac:dyDescent="0.45">
      <c r="A566" s="1" t="s">
        <v>61</v>
      </c>
      <c r="D566" s="1"/>
      <c r="E566" s="16">
        <v>43800</v>
      </c>
      <c r="F566" s="1" t="s">
        <v>107</v>
      </c>
      <c r="G566" s="2">
        <v>12382828</v>
      </c>
      <c r="H566" s="2">
        <v>1051367</v>
      </c>
      <c r="I566" s="2">
        <v>47729</v>
      </c>
      <c r="J566" s="2">
        <v>2148</v>
      </c>
      <c r="K566" s="2">
        <v>114378</v>
      </c>
      <c r="L566" s="2">
        <v>16665</v>
      </c>
      <c r="M566" s="2">
        <v>1415</v>
      </c>
      <c r="N566" s="2">
        <v>11.78</v>
      </c>
      <c r="O566" s="33" cm="1">
        <f t="array" ref="O566">SUMPRODUCT((G566&lt;=$G$551:$G$600)/COUNTIF($G$551:$G$600,$G$551:$G$600))</f>
        <v>16</v>
      </c>
    </row>
    <row r="567" spans="1:15" x14ac:dyDescent="0.45">
      <c r="A567" s="1" t="s">
        <v>17</v>
      </c>
      <c r="D567" s="1"/>
      <c r="E567" s="16">
        <v>43800</v>
      </c>
      <c r="F567" s="1" t="s">
        <v>107</v>
      </c>
      <c r="G567" s="2">
        <v>11662933</v>
      </c>
      <c r="H567" s="2">
        <v>779514</v>
      </c>
      <c r="I567" s="2">
        <v>68913</v>
      </c>
      <c r="J567" s="2">
        <v>1976</v>
      </c>
      <c r="K567" s="2">
        <v>118207</v>
      </c>
      <c r="L567" s="2">
        <v>15697</v>
      </c>
      <c r="M567" s="2">
        <v>1049</v>
      </c>
      <c r="N567" s="2">
        <v>14.96</v>
      </c>
      <c r="O567" s="33" cm="1">
        <f t="array" ref="O567">SUMPRODUCT((G567&lt;=$G$551:$G$600)/COUNTIF($G$551:$G$600,$G$551:$G$600))</f>
        <v>17</v>
      </c>
    </row>
    <row r="568" spans="1:15" x14ac:dyDescent="0.45">
      <c r="A568" s="1" t="s">
        <v>84</v>
      </c>
      <c r="D568" s="1"/>
      <c r="E568" s="16">
        <v>43800</v>
      </c>
      <c r="F568" s="1" t="s">
        <v>107</v>
      </c>
      <c r="G568" s="2">
        <v>11214118</v>
      </c>
      <c r="H568" s="2">
        <v>231366</v>
      </c>
      <c r="I568" s="2">
        <v>71327</v>
      </c>
      <c r="J568" s="2">
        <v>525</v>
      </c>
      <c r="K568" s="2">
        <v>32689</v>
      </c>
      <c r="L568" s="2">
        <v>15093</v>
      </c>
      <c r="M568" s="2">
        <v>311</v>
      </c>
      <c r="N568" s="2">
        <v>48.47</v>
      </c>
      <c r="O568" s="33" cm="1">
        <f t="array" ref="O568">SUMPRODUCT((G568&lt;=$G$551:$G$600)/COUNTIF($G$551:$G$600,$G$551:$G$600))</f>
        <v>18</v>
      </c>
    </row>
    <row r="569" spans="1:15" x14ac:dyDescent="0.45">
      <c r="A569" s="1" t="s">
        <v>215</v>
      </c>
      <c r="D569" s="1"/>
      <c r="E569" s="16">
        <v>43800</v>
      </c>
      <c r="F569" s="1" t="s">
        <v>107</v>
      </c>
      <c r="G569" s="2">
        <v>10322209</v>
      </c>
      <c r="H569" s="2">
        <v>291595</v>
      </c>
      <c r="I569" s="2">
        <v>63077</v>
      </c>
      <c r="J569" s="2">
        <v>956</v>
      </c>
      <c r="K569" s="2">
        <v>22867</v>
      </c>
      <c r="L569" s="2">
        <v>13892</v>
      </c>
      <c r="M569" s="2">
        <v>392</v>
      </c>
      <c r="N569" s="2">
        <v>35.4</v>
      </c>
      <c r="O569" s="33" cm="1">
        <f t="array" ref="O569">SUMPRODUCT((G569&lt;=$G$551:$G$600)/COUNTIF($G$551:$G$600,$G$551:$G$600))</f>
        <v>19</v>
      </c>
    </row>
    <row r="570" spans="1:15" x14ac:dyDescent="0.45">
      <c r="A570" s="1" t="s">
        <v>21</v>
      </c>
      <c r="D570" s="1"/>
      <c r="E570" s="16">
        <v>43800</v>
      </c>
      <c r="F570" s="1" t="s">
        <v>107</v>
      </c>
      <c r="G570" s="2">
        <v>10210545</v>
      </c>
      <c r="H570" s="2">
        <v>477824</v>
      </c>
      <c r="I570" s="2">
        <v>42933</v>
      </c>
      <c r="J570" s="2">
        <v>1189</v>
      </c>
      <c r="K570" s="2">
        <v>46360</v>
      </c>
      <c r="L570" s="2">
        <v>13742</v>
      </c>
      <c r="M570" s="2">
        <v>643</v>
      </c>
      <c r="N570" s="2">
        <v>21.37</v>
      </c>
      <c r="O570" s="33" cm="1">
        <f t="array" ref="O570">SUMPRODUCT((G570&lt;=$G$551:$G$600)/COUNTIF($G$551:$G$600,$G$551:$G$600))</f>
        <v>20</v>
      </c>
    </row>
    <row r="571" spans="1:15" x14ac:dyDescent="0.45">
      <c r="A571" s="1" t="s">
        <v>29</v>
      </c>
      <c r="D571" s="1"/>
      <c r="E571" s="16">
        <v>43800</v>
      </c>
      <c r="F571" s="1" t="s">
        <v>107</v>
      </c>
      <c r="G571" s="2">
        <v>6177142</v>
      </c>
      <c r="H571" s="2">
        <v>311157</v>
      </c>
      <c r="I571" s="2">
        <v>240598</v>
      </c>
      <c r="J571" s="2">
        <v>881</v>
      </c>
      <c r="K571" s="2">
        <v>64297</v>
      </c>
      <c r="L571" s="2">
        <v>8313</v>
      </c>
      <c r="M571" s="2">
        <v>418</v>
      </c>
      <c r="N571" s="2">
        <v>19.850000000000001</v>
      </c>
      <c r="O571" s="33" cm="1">
        <f t="array" ref="O571">SUMPRODUCT((G571&lt;=$G$551:$G$600)/COUNTIF($G$551:$G$600,$G$551:$G$600))</f>
        <v>21</v>
      </c>
    </row>
    <row r="572" spans="1:15" x14ac:dyDescent="0.45">
      <c r="A572" s="1" t="s">
        <v>22</v>
      </c>
      <c r="D572" s="1"/>
      <c r="E572" s="16">
        <v>43800</v>
      </c>
      <c r="F572" s="1" t="s">
        <v>107</v>
      </c>
      <c r="G572" s="2">
        <v>5701369</v>
      </c>
      <c r="H572" s="2">
        <v>454607</v>
      </c>
      <c r="I572" s="2">
        <v>78704</v>
      </c>
      <c r="J572" s="2">
        <v>1936</v>
      </c>
      <c r="K572" s="2">
        <v>45579</v>
      </c>
      <c r="L572" s="2">
        <v>7673</v>
      </c>
      <c r="M572" s="2">
        <v>611</v>
      </c>
      <c r="N572" s="2">
        <v>12.54</v>
      </c>
      <c r="O572" s="33" cm="1">
        <f t="array" ref="O572">SUMPRODUCT((G572&lt;=$G$551:$G$600)/COUNTIF($G$551:$G$600,$G$551:$G$600))</f>
        <v>22</v>
      </c>
    </row>
    <row r="573" spans="1:15" x14ac:dyDescent="0.45">
      <c r="A573" s="1" t="s">
        <v>34</v>
      </c>
      <c r="D573" s="1"/>
      <c r="E573" s="16">
        <v>43800</v>
      </c>
      <c r="F573" s="1" t="s">
        <v>107</v>
      </c>
      <c r="G573" s="2">
        <v>5103430</v>
      </c>
      <c r="H573" s="2">
        <v>267555</v>
      </c>
      <c r="I573" s="2">
        <v>37049</v>
      </c>
      <c r="J573" s="2">
        <v>557</v>
      </c>
      <c r="K573" s="2">
        <v>15296</v>
      </c>
      <c r="L573" s="2">
        <v>6868</v>
      </c>
      <c r="M573" s="2">
        <v>360</v>
      </c>
      <c r="N573" s="2">
        <v>19.07</v>
      </c>
      <c r="O573" s="33" cm="1">
        <f t="array" ref="O573">SUMPRODUCT((G573&lt;=$G$551:$G$600)/COUNTIF($G$551:$G$600,$G$551:$G$600))</f>
        <v>23</v>
      </c>
    </row>
    <row r="574" spans="1:15" x14ac:dyDescent="0.45">
      <c r="A574" s="1" t="s">
        <v>120</v>
      </c>
      <c r="D574" s="1"/>
      <c r="E574" s="16">
        <v>43800</v>
      </c>
      <c r="F574" s="1" t="s">
        <v>107</v>
      </c>
      <c r="G574" s="2">
        <v>5097737</v>
      </c>
      <c r="H574" s="2">
        <v>243597</v>
      </c>
      <c r="I574" s="2">
        <v>136672</v>
      </c>
      <c r="J574" s="2">
        <v>3441</v>
      </c>
      <c r="K574" s="2">
        <v>44550</v>
      </c>
      <c r="L574" s="2">
        <v>6861</v>
      </c>
      <c r="M574" s="2">
        <v>327</v>
      </c>
      <c r="N574" s="2">
        <v>20.93</v>
      </c>
      <c r="O574" s="33" cm="1">
        <f t="array" ref="O574">SUMPRODUCT((G574&lt;=$G$551:$G$600)/COUNTIF($G$551:$G$600,$G$551:$G$600))</f>
        <v>24</v>
      </c>
    </row>
    <row r="575" spans="1:15" x14ac:dyDescent="0.45">
      <c r="A575" s="1" t="s">
        <v>31</v>
      </c>
      <c r="D575" s="1"/>
      <c r="E575" s="16">
        <v>43800</v>
      </c>
      <c r="F575" s="1" t="s">
        <v>107</v>
      </c>
      <c r="G575" s="2">
        <v>4536859</v>
      </c>
      <c r="H575" s="2">
        <v>263768</v>
      </c>
      <c r="I575" s="2">
        <v>26437</v>
      </c>
      <c r="J575" s="2">
        <v>558</v>
      </c>
      <c r="K575" s="2">
        <v>30322</v>
      </c>
      <c r="L575" s="2">
        <v>6106</v>
      </c>
      <c r="M575" s="2">
        <v>355</v>
      </c>
      <c r="N575" s="2">
        <v>17.2</v>
      </c>
      <c r="O575" s="33" cm="1">
        <f t="array" ref="O575">SUMPRODUCT((G575&lt;=$G$551:$G$600)/COUNTIF($G$551:$G$600,$G$551:$G$600))</f>
        <v>25</v>
      </c>
    </row>
    <row r="576" spans="1:15" x14ac:dyDescent="0.45">
      <c r="A576" s="1" t="s">
        <v>44</v>
      </c>
      <c r="D576" s="1"/>
      <c r="E576" s="16">
        <v>43800</v>
      </c>
      <c r="F576" s="1" t="s">
        <v>107</v>
      </c>
      <c r="G576" s="2">
        <v>4293112</v>
      </c>
      <c r="H576" s="2">
        <v>156063</v>
      </c>
      <c r="I576" s="2">
        <v>32473</v>
      </c>
      <c r="J576" s="2">
        <v>499</v>
      </c>
      <c r="K576" s="2">
        <v>11764</v>
      </c>
      <c r="L576" s="2">
        <v>5778</v>
      </c>
      <c r="M576" s="2">
        <v>210</v>
      </c>
      <c r="N576" s="2">
        <v>27.51</v>
      </c>
      <c r="O576" s="33" cm="1">
        <f t="array" ref="O576">SUMPRODUCT((G576&lt;=$G$551:$G$600)/COUNTIF($G$551:$G$600,$G$551:$G$600))</f>
        <v>26</v>
      </c>
    </row>
    <row r="577" spans="1:15" x14ac:dyDescent="0.45">
      <c r="A577" s="1" t="s">
        <v>51</v>
      </c>
      <c r="D577" s="1"/>
      <c r="E577" s="16">
        <v>43800</v>
      </c>
      <c r="F577" s="1" t="s">
        <v>107</v>
      </c>
      <c r="G577" s="2">
        <v>3662509</v>
      </c>
      <c r="H577" s="2">
        <v>85575</v>
      </c>
      <c r="I577" s="2">
        <v>17387</v>
      </c>
      <c r="J577" s="2">
        <v>193</v>
      </c>
      <c r="K577" s="2">
        <v>6140</v>
      </c>
      <c r="L577" s="2">
        <v>4929</v>
      </c>
      <c r="M577" s="2">
        <v>115</v>
      </c>
      <c r="N577" s="2">
        <v>42.8</v>
      </c>
      <c r="O577" s="33" cm="1">
        <f t="array" ref="O577">SUMPRODUCT((G577&lt;=$G$551:$G$600)/COUNTIF($G$551:$G$600,$G$551:$G$600))</f>
        <v>27</v>
      </c>
    </row>
    <row r="578" spans="1:15" x14ac:dyDescent="0.45">
      <c r="A578" s="1" t="s">
        <v>54</v>
      </c>
      <c r="D578" s="1"/>
      <c r="E578" s="16">
        <v>43800</v>
      </c>
      <c r="F578" s="1" t="s">
        <v>107</v>
      </c>
      <c r="G578" s="2">
        <v>3197037</v>
      </c>
      <c r="H578" s="2">
        <v>113458</v>
      </c>
      <c r="I578" s="2">
        <v>33736</v>
      </c>
      <c r="J578" s="2">
        <v>312</v>
      </c>
      <c r="K578" s="2">
        <v>8880</v>
      </c>
      <c r="L578" s="2">
        <v>4302</v>
      </c>
      <c r="M578" s="2">
        <v>152</v>
      </c>
      <c r="N578" s="2">
        <v>28.18</v>
      </c>
      <c r="O578" s="33" cm="1">
        <f t="array" ref="O578">SUMPRODUCT((G578&lt;=$G$551:$G$600)/COUNTIF($G$551:$G$600,$G$551:$G$600))</f>
        <v>28</v>
      </c>
    </row>
    <row r="579" spans="1:15" x14ac:dyDescent="0.45">
      <c r="A579" s="1" t="s">
        <v>41</v>
      </c>
      <c r="D579" s="1"/>
      <c r="E579" s="16">
        <v>43800</v>
      </c>
      <c r="F579" s="1" t="s">
        <v>107</v>
      </c>
      <c r="G579" s="2">
        <v>3065932</v>
      </c>
      <c r="H579" s="2">
        <v>156725</v>
      </c>
      <c r="I579" s="2">
        <v>27200</v>
      </c>
      <c r="J579" s="2">
        <v>401</v>
      </c>
      <c r="K579" s="2">
        <v>15700</v>
      </c>
      <c r="L579" s="2">
        <v>4126</v>
      </c>
      <c r="M579" s="2">
        <v>210</v>
      </c>
      <c r="N579" s="2">
        <v>19.559999999999999</v>
      </c>
      <c r="O579" s="33" cm="1">
        <f t="array" ref="O579">SUMPRODUCT((G579&lt;=$G$551:$G$600)/COUNTIF($G$551:$G$600,$G$551:$G$600))</f>
        <v>29</v>
      </c>
    </row>
    <row r="580" spans="1:15" x14ac:dyDescent="0.45">
      <c r="A580" s="1" t="s">
        <v>26</v>
      </c>
      <c r="D580" s="1"/>
      <c r="E580" s="16">
        <v>43800</v>
      </c>
      <c r="F580" s="1" t="s">
        <v>107</v>
      </c>
      <c r="G580" s="2">
        <v>3035548</v>
      </c>
      <c r="H580" s="2">
        <v>155501</v>
      </c>
      <c r="I580" s="2">
        <v>31618</v>
      </c>
      <c r="J580" s="2">
        <v>438</v>
      </c>
      <c r="K580" s="2">
        <v>19345</v>
      </c>
      <c r="L580" s="2">
        <v>4085</v>
      </c>
      <c r="M580" s="2">
        <v>209</v>
      </c>
      <c r="N580" s="2">
        <v>19.52</v>
      </c>
      <c r="O580" s="33" cm="1">
        <f t="array" ref="O580">SUMPRODUCT((G580&lt;=$G$551:$G$600)/COUNTIF($G$551:$G$600,$G$551:$G$600))</f>
        <v>30</v>
      </c>
    </row>
    <row r="581" spans="1:15" x14ac:dyDescent="0.45">
      <c r="A581" s="1" t="s">
        <v>45</v>
      </c>
      <c r="D581" s="1"/>
      <c r="E581" s="16">
        <v>43800</v>
      </c>
      <c r="F581" s="1" t="s">
        <v>107</v>
      </c>
      <c r="G581" s="2">
        <v>2920340</v>
      </c>
      <c r="H581" s="2">
        <v>121383</v>
      </c>
      <c r="I581" s="2">
        <v>9480</v>
      </c>
      <c r="J581" s="2">
        <v>248</v>
      </c>
      <c r="K581" s="2">
        <v>8312</v>
      </c>
      <c r="L581" s="2">
        <v>3930</v>
      </c>
      <c r="M581" s="2">
        <v>163</v>
      </c>
      <c r="N581" s="2">
        <v>24.06</v>
      </c>
      <c r="O581" s="33" cm="1">
        <f t="array" ref="O581">SUMPRODUCT((G581&lt;=$G$551:$G$600)/COUNTIF($G$551:$G$600,$G$551:$G$600))</f>
        <v>31</v>
      </c>
    </row>
    <row r="582" spans="1:15" x14ac:dyDescent="0.45">
      <c r="A582" s="1" t="s">
        <v>35</v>
      </c>
      <c r="D582" s="1"/>
      <c r="E582" s="16">
        <v>43800</v>
      </c>
      <c r="F582" s="1" t="s">
        <v>107</v>
      </c>
      <c r="G582" s="2">
        <v>2743267</v>
      </c>
      <c r="H582" s="2">
        <v>243971</v>
      </c>
      <c r="I582" s="2">
        <v>25729</v>
      </c>
      <c r="J582" s="2">
        <v>689</v>
      </c>
      <c r="K582" s="2">
        <v>28523</v>
      </c>
      <c r="L582" s="2">
        <v>3692</v>
      </c>
      <c r="M582" s="2">
        <v>328</v>
      </c>
      <c r="N582" s="2">
        <v>11.24</v>
      </c>
      <c r="O582" s="33" cm="1">
        <f t="array" ref="O582">SUMPRODUCT((G582&lt;=$G$551:$G$600)/COUNTIF($G$551:$G$600,$G$551:$G$600))</f>
        <v>32</v>
      </c>
    </row>
    <row r="583" spans="1:15" x14ac:dyDescent="0.45">
      <c r="A583" s="1" t="s">
        <v>52</v>
      </c>
      <c r="D583" s="1"/>
      <c r="E583" s="16">
        <v>43800</v>
      </c>
      <c r="F583" s="1" t="s">
        <v>107</v>
      </c>
      <c r="G583" s="2">
        <v>2727133</v>
      </c>
      <c r="H583" s="2">
        <v>145530</v>
      </c>
      <c r="I583" s="2">
        <v>33839</v>
      </c>
      <c r="J583" s="2">
        <v>413</v>
      </c>
      <c r="K583" s="2">
        <v>16167</v>
      </c>
      <c r="L583" s="2">
        <v>3670</v>
      </c>
      <c r="M583" s="2">
        <v>195</v>
      </c>
      <c r="N583" s="2">
        <v>18.739999999999998</v>
      </c>
      <c r="O583" s="33" cm="1">
        <f t="array" ref="O583">SUMPRODUCT((G583&lt;=$G$551:$G$600)/COUNTIF($G$551:$G$600,$G$551:$G$600))</f>
        <v>33</v>
      </c>
    </row>
    <row r="584" spans="1:15" x14ac:dyDescent="0.45">
      <c r="A584" s="1" t="s">
        <v>85</v>
      </c>
      <c r="D584" s="1"/>
      <c r="E584" s="16">
        <v>43800</v>
      </c>
      <c r="F584" s="1" t="s">
        <v>107</v>
      </c>
      <c r="G584" s="2">
        <v>2543960</v>
      </c>
      <c r="H584" s="2">
        <v>116929</v>
      </c>
      <c r="I584" s="2">
        <v>43006</v>
      </c>
      <c r="J584" s="2">
        <v>329</v>
      </c>
      <c r="K584" s="2">
        <v>11944</v>
      </c>
      <c r="L584" s="2">
        <v>3423</v>
      </c>
      <c r="M584" s="2">
        <v>157</v>
      </c>
      <c r="N584" s="2">
        <v>21.76</v>
      </c>
      <c r="O584" s="33" cm="1">
        <f t="array" ref="O584">SUMPRODUCT((G584&lt;=$G$551:$G$600)/COUNTIF($G$551:$G$600,$G$551:$G$600))</f>
        <v>34</v>
      </c>
    </row>
    <row r="585" spans="1:15" x14ac:dyDescent="0.45">
      <c r="A585" s="1" t="s">
        <v>102</v>
      </c>
      <c r="D585" s="1"/>
      <c r="E585" s="16">
        <v>43800</v>
      </c>
      <c r="F585" s="1" t="s">
        <v>107</v>
      </c>
      <c r="G585" s="2">
        <v>2508346</v>
      </c>
      <c r="H585" s="2">
        <v>200369</v>
      </c>
      <c r="I585" s="2">
        <v>12735</v>
      </c>
      <c r="J585" s="2">
        <v>670</v>
      </c>
      <c r="K585" s="2">
        <v>26561</v>
      </c>
      <c r="L585" s="2">
        <v>3375</v>
      </c>
      <c r="M585" s="2">
        <v>269</v>
      </c>
      <c r="N585" s="2">
        <v>12.52</v>
      </c>
      <c r="O585" s="33" cm="1">
        <f t="array" ref="O585">SUMPRODUCT((G585&lt;=$G$551:$G$600)/COUNTIF($G$551:$G$600,$G$551:$G$600))</f>
        <v>35</v>
      </c>
    </row>
    <row r="586" spans="1:15" x14ac:dyDescent="0.45">
      <c r="A586" s="1" t="s">
        <v>13</v>
      </c>
      <c r="D586" s="1"/>
      <c r="E586" s="16">
        <v>43800</v>
      </c>
      <c r="F586" s="1" t="s">
        <v>107</v>
      </c>
      <c r="G586" s="2">
        <v>2393983</v>
      </c>
      <c r="H586" s="2">
        <v>247724</v>
      </c>
      <c r="I586" s="2">
        <v>34027</v>
      </c>
      <c r="J586" s="2">
        <v>660</v>
      </c>
      <c r="K586" s="2">
        <v>23409</v>
      </c>
      <c r="L586" s="2">
        <v>3222</v>
      </c>
      <c r="M586" s="2">
        <v>333</v>
      </c>
      <c r="N586" s="2">
        <v>9.66</v>
      </c>
      <c r="O586" s="33" cm="1">
        <f t="array" ref="O586">SUMPRODUCT((G586&lt;=$G$551:$G$600)/COUNTIF($G$551:$G$600,$G$551:$G$600))</f>
        <v>36</v>
      </c>
    </row>
    <row r="587" spans="1:15" x14ac:dyDescent="0.45">
      <c r="A587" s="1" t="s">
        <v>43</v>
      </c>
      <c r="D587" s="1"/>
      <c r="E587" s="16">
        <v>43800</v>
      </c>
      <c r="F587" s="1" t="s">
        <v>107</v>
      </c>
      <c r="G587" s="2">
        <v>2116162</v>
      </c>
      <c r="H587" s="2">
        <v>120964</v>
      </c>
      <c r="I587" s="2">
        <v>64366</v>
      </c>
      <c r="J587" s="2">
        <v>315</v>
      </c>
      <c r="K587" s="2">
        <v>12630</v>
      </c>
      <c r="L587" s="2">
        <v>2848</v>
      </c>
      <c r="M587" s="2">
        <v>162</v>
      </c>
      <c r="N587" s="2">
        <v>17.489999999999998</v>
      </c>
      <c r="O587" s="33" cm="1">
        <f t="array" ref="O587">SUMPRODUCT((G587&lt;=$G$551:$G$600)/COUNTIF($G$551:$G$600,$G$551:$G$600))</f>
        <v>37</v>
      </c>
    </row>
    <row r="588" spans="1:15" x14ac:dyDescent="0.45">
      <c r="A588" s="1" t="s">
        <v>93</v>
      </c>
      <c r="D588" s="1"/>
      <c r="E588" s="16">
        <v>43800</v>
      </c>
      <c r="F588" s="1" t="s">
        <v>107</v>
      </c>
      <c r="G588" s="2">
        <v>1966289</v>
      </c>
      <c r="H588" s="2">
        <v>102872</v>
      </c>
      <c r="I588" s="2">
        <v>31898</v>
      </c>
      <c r="J588" s="2">
        <v>587</v>
      </c>
      <c r="K588" s="2">
        <v>19309</v>
      </c>
      <c r="L588" s="2">
        <v>2646</v>
      </c>
      <c r="M588" s="2">
        <v>138</v>
      </c>
      <c r="N588" s="2">
        <v>19.11</v>
      </c>
      <c r="O588" s="33" cm="1">
        <f t="array" ref="O588">SUMPRODUCT((G588&lt;=$G$551:$G$600)/COUNTIF($G$551:$G$600,$G$551:$G$600))</f>
        <v>38</v>
      </c>
    </row>
    <row r="589" spans="1:15" x14ac:dyDescent="0.45">
      <c r="A589" s="1" t="s">
        <v>70</v>
      </c>
      <c r="D589" s="1"/>
      <c r="E589" s="16">
        <v>43800</v>
      </c>
      <c r="F589" s="1" t="s">
        <v>107</v>
      </c>
      <c r="G589" s="2">
        <v>1936806</v>
      </c>
      <c r="H589" s="2">
        <v>90078</v>
      </c>
      <c r="I589" s="2">
        <v>8609</v>
      </c>
      <c r="J589" s="2">
        <v>190</v>
      </c>
      <c r="K589" s="2">
        <v>6135</v>
      </c>
      <c r="L589" s="2">
        <v>2606</v>
      </c>
      <c r="M589" s="2">
        <v>121</v>
      </c>
      <c r="N589" s="2">
        <v>21.5</v>
      </c>
      <c r="O589" s="33" cm="1">
        <f t="array" ref="O589">SUMPRODUCT((G589&lt;=$G$551:$G$600)/COUNTIF($G$551:$G$600,$G$551:$G$600))</f>
        <v>39</v>
      </c>
    </row>
    <row r="590" spans="1:15" x14ac:dyDescent="0.45">
      <c r="A590" s="1" t="s">
        <v>49</v>
      </c>
      <c r="D590" s="1"/>
      <c r="E590" s="16">
        <v>43800</v>
      </c>
      <c r="F590" s="1" t="s">
        <v>107</v>
      </c>
      <c r="G590" s="2">
        <v>1935782</v>
      </c>
      <c r="H590" s="2">
        <v>187627</v>
      </c>
      <c r="I590" s="2">
        <v>29622</v>
      </c>
      <c r="J590" s="2">
        <v>832</v>
      </c>
      <c r="K590" s="2">
        <v>13462</v>
      </c>
      <c r="L590" s="2">
        <v>2605</v>
      </c>
      <c r="M590" s="2">
        <v>252</v>
      </c>
      <c r="N590" s="2">
        <v>10.32</v>
      </c>
      <c r="O590" s="33" cm="1">
        <f t="array" ref="O590">SUMPRODUCT((G590&lt;=$G$551:$G$600)/COUNTIF($G$551:$G$600,$G$551:$G$600))</f>
        <v>40</v>
      </c>
    </row>
    <row r="591" spans="1:15" x14ac:dyDescent="0.45">
      <c r="A591" s="1" t="s">
        <v>121</v>
      </c>
      <c r="D591" s="1"/>
      <c r="E591" s="16">
        <v>43800</v>
      </c>
      <c r="F591" s="1" t="s">
        <v>107</v>
      </c>
      <c r="G591" s="2">
        <v>1776499</v>
      </c>
      <c r="H591" s="2">
        <v>83495</v>
      </c>
      <c r="I591" s="2">
        <v>17614</v>
      </c>
      <c r="J591" s="2">
        <v>211</v>
      </c>
      <c r="K591" s="2">
        <v>12564</v>
      </c>
      <c r="L591" s="2">
        <v>2390</v>
      </c>
      <c r="M591" s="2">
        <v>112</v>
      </c>
      <c r="N591" s="2">
        <v>21.28</v>
      </c>
      <c r="O591" s="33" cm="1">
        <f t="array" ref="O591">SUMPRODUCT((G591&lt;=$G$551:$G$600)/COUNTIF($G$551:$G$600,$G$551:$G$600))</f>
        <v>41</v>
      </c>
    </row>
    <row r="592" spans="1:15" x14ac:dyDescent="0.45">
      <c r="A592" s="1" t="s">
        <v>94</v>
      </c>
      <c r="D592" s="1"/>
      <c r="E592" s="16">
        <v>43800</v>
      </c>
      <c r="F592" s="1" t="s">
        <v>107</v>
      </c>
      <c r="G592" s="2">
        <v>1700095</v>
      </c>
      <c r="H592" s="2">
        <v>156962</v>
      </c>
      <c r="I592" s="2">
        <v>21630</v>
      </c>
      <c r="J592" s="2">
        <v>632</v>
      </c>
      <c r="K592" s="2">
        <v>24447</v>
      </c>
      <c r="L592" s="2">
        <v>2288</v>
      </c>
      <c r="M592" s="2">
        <v>211</v>
      </c>
      <c r="N592" s="2">
        <v>10.83</v>
      </c>
      <c r="O592" s="33" cm="1">
        <f t="array" ref="O592">SUMPRODUCT((G592&lt;=$G$551:$G$600)/COUNTIF($G$551:$G$600,$G$551:$G$600))</f>
        <v>42</v>
      </c>
    </row>
    <row r="593" spans="1:15" x14ac:dyDescent="0.45">
      <c r="A593" s="1" t="s">
        <v>38</v>
      </c>
      <c r="D593" s="1"/>
      <c r="E593" s="16">
        <v>43800</v>
      </c>
      <c r="F593" s="1" t="s">
        <v>107</v>
      </c>
      <c r="G593" s="2">
        <v>1677434</v>
      </c>
      <c r="H593" s="2">
        <v>92711</v>
      </c>
      <c r="I593" s="2">
        <v>17813</v>
      </c>
      <c r="J593" s="2">
        <v>348</v>
      </c>
      <c r="K593" s="2">
        <v>10898</v>
      </c>
      <c r="L593" s="2">
        <v>2257</v>
      </c>
      <c r="M593" s="2">
        <v>124</v>
      </c>
      <c r="N593" s="2">
        <v>18.09</v>
      </c>
      <c r="O593" s="33" cm="1">
        <f t="array" ref="O593">SUMPRODUCT((G593&lt;=$G$551:$G$600)/COUNTIF($G$551:$G$600,$G$551:$G$600))</f>
        <v>43</v>
      </c>
    </row>
    <row r="594" spans="1:15" x14ac:dyDescent="0.45">
      <c r="A594" s="1" t="s">
        <v>55</v>
      </c>
      <c r="D594" s="1"/>
      <c r="E594" s="16">
        <v>43800</v>
      </c>
      <c r="F594" s="1" t="s">
        <v>107</v>
      </c>
      <c r="G594" s="2">
        <v>1601116</v>
      </c>
      <c r="H594" s="2">
        <v>102314</v>
      </c>
      <c r="I594" s="2">
        <v>5349</v>
      </c>
      <c r="J594" s="2">
        <v>267</v>
      </c>
      <c r="K594" s="2">
        <v>11483</v>
      </c>
      <c r="L594" s="2">
        <v>2154</v>
      </c>
      <c r="M594" s="2">
        <v>137</v>
      </c>
      <c r="N594" s="2">
        <v>15.65</v>
      </c>
      <c r="O594" s="33" cm="1">
        <f t="array" ref="O594">SUMPRODUCT((G594&lt;=$G$551:$G$600)/COUNTIF($G$551:$G$600,$G$551:$G$600))</f>
        <v>44</v>
      </c>
    </row>
    <row r="595" spans="1:15" x14ac:dyDescent="0.45">
      <c r="A595" s="1" t="s">
        <v>116</v>
      </c>
      <c r="D595" s="1"/>
      <c r="E595" s="16">
        <v>43800</v>
      </c>
      <c r="F595" s="1" t="s">
        <v>107</v>
      </c>
      <c r="G595" s="2">
        <v>1449241</v>
      </c>
      <c r="H595" s="2">
        <v>113398</v>
      </c>
      <c r="I595" s="2">
        <v>13532</v>
      </c>
      <c r="J595" s="2">
        <v>453</v>
      </c>
      <c r="K595" s="2">
        <v>29687</v>
      </c>
      <c r="L595" s="2">
        <v>1950</v>
      </c>
      <c r="M595" s="2">
        <v>152</v>
      </c>
      <c r="N595" s="2">
        <v>12.78</v>
      </c>
      <c r="O595" s="33" cm="1">
        <f t="array" ref="O595">SUMPRODUCT((G595&lt;=$G$551:$G$600)/COUNTIF($G$551:$G$600,$G$551:$G$600))</f>
        <v>45</v>
      </c>
    </row>
    <row r="596" spans="1:15" x14ac:dyDescent="0.45">
      <c r="A596" s="1" t="s">
        <v>114</v>
      </c>
      <c r="D596" s="1"/>
      <c r="E596" s="16">
        <v>43800</v>
      </c>
      <c r="F596" s="1" t="s">
        <v>107</v>
      </c>
      <c r="G596" s="2">
        <v>1430811</v>
      </c>
      <c r="H596" s="2">
        <v>93910</v>
      </c>
      <c r="I596" s="2">
        <v>30098</v>
      </c>
      <c r="J596" s="2">
        <v>320</v>
      </c>
      <c r="K596" s="2">
        <v>12984</v>
      </c>
      <c r="L596" s="2">
        <v>1925</v>
      </c>
      <c r="M596" s="2">
        <v>126</v>
      </c>
      <c r="N596" s="2">
        <v>15.24</v>
      </c>
      <c r="O596" s="33" cm="1">
        <f t="array" ref="O596">SUMPRODUCT((G596&lt;=$G$551:$G$600)/COUNTIF($G$551:$G$600,$G$551:$G$600))</f>
        <v>46</v>
      </c>
    </row>
    <row r="597" spans="1:15" x14ac:dyDescent="0.45">
      <c r="A597" s="1" t="s">
        <v>112</v>
      </c>
      <c r="D597" s="1"/>
      <c r="E597" s="16">
        <v>43800</v>
      </c>
      <c r="F597" s="1" t="s">
        <v>107</v>
      </c>
      <c r="G597" s="2">
        <v>1106939</v>
      </c>
      <c r="H597" s="2">
        <v>79444</v>
      </c>
      <c r="I597" s="2">
        <v>27020</v>
      </c>
      <c r="J597" s="2">
        <v>192</v>
      </c>
      <c r="K597" s="2">
        <v>7238</v>
      </c>
      <c r="L597" s="2">
        <v>1489</v>
      </c>
      <c r="M597" s="2">
        <v>106</v>
      </c>
      <c r="N597" s="2">
        <v>13.93</v>
      </c>
      <c r="O597" s="33" cm="1">
        <f t="array" ref="O597">SUMPRODUCT((G597&lt;=$G$551:$G$600)/COUNTIF($G$551:$G$600,$G$551:$G$600))</f>
        <v>47</v>
      </c>
    </row>
    <row r="598" spans="1:15" x14ac:dyDescent="0.45">
      <c r="A598" s="1" t="s">
        <v>50</v>
      </c>
      <c r="D598" s="1"/>
      <c r="E598" s="16">
        <v>43800</v>
      </c>
      <c r="F598" s="1" t="s">
        <v>107</v>
      </c>
      <c r="G598" s="2">
        <v>912228</v>
      </c>
      <c r="H598" s="2">
        <v>132428</v>
      </c>
      <c r="I598" s="2">
        <v>11559</v>
      </c>
      <c r="J598" s="2">
        <v>316</v>
      </c>
      <c r="K598" s="2">
        <v>28163</v>
      </c>
      <c r="L598" s="2">
        <v>1227</v>
      </c>
      <c r="M598" s="2">
        <v>178</v>
      </c>
      <c r="N598" s="2">
        <v>6.89</v>
      </c>
      <c r="O598" s="33" cm="1">
        <f t="array" ref="O598">SUMPRODUCT((G598&lt;=$G$551:$G$600)/COUNTIF($G$551:$G$600,$G$551:$G$600))</f>
        <v>48</v>
      </c>
    </row>
    <row r="599" spans="1:15" x14ac:dyDescent="0.45">
      <c r="A599" s="1" t="s">
        <v>46</v>
      </c>
      <c r="D599" s="1"/>
      <c r="E599" s="16">
        <v>43800</v>
      </c>
      <c r="F599" s="1" t="s">
        <v>107</v>
      </c>
      <c r="G599" s="2">
        <v>614314</v>
      </c>
      <c r="H599" s="2">
        <v>79333</v>
      </c>
      <c r="I599" s="2">
        <v>16199</v>
      </c>
      <c r="J599" s="2">
        <v>195</v>
      </c>
      <c r="K599" s="2">
        <v>8995</v>
      </c>
      <c r="L599" s="2">
        <v>826</v>
      </c>
      <c r="M599" s="2">
        <v>106</v>
      </c>
      <c r="N599" s="2">
        <v>7.74</v>
      </c>
      <c r="O599" s="33" cm="1">
        <f t="array" ref="O599">SUMPRODUCT((G599&lt;=$G$551:$G$600)/COUNTIF($G$551:$G$600,$G$551:$G$600))</f>
        <v>49</v>
      </c>
    </row>
    <row r="600" spans="1:15" x14ac:dyDescent="0.45">
      <c r="A600" s="1" t="s">
        <v>71</v>
      </c>
      <c r="D600" s="1"/>
      <c r="E600" s="16">
        <v>43800</v>
      </c>
      <c r="F600" s="1" t="s">
        <v>107</v>
      </c>
      <c r="G600" s="2">
        <v>478292</v>
      </c>
      <c r="H600" s="2">
        <v>98591</v>
      </c>
      <c r="I600" s="2">
        <v>2248</v>
      </c>
      <c r="J600" s="2">
        <v>283</v>
      </c>
      <c r="K600" s="2">
        <v>20163</v>
      </c>
      <c r="L600" s="2">
        <v>643</v>
      </c>
      <c r="M600" s="2">
        <v>132</v>
      </c>
      <c r="N600" s="2">
        <v>4.8499999999999996</v>
      </c>
      <c r="O600" s="33" cm="1">
        <f t="array" ref="O600">SUMPRODUCT((G600&lt;=$G$551:$G$600)/COUNTIF($G$551:$G$600,$G$551:$G$600))</f>
        <v>50</v>
      </c>
    </row>
    <row r="601" spans="1:15" x14ac:dyDescent="0.45">
      <c r="A601" s="1" t="s">
        <v>12</v>
      </c>
      <c r="D601" s="1"/>
      <c r="E601" s="16">
        <v>43831</v>
      </c>
      <c r="F601" s="1" t="s">
        <v>124</v>
      </c>
      <c r="G601" s="2">
        <v>99657869</v>
      </c>
      <c r="H601" s="2">
        <v>2953365</v>
      </c>
      <c r="I601" s="2">
        <v>349964</v>
      </c>
      <c r="J601" s="2">
        <v>8083</v>
      </c>
      <c r="K601" s="2">
        <v>237426</v>
      </c>
      <c r="L601" s="2">
        <v>134129</v>
      </c>
      <c r="M601" s="2">
        <v>3974</v>
      </c>
      <c r="N601" s="2">
        <v>33.74</v>
      </c>
      <c r="O601" s="33" cm="1">
        <f t="array" ref="O601">SUMPRODUCT((G601&lt;=$G$601:$G$650)/COUNTIF($G$601:$G$650,$G$601:$G$650))</f>
        <v>1</v>
      </c>
    </row>
    <row r="602" spans="1:15" x14ac:dyDescent="0.45">
      <c r="A602" s="1" t="s">
        <v>18</v>
      </c>
      <c r="D602" s="1"/>
      <c r="E602" s="16">
        <v>43831</v>
      </c>
      <c r="F602" s="1" t="s">
        <v>124</v>
      </c>
      <c r="G602" s="2">
        <v>88378302</v>
      </c>
      <c r="H602" s="2">
        <v>1409820</v>
      </c>
      <c r="I602" s="2">
        <v>631876</v>
      </c>
      <c r="J602" s="2">
        <v>2959</v>
      </c>
      <c r="K602" s="2">
        <v>214185</v>
      </c>
      <c r="L602" s="2">
        <v>118947</v>
      </c>
      <c r="M602" s="2">
        <v>1897</v>
      </c>
      <c r="N602" s="2">
        <v>62.69</v>
      </c>
      <c r="O602" s="33" cm="1">
        <f t="array" ref="O602">SUMPRODUCT((G602&lt;=$G$601:$G$650)/COUNTIF($G$601:$G$650,$G$601:$G$650))</f>
        <v>2</v>
      </c>
    </row>
    <row r="603" spans="1:15" x14ac:dyDescent="0.45">
      <c r="A603" s="1" t="s">
        <v>28</v>
      </c>
      <c r="D603" s="1"/>
      <c r="E603" s="16">
        <v>43831</v>
      </c>
      <c r="F603" s="1" t="s">
        <v>124</v>
      </c>
      <c r="G603" s="2">
        <v>72356308</v>
      </c>
      <c r="H603" s="2">
        <v>1043028</v>
      </c>
      <c r="I603" s="2">
        <v>287491</v>
      </c>
      <c r="J603" s="2">
        <v>2376</v>
      </c>
      <c r="K603" s="2">
        <v>60579</v>
      </c>
      <c r="L603" s="2">
        <v>97383</v>
      </c>
      <c r="M603" s="2">
        <v>1403</v>
      </c>
      <c r="N603" s="2">
        <v>69.37</v>
      </c>
      <c r="O603" s="33" cm="1">
        <f t="array" ref="O603">SUMPRODUCT((G603&lt;=$G$601:$G$650)/COUNTIF($G$601:$G$650,$G$601:$G$650))</f>
        <v>3</v>
      </c>
    </row>
    <row r="604" spans="1:15" x14ac:dyDescent="0.45">
      <c r="A604" s="1" t="s">
        <v>10</v>
      </c>
      <c r="D604" s="1"/>
      <c r="E604" s="16">
        <v>43831</v>
      </c>
      <c r="F604" s="1" t="s">
        <v>124</v>
      </c>
      <c r="G604" s="2">
        <v>53731549</v>
      </c>
      <c r="H604" s="2">
        <v>4399954</v>
      </c>
      <c r="I604" s="2">
        <v>595541</v>
      </c>
      <c r="J604" s="2">
        <v>11303</v>
      </c>
      <c r="K604" s="2">
        <v>502688</v>
      </c>
      <c r="L604" s="2">
        <v>72317</v>
      </c>
      <c r="M604" s="2">
        <v>5921</v>
      </c>
      <c r="N604" s="2">
        <v>12.21</v>
      </c>
      <c r="O604" s="33" cm="1">
        <f t="array" ref="O604">SUMPRODUCT((G604&lt;=$G$601:$G$650)/COUNTIF($G$601:$G$650,$G$601:$G$650))</f>
        <v>4</v>
      </c>
    </row>
    <row r="605" spans="1:15" x14ac:dyDescent="0.45">
      <c r="A605" s="1" t="s">
        <v>20</v>
      </c>
      <c r="D605" s="1"/>
      <c r="E605" s="16">
        <v>43831</v>
      </c>
      <c r="F605" s="1" t="s">
        <v>124</v>
      </c>
      <c r="G605" s="2">
        <v>44025208</v>
      </c>
      <c r="H605" s="2">
        <v>442024</v>
      </c>
      <c r="I605" s="2">
        <v>364279</v>
      </c>
      <c r="J605" s="2">
        <v>1055</v>
      </c>
      <c r="K605" s="2">
        <v>30616</v>
      </c>
      <c r="L605" s="2">
        <v>59253</v>
      </c>
      <c r="M605" s="2">
        <v>594</v>
      </c>
      <c r="N605" s="2">
        <v>99.6</v>
      </c>
      <c r="O605" s="33" cm="1">
        <f t="array" ref="O605">SUMPRODUCT((G605&lt;=$G$601:$G$650)/COUNTIF($G$601:$G$650,$G$601:$G$650))</f>
        <v>5</v>
      </c>
    </row>
    <row r="606" spans="1:15" x14ac:dyDescent="0.45">
      <c r="A606" s="1" t="s">
        <v>24</v>
      </c>
      <c r="D606" s="1"/>
      <c r="E606" s="16">
        <v>43831</v>
      </c>
      <c r="F606" s="1" t="s">
        <v>124</v>
      </c>
      <c r="G606" s="2">
        <v>42646840</v>
      </c>
      <c r="H606" s="2">
        <v>936367</v>
      </c>
      <c r="I606" s="2">
        <v>157557</v>
      </c>
      <c r="J606" s="2">
        <v>2520</v>
      </c>
      <c r="K606" s="2">
        <v>110069</v>
      </c>
      <c r="L606" s="2">
        <v>57398</v>
      </c>
      <c r="M606" s="2">
        <v>1260</v>
      </c>
      <c r="N606" s="2">
        <v>45.55</v>
      </c>
      <c r="O606" s="33" cm="1">
        <f t="array" ref="O606">SUMPRODUCT((G606&lt;=$G$601:$G$650)/COUNTIF($G$601:$G$650,$G$601:$G$650))</f>
        <v>6</v>
      </c>
    </row>
    <row r="607" spans="1:15" x14ac:dyDescent="0.45">
      <c r="A607" s="1" t="s">
        <v>16</v>
      </c>
      <c r="D607" s="1"/>
      <c r="E607" s="16">
        <v>43831</v>
      </c>
      <c r="F607" s="1" t="s">
        <v>124</v>
      </c>
      <c r="G607" s="2">
        <v>33893286</v>
      </c>
      <c r="H607" s="2">
        <v>1217678</v>
      </c>
      <c r="I607" s="2">
        <v>257488</v>
      </c>
      <c r="J607" s="2">
        <v>3371</v>
      </c>
      <c r="K607" s="2">
        <v>168202</v>
      </c>
      <c r="L607" s="2">
        <v>45616</v>
      </c>
      <c r="M607" s="2">
        <v>1638</v>
      </c>
      <c r="N607" s="2">
        <v>27.83</v>
      </c>
      <c r="O607" s="33" cm="1">
        <f t="array" ref="O607">SUMPRODUCT((G607&lt;=$G$601:$G$650)/COUNTIF($G$601:$G$650,$G$601:$G$650))</f>
        <v>7</v>
      </c>
    </row>
    <row r="608" spans="1:15" x14ac:dyDescent="0.45">
      <c r="A608" s="1" t="s">
        <v>19</v>
      </c>
      <c r="D608" s="1"/>
      <c r="E608" s="16">
        <v>43831</v>
      </c>
      <c r="F608" s="1" t="s">
        <v>124</v>
      </c>
      <c r="G608" s="2">
        <v>27563181</v>
      </c>
      <c r="H608" s="2">
        <v>940687</v>
      </c>
      <c r="I608" s="2">
        <v>167799</v>
      </c>
      <c r="J608" s="2">
        <v>4077</v>
      </c>
      <c r="K608" s="2">
        <v>59799</v>
      </c>
      <c r="L608" s="2">
        <v>37097</v>
      </c>
      <c r="M608" s="2">
        <v>1266</v>
      </c>
      <c r="N608" s="2">
        <v>29.3</v>
      </c>
      <c r="O608" s="33" cm="1">
        <f t="array" ref="O608">SUMPRODUCT((G608&lt;=$G$601:$G$650)/COUNTIF($G$601:$G$650,$G$601:$G$650))</f>
        <v>8</v>
      </c>
    </row>
    <row r="609" spans="1:15" x14ac:dyDescent="0.45">
      <c r="A609" s="1" t="s">
        <v>104</v>
      </c>
      <c r="D609" s="1"/>
      <c r="E609" s="16">
        <v>43831</v>
      </c>
      <c r="F609" s="1" t="s">
        <v>124</v>
      </c>
      <c r="G609" s="2">
        <v>23787522</v>
      </c>
      <c r="H609" s="2">
        <v>354761</v>
      </c>
      <c r="I609" s="2">
        <v>365896</v>
      </c>
      <c r="J609" s="2">
        <v>1693</v>
      </c>
      <c r="K609" s="2">
        <v>49934</v>
      </c>
      <c r="L609" s="2">
        <v>32015</v>
      </c>
      <c r="M609" s="2">
        <v>477</v>
      </c>
      <c r="N609" s="2">
        <v>67.05</v>
      </c>
      <c r="O609" s="33" cm="1">
        <f t="array" ref="O609">SUMPRODUCT((G609&lt;=$G$601:$G$650)/COUNTIF($G$601:$G$650,$G$601:$G$650))</f>
        <v>9</v>
      </c>
    </row>
    <row r="610" spans="1:15" x14ac:dyDescent="0.45">
      <c r="A610" s="1" t="s">
        <v>39</v>
      </c>
      <c r="D610" s="1"/>
      <c r="E610" s="16">
        <v>43831</v>
      </c>
      <c r="F610" s="1" t="s">
        <v>124</v>
      </c>
      <c r="G610" s="2">
        <v>21222953</v>
      </c>
      <c r="H610" s="2">
        <v>163061</v>
      </c>
      <c r="I610" s="2">
        <v>62503</v>
      </c>
      <c r="J610" s="2">
        <v>405</v>
      </c>
      <c r="K610" s="2">
        <v>16330</v>
      </c>
      <c r="L610" s="2">
        <v>28563</v>
      </c>
      <c r="M610" s="2">
        <v>219</v>
      </c>
      <c r="N610" s="2">
        <v>130.15</v>
      </c>
      <c r="O610" s="33" cm="1">
        <f t="array" ref="O610">SUMPRODUCT((G610&lt;=$G$601:$G$650)/COUNTIF($G$601:$G$650,$G$601:$G$650))</f>
        <v>10</v>
      </c>
    </row>
    <row r="611" spans="1:15" x14ac:dyDescent="0.45">
      <c r="A611" s="1" t="s">
        <v>14</v>
      </c>
      <c r="D611" s="1"/>
      <c r="E611" s="16">
        <v>43831</v>
      </c>
      <c r="F611" s="1" t="s">
        <v>124</v>
      </c>
      <c r="G611" s="2">
        <v>18973733</v>
      </c>
      <c r="H611" s="2">
        <v>856439</v>
      </c>
      <c r="I611" s="2">
        <v>65714</v>
      </c>
      <c r="J611" s="2">
        <v>1831</v>
      </c>
      <c r="K611" s="2">
        <v>78410</v>
      </c>
      <c r="L611" s="2">
        <v>25536</v>
      </c>
      <c r="M611" s="2">
        <v>1152</v>
      </c>
      <c r="N611" s="2">
        <v>22.15</v>
      </c>
      <c r="O611" s="33" cm="1">
        <f t="array" ref="O611">SUMPRODUCT((G611&lt;=$G$601:$G$650)/COUNTIF($G$601:$G$650,$G$601:$G$650))</f>
        <v>11</v>
      </c>
    </row>
    <row r="612" spans="1:15" x14ac:dyDescent="0.45">
      <c r="A612" s="1" t="s">
        <v>25</v>
      </c>
      <c r="D612" s="1"/>
      <c r="E612" s="16">
        <v>43831</v>
      </c>
      <c r="F612" s="1" t="s">
        <v>124</v>
      </c>
      <c r="G612" s="2">
        <v>18707737</v>
      </c>
      <c r="H612" s="2">
        <v>842914</v>
      </c>
      <c r="I612" s="2">
        <v>181623</v>
      </c>
      <c r="J612" s="2">
        <v>2151</v>
      </c>
      <c r="K612" s="2">
        <v>142141</v>
      </c>
      <c r="L612" s="2">
        <v>25178</v>
      </c>
      <c r="M612" s="2">
        <v>1134</v>
      </c>
      <c r="N612" s="2">
        <v>22.19</v>
      </c>
      <c r="O612" s="33" cm="1">
        <f t="array" ref="O612">SUMPRODUCT((G612&lt;=$G$601:$G$650)/COUNTIF($G$601:$G$650,$G$601:$G$650))</f>
        <v>12</v>
      </c>
    </row>
    <row r="613" spans="1:15" x14ac:dyDescent="0.45">
      <c r="A613" s="1" t="s">
        <v>33</v>
      </c>
      <c r="D613" s="1"/>
      <c r="E613" s="16">
        <v>43831</v>
      </c>
      <c r="F613" s="1" t="s">
        <v>124</v>
      </c>
      <c r="G613" s="2">
        <v>14629734</v>
      </c>
      <c r="H613" s="2">
        <v>282855</v>
      </c>
      <c r="I613" s="2">
        <v>52746</v>
      </c>
      <c r="J613" s="2">
        <v>697</v>
      </c>
      <c r="K613" s="2">
        <v>17101</v>
      </c>
      <c r="L613" s="2">
        <v>19690</v>
      </c>
      <c r="M613" s="2">
        <v>380</v>
      </c>
      <c r="N613" s="2">
        <v>51.72</v>
      </c>
      <c r="O613" s="33" cm="1">
        <f t="array" ref="O613">SUMPRODUCT((G613&lt;=$G$601:$G$650)/COUNTIF($G$601:$G$650,$G$601:$G$650))</f>
        <v>13</v>
      </c>
    </row>
    <row r="614" spans="1:15" x14ac:dyDescent="0.45">
      <c r="A614" s="1" t="s">
        <v>15</v>
      </c>
      <c r="D614" s="1"/>
      <c r="E614" s="16">
        <v>43831</v>
      </c>
      <c r="F614" s="1" t="s">
        <v>124</v>
      </c>
      <c r="G614" s="2">
        <v>14476204</v>
      </c>
      <c r="H614" s="2">
        <v>817235</v>
      </c>
      <c r="I614" s="2">
        <v>53847</v>
      </c>
      <c r="J614" s="2">
        <v>1706</v>
      </c>
      <c r="K614" s="2">
        <v>91877</v>
      </c>
      <c r="L614" s="2">
        <v>19483</v>
      </c>
      <c r="M614" s="2">
        <v>1099</v>
      </c>
      <c r="N614" s="2">
        <v>17.71</v>
      </c>
      <c r="O614" s="33" cm="1">
        <f t="array" ref="O614">SUMPRODUCT((G614&lt;=$G$601:$G$650)/COUNTIF($G$601:$G$650,$G$601:$G$650))</f>
        <v>14</v>
      </c>
    </row>
    <row r="615" spans="1:15" x14ac:dyDescent="0.45">
      <c r="A615" s="1" t="s">
        <v>61</v>
      </c>
      <c r="D615" s="1"/>
      <c r="E615" s="16">
        <v>43831</v>
      </c>
      <c r="F615" s="1" t="s">
        <v>124</v>
      </c>
      <c r="G615" s="2">
        <v>13757762</v>
      </c>
      <c r="H615" s="2">
        <v>1270815</v>
      </c>
      <c r="I615" s="2">
        <v>41996</v>
      </c>
      <c r="J615" s="2">
        <v>3193</v>
      </c>
      <c r="K615" s="2">
        <v>132964</v>
      </c>
      <c r="L615" s="2">
        <v>18516</v>
      </c>
      <c r="M615" s="2">
        <v>1710</v>
      </c>
      <c r="N615" s="2">
        <v>10.83</v>
      </c>
      <c r="O615" s="33" cm="1">
        <f t="array" ref="O615">SUMPRODUCT((G615&lt;=$G$601:$G$650)/COUNTIF($G$601:$G$650,$G$601:$G$650))</f>
        <v>15</v>
      </c>
    </row>
    <row r="616" spans="1:15" x14ac:dyDescent="0.45">
      <c r="A616" s="1" t="s">
        <v>17</v>
      </c>
      <c r="D616" s="1"/>
      <c r="E616" s="16">
        <v>43831</v>
      </c>
      <c r="F616" s="1" t="s">
        <v>124</v>
      </c>
      <c r="G616" s="2">
        <v>11764294</v>
      </c>
      <c r="H616" s="2">
        <v>983629</v>
      </c>
      <c r="I616" s="2">
        <v>54126</v>
      </c>
      <c r="J616" s="2">
        <v>2483</v>
      </c>
      <c r="K616" s="2">
        <v>138979</v>
      </c>
      <c r="L616" s="2">
        <v>15833</v>
      </c>
      <c r="M616" s="2">
        <v>1323</v>
      </c>
      <c r="N616" s="2">
        <v>11.96</v>
      </c>
      <c r="O616" s="33" cm="1">
        <f t="array" ref="O616">SUMPRODUCT((G616&lt;=$G$601:$G$650)/COUNTIF($G$601:$G$650,$G$601:$G$650))</f>
        <v>16</v>
      </c>
    </row>
    <row r="617" spans="1:15" x14ac:dyDescent="0.45">
      <c r="A617" s="1" t="s">
        <v>21</v>
      </c>
      <c r="D617" s="1"/>
      <c r="E617" s="16">
        <v>43831</v>
      </c>
      <c r="F617" s="1" t="s">
        <v>124</v>
      </c>
      <c r="G617" s="2">
        <v>10223157</v>
      </c>
      <c r="H617" s="2">
        <v>525684</v>
      </c>
      <c r="I617" s="2">
        <v>30565</v>
      </c>
      <c r="J617" s="2">
        <v>1219</v>
      </c>
      <c r="K617" s="2">
        <v>50373</v>
      </c>
      <c r="L617" s="2">
        <v>13759</v>
      </c>
      <c r="M617" s="2">
        <v>707</v>
      </c>
      <c r="N617" s="2">
        <v>19.45</v>
      </c>
      <c r="O617" s="33" cm="1">
        <f t="array" ref="O617">SUMPRODUCT((G617&lt;=$G$601:$G$650)/COUNTIF($G$601:$G$650,$G$601:$G$650))</f>
        <v>17</v>
      </c>
    </row>
    <row r="618" spans="1:15" x14ac:dyDescent="0.45">
      <c r="A618" s="1" t="s">
        <v>41</v>
      </c>
      <c r="D618" s="1"/>
      <c r="E618" s="16">
        <v>43831</v>
      </c>
      <c r="F618" s="1" t="s">
        <v>124</v>
      </c>
      <c r="G618" s="2">
        <v>9202214</v>
      </c>
      <c r="H618" s="2">
        <v>319826</v>
      </c>
      <c r="I618" s="2">
        <v>66169</v>
      </c>
      <c r="J618" s="2">
        <v>1196</v>
      </c>
      <c r="K618" s="2">
        <v>25265</v>
      </c>
      <c r="L618" s="2">
        <v>12385</v>
      </c>
      <c r="M618" s="2">
        <v>430</v>
      </c>
      <c r="N618" s="2">
        <v>28.77</v>
      </c>
      <c r="O618" s="33" cm="1">
        <f t="array" ref="O618">SUMPRODUCT((G618&lt;=$G$601:$G$650)/COUNTIF($G$601:$G$650,$G$601:$G$650))</f>
        <v>18</v>
      </c>
    </row>
    <row r="619" spans="1:15" x14ac:dyDescent="0.45">
      <c r="A619" s="1" t="s">
        <v>125</v>
      </c>
      <c r="D619" s="1"/>
      <c r="E619" s="16">
        <v>43831</v>
      </c>
      <c r="F619" s="1" t="s">
        <v>124</v>
      </c>
      <c r="G619" s="2">
        <v>9161843</v>
      </c>
      <c r="H619" s="2">
        <v>245638</v>
      </c>
      <c r="I619" s="2">
        <v>115615</v>
      </c>
      <c r="J619" s="2">
        <v>2157</v>
      </c>
      <c r="K619" s="2">
        <v>29163</v>
      </c>
      <c r="L619" s="2">
        <v>12330</v>
      </c>
      <c r="M619" s="2">
        <v>330</v>
      </c>
      <c r="N619" s="2">
        <v>37.299999999999997</v>
      </c>
      <c r="O619" s="33" cm="1">
        <f t="array" ref="O619">SUMPRODUCT((G619&lt;=$G$601:$G$650)/COUNTIF($G$601:$G$650,$G$601:$G$650))</f>
        <v>19</v>
      </c>
    </row>
    <row r="620" spans="1:15" x14ac:dyDescent="0.45">
      <c r="A620" s="1" t="s">
        <v>101</v>
      </c>
      <c r="D620" s="1"/>
      <c r="E620" s="16">
        <v>43831</v>
      </c>
      <c r="F620" s="1" t="s">
        <v>124</v>
      </c>
      <c r="G620" s="2">
        <v>9027723</v>
      </c>
      <c r="H620" s="2">
        <v>824833</v>
      </c>
      <c r="I620" s="2">
        <v>85708</v>
      </c>
      <c r="J620" s="2">
        <v>2482</v>
      </c>
      <c r="K620" s="2">
        <v>166150</v>
      </c>
      <c r="L620" s="2">
        <v>12150</v>
      </c>
      <c r="M620" s="2">
        <v>1110</v>
      </c>
      <c r="N620" s="2">
        <v>10.94</v>
      </c>
      <c r="O620" s="33" cm="1">
        <f t="array" ref="O620">SUMPRODUCT((G620&lt;=$G$601:$G$650)/COUNTIF($G$601:$G$650,$G$601:$G$650))</f>
        <v>20</v>
      </c>
    </row>
    <row r="621" spans="1:15" x14ac:dyDescent="0.45">
      <c r="A621" s="1" t="s">
        <v>84</v>
      </c>
      <c r="D621" s="1"/>
      <c r="E621" s="16">
        <v>43831</v>
      </c>
      <c r="F621" s="1" t="s">
        <v>124</v>
      </c>
      <c r="G621" s="2">
        <v>8979087</v>
      </c>
      <c r="H621" s="2">
        <v>200082</v>
      </c>
      <c r="I621" s="2">
        <v>28666</v>
      </c>
      <c r="J621" s="2">
        <v>525</v>
      </c>
      <c r="K621" s="2">
        <v>28138</v>
      </c>
      <c r="L621" s="2">
        <v>12084</v>
      </c>
      <c r="M621" s="2">
        <v>269</v>
      </c>
      <c r="N621" s="2">
        <v>44.88</v>
      </c>
      <c r="O621" s="33" cm="1">
        <f t="array" ref="O621">SUMPRODUCT((G621&lt;=$G$601:$G$650)/COUNTIF($G$601:$G$650,$G$601:$G$650))</f>
        <v>21</v>
      </c>
    </row>
    <row r="622" spans="1:15" x14ac:dyDescent="0.45">
      <c r="A622" s="1" t="s">
        <v>22</v>
      </c>
      <c r="D622" s="1"/>
      <c r="E622" s="16">
        <v>43831</v>
      </c>
      <c r="F622" s="1" t="s">
        <v>124</v>
      </c>
      <c r="G622" s="2">
        <v>6709117</v>
      </c>
      <c r="H622" s="2">
        <v>416818</v>
      </c>
      <c r="I622" s="2">
        <v>157168</v>
      </c>
      <c r="J622" s="2">
        <v>1027</v>
      </c>
      <c r="K622" s="2">
        <v>41292</v>
      </c>
      <c r="L622" s="2">
        <v>9029</v>
      </c>
      <c r="M622" s="2">
        <v>560</v>
      </c>
      <c r="N622" s="2">
        <v>16.100000000000001</v>
      </c>
      <c r="O622" s="33" cm="1">
        <f t="array" ref="O622">SUMPRODUCT((G622&lt;=$G$601:$G$650)/COUNTIF($G$601:$G$650,$G$601:$G$650))</f>
        <v>22</v>
      </c>
    </row>
    <row r="623" spans="1:15" x14ac:dyDescent="0.45">
      <c r="A623" s="1" t="s">
        <v>93</v>
      </c>
      <c r="D623" s="1"/>
      <c r="E623" s="16">
        <v>43831</v>
      </c>
      <c r="F623" s="1" t="s">
        <v>124</v>
      </c>
      <c r="G623" s="2">
        <v>6282969</v>
      </c>
      <c r="H623" s="2">
        <v>223895</v>
      </c>
      <c r="I623" s="2">
        <v>40643</v>
      </c>
      <c r="J623" s="2">
        <v>700</v>
      </c>
      <c r="K623" s="2">
        <v>30165</v>
      </c>
      <c r="L623" s="2">
        <v>8456</v>
      </c>
      <c r="M623" s="2">
        <v>301</v>
      </c>
      <c r="N623" s="2">
        <v>28.06</v>
      </c>
      <c r="O623" s="33" cm="1">
        <f t="array" ref="O623">SUMPRODUCT((G623&lt;=$G$601:$G$650)/COUNTIF($G$601:$G$650,$G$601:$G$650))</f>
        <v>23</v>
      </c>
    </row>
    <row r="624" spans="1:15" x14ac:dyDescent="0.45">
      <c r="A624" s="1" t="s">
        <v>29</v>
      </c>
      <c r="D624" s="1"/>
      <c r="E624" s="16">
        <v>43831</v>
      </c>
      <c r="F624" s="1" t="s">
        <v>124</v>
      </c>
      <c r="G624" s="2">
        <v>5679366</v>
      </c>
      <c r="H624" s="2">
        <v>379221</v>
      </c>
      <c r="I624" s="2">
        <v>54967</v>
      </c>
      <c r="J624" s="2">
        <v>953</v>
      </c>
      <c r="K624" s="2">
        <v>75446</v>
      </c>
      <c r="L624" s="2">
        <v>7643</v>
      </c>
      <c r="M624" s="2">
        <v>510</v>
      </c>
      <c r="N624" s="2">
        <v>14.98</v>
      </c>
      <c r="O624" s="33" cm="1">
        <f t="array" ref="O624">SUMPRODUCT((G624&lt;=$G$601:$G$650)/COUNTIF($G$601:$G$650,$G$601:$G$650))</f>
        <v>24</v>
      </c>
    </row>
    <row r="625" spans="1:15" x14ac:dyDescent="0.45">
      <c r="A625" s="1" t="s">
        <v>34</v>
      </c>
      <c r="D625" s="1"/>
      <c r="E625" s="16">
        <v>43831</v>
      </c>
      <c r="F625" s="1" t="s">
        <v>124</v>
      </c>
      <c r="G625" s="2">
        <v>5165455</v>
      </c>
      <c r="H625" s="2">
        <v>342005</v>
      </c>
      <c r="I625" s="2">
        <v>49122</v>
      </c>
      <c r="J625" s="2">
        <v>632</v>
      </c>
      <c r="K625" s="2">
        <v>15975</v>
      </c>
      <c r="L625" s="2">
        <v>6952</v>
      </c>
      <c r="M625" s="2">
        <v>460</v>
      </c>
      <c r="N625" s="2">
        <v>15.1</v>
      </c>
      <c r="O625" s="33" cm="1">
        <f t="array" ref="O625">SUMPRODUCT((G625&lt;=$G$601:$G$650)/COUNTIF($G$601:$G$650,$G$601:$G$650))</f>
        <v>25</v>
      </c>
    </row>
    <row r="626" spans="1:15" x14ac:dyDescent="0.45">
      <c r="A626" s="1" t="s">
        <v>36</v>
      </c>
      <c r="D626" s="1"/>
      <c r="E626" s="16">
        <v>43831</v>
      </c>
      <c r="F626" s="1" t="s">
        <v>124</v>
      </c>
      <c r="G626" s="2">
        <v>4948523</v>
      </c>
      <c r="H626" s="2">
        <v>100384</v>
      </c>
      <c r="I626" s="2">
        <v>116071</v>
      </c>
      <c r="J626" s="2">
        <v>996</v>
      </c>
      <c r="K626" s="2">
        <v>12179</v>
      </c>
      <c r="L626" s="2">
        <v>6660</v>
      </c>
      <c r="M626" s="2">
        <v>135</v>
      </c>
      <c r="N626" s="2">
        <v>49.3</v>
      </c>
      <c r="O626" s="33" cm="1">
        <f t="array" ref="O626">SUMPRODUCT((G626&lt;=$G$601:$G$650)/COUNTIF($G$601:$G$650,$G$601:$G$650))</f>
        <v>26</v>
      </c>
    </row>
    <row r="627" spans="1:15" x14ac:dyDescent="0.45">
      <c r="A627" s="1" t="s">
        <v>215</v>
      </c>
      <c r="D627" s="1"/>
      <c r="E627" s="16">
        <v>43831</v>
      </c>
      <c r="F627" s="1" t="s">
        <v>124</v>
      </c>
      <c r="G627" s="2">
        <v>4657586</v>
      </c>
      <c r="H627" s="2">
        <v>188772</v>
      </c>
      <c r="I627" s="2">
        <v>34159</v>
      </c>
      <c r="J627" s="2">
        <v>539</v>
      </c>
      <c r="K627" s="2">
        <v>15243</v>
      </c>
      <c r="L627" s="2">
        <v>6268</v>
      </c>
      <c r="M627" s="2">
        <v>254</v>
      </c>
      <c r="N627" s="2">
        <v>24.67</v>
      </c>
      <c r="O627" s="33" cm="1">
        <f t="array" ref="O627">SUMPRODUCT((G627&lt;=$G$601:$G$650)/COUNTIF($G$601:$G$650,$G$601:$G$650))</f>
        <v>27</v>
      </c>
    </row>
    <row r="628" spans="1:15" x14ac:dyDescent="0.45">
      <c r="A628" s="1" t="s">
        <v>31</v>
      </c>
      <c r="D628" s="1"/>
      <c r="E628" s="16">
        <v>43831</v>
      </c>
      <c r="F628" s="1" t="s">
        <v>124</v>
      </c>
      <c r="G628" s="2">
        <v>4531962</v>
      </c>
      <c r="H628" s="2">
        <v>306541</v>
      </c>
      <c r="I628" s="2">
        <v>14820</v>
      </c>
      <c r="J628" s="2">
        <v>625</v>
      </c>
      <c r="K628" s="2">
        <v>33743</v>
      </c>
      <c r="L628" s="2">
        <v>6099</v>
      </c>
      <c r="M628" s="2">
        <v>412</v>
      </c>
      <c r="N628" s="2">
        <v>14.78</v>
      </c>
      <c r="O628" s="33" cm="1">
        <f t="array" ref="O628">SUMPRODUCT((G628&lt;=$G$601:$G$650)/COUNTIF($G$601:$G$650,$G$601:$G$650))</f>
        <v>28</v>
      </c>
    </row>
    <row r="629" spans="1:15" x14ac:dyDescent="0.45">
      <c r="A629" s="1" t="s">
        <v>44</v>
      </c>
      <c r="D629" s="1"/>
      <c r="E629" s="16">
        <v>43831</v>
      </c>
      <c r="F629" s="1" t="s">
        <v>124</v>
      </c>
      <c r="G629" s="2">
        <v>4530893</v>
      </c>
      <c r="H629" s="2">
        <v>161046</v>
      </c>
      <c r="I629" s="2">
        <v>19734</v>
      </c>
      <c r="J629" s="2">
        <v>472</v>
      </c>
      <c r="K629" s="2">
        <v>12196</v>
      </c>
      <c r="L629" s="2">
        <v>6098</v>
      </c>
      <c r="M629" s="2">
        <v>216</v>
      </c>
      <c r="N629" s="2">
        <v>28.13</v>
      </c>
      <c r="O629" s="33" cm="1">
        <f t="array" ref="O629">SUMPRODUCT((G629&lt;=$G$601:$G$650)/COUNTIF($G$601:$G$650,$G$601:$G$650))</f>
        <v>29</v>
      </c>
    </row>
    <row r="630" spans="1:15" x14ac:dyDescent="0.45">
      <c r="A630" s="1" t="s">
        <v>51</v>
      </c>
      <c r="D630" s="1"/>
      <c r="E630" s="16">
        <v>43831</v>
      </c>
      <c r="F630" s="1" t="s">
        <v>124</v>
      </c>
      <c r="G630" s="2">
        <v>4425638</v>
      </c>
      <c r="H630" s="2">
        <v>97237</v>
      </c>
      <c r="I630" s="2">
        <v>20197</v>
      </c>
      <c r="J630" s="2">
        <v>220</v>
      </c>
      <c r="K630" s="2">
        <v>6950</v>
      </c>
      <c r="L630" s="2">
        <v>5956</v>
      </c>
      <c r="M630" s="2">
        <v>130</v>
      </c>
      <c r="N630" s="2">
        <v>45.51</v>
      </c>
      <c r="O630" s="33" cm="1">
        <f t="array" ref="O630">SUMPRODUCT((G630&lt;=$G$601:$G$650)/COUNTIF($G$601:$G$650,$G$601:$G$650))</f>
        <v>30</v>
      </c>
    </row>
    <row r="631" spans="1:15" x14ac:dyDescent="0.45">
      <c r="A631" s="1" t="s">
        <v>54</v>
      </c>
      <c r="D631" s="1"/>
      <c r="E631" s="16">
        <v>43831</v>
      </c>
      <c r="F631" s="1" t="s">
        <v>124</v>
      </c>
      <c r="G631" s="2">
        <v>3775545</v>
      </c>
      <c r="H631" s="2">
        <v>146969</v>
      </c>
      <c r="I631" s="2">
        <v>41684</v>
      </c>
      <c r="J631" s="2">
        <v>414</v>
      </c>
      <c r="K631" s="2">
        <v>10776</v>
      </c>
      <c r="L631" s="2">
        <v>5081</v>
      </c>
      <c r="M631" s="2">
        <v>197</v>
      </c>
      <c r="N631" s="2">
        <v>25.69</v>
      </c>
      <c r="O631" s="33" cm="1">
        <f t="array" ref="O631">SUMPRODUCT((G631&lt;=$G$601:$G$650)/COUNTIF($G$601:$G$650,$G$601:$G$650))</f>
        <v>31</v>
      </c>
    </row>
    <row r="632" spans="1:15" x14ac:dyDescent="0.45">
      <c r="A632" s="1" t="s">
        <v>13</v>
      </c>
      <c r="D632" s="1"/>
      <c r="E632" s="16">
        <v>43831</v>
      </c>
      <c r="F632" s="1" t="s">
        <v>124</v>
      </c>
      <c r="G632" s="2">
        <v>3616755</v>
      </c>
      <c r="H632" s="2">
        <v>313949</v>
      </c>
      <c r="I632" s="2">
        <v>62175</v>
      </c>
      <c r="J632" s="2">
        <v>741</v>
      </c>
      <c r="K632" s="2">
        <v>26881</v>
      </c>
      <c r="L632" s="2">
        <v>4867</v>
      </c>
      <c r="M632" s="2">
        <v>422</v>
      </c>
      <c r="N632" s="2">
        <v>11.52</v>
      </c>
      <c r="O632" s="33" cm="1">
        <f t="array" ref="O632">SUMPRODUCT((G632&lt;=$G$601:$G$650)/COUNTIF($G$601:$G$650,$G$601:$G$650))</f>
        <v>32</v>
      </c>
    </row>
    <row r="633" spans="1:15" x14ac:dyDescent="0.45">
      <c r="A633" s="1" t="s">
        <v>128</v>
      </c>
      <c r="D633" s="1"/>
      <c r="E633" s="16">
        <v>43831</v>
      </c>
      <c r="F633" s="1" t="s">
        <v>124</v>
      </c>
      <c r="G633" s="2">
        <v>3563811</v>
      </c>
      <c r="H633" s="2">
        <v>104060</v>
      </c>
      <c r="I633" s="2">
        <v>97027</v>
      </c>
      <c r="J633" s="2">
        <v>1332</v>
      </c>
      <c r="K633" s="2">
        <v>16278</v>
      </c>
      <c r="L633" s="2">
        <v>4796</v>
      </c>
      <c r="M633" s="2">
        <v>140</v>
      </c>
      <c r="N633" s="2">
        <v>34.25</v>
      </c>
      <c r="O633" s="33" cm="1">
        <f t="array" ref="O633">SUMPRODUCT((G633&lt;=$G$601:$G$650)/COUNTIF($G$601:$G$650,$G$601:$G$650))</f>
        <v>33</v>
      </c>
    </row>
    <row r="634" spans="1:15" x14ac:dyDescent="0.45">
      <c r="A634" s="1" t="s">
        <v>45</v>
      </c>
      <c r="D634" s="1"/>
      <c r="E634" s="16">
        <v>43831</v>
      </c>
      <c r="F634" s="1" t="s">
        <v>124</v>
      </c>
      <c r="G634" s="2">
        <v>3535806</v>
      </c>
      <c r="H634" s="2">
        <v>147963</v>
      </c>
      <c r="I634" s="2">
        <v>12686</v>
      </c>
      <c r="J634" s="2">
        <v>363</v>
      </c>
      <c r="K634" s="2">
        <v>9795</v>
      </c>
      <c r="L634" s="2">
        <v>4758</v>
      </c>
      <c r="M634" s="2">
        <v>199</v>
      </c>
      <c r="N634" s="2">
        <v>23.9</v>
      </c>
      <c r="O634" s="33" cm="1">
        <f t="array" ref="O634">SUMPRODUCT((G634&lt;=$G$601:$G$650)/COUNTIF($G$601:$G$650,$G$601:$G$650))</f>
        <v>34</v>
      </c>
    </row>
    <row r="635" spans="1:15" x14ac:dyDescent="0.45">
      <c r="A635" s="1" t="s">
        <v>127</v>
      </c>
      <c r="D635" s="1"/>
      <c r="E635" s="16">
        <v>43831</v>
      </c>
      <c r="F635" s="1" t="s">
        <v>124</v>
      </c>
      <c r="G635" s="2">
        <v>3517042</v>
      </c>
      <c r="H635" s="2">
        <v>113350</v>
      </c>
      <c r="I635" s="2">
        <v>53694</v>
      </c>
      <c r="J635" s="2">
        <v>2026</v>
      </c>
      <c r="K635" s="2">
        <v>23488</v>
      </c>
      <c r="L635" s="2">
        <v>4733</v>
      </c>
      <c r="M635" s="2">
        <v>152</v>
      </c>
      <c r="N635" s="2">
        <v>31.03</v>
      </c>
      <c r="O635" s="33" cm="1">
        <f t="array" ref="O635">SUMPRODUCT((G635&lt;=$G$601:$G$650)/COUNTIF($G$601:$G$650,$G$601:$G$650))</f>
        <v>35</v>
      </c>
    </row>
    <row r="636" spans="1:15" x14ac:dyDescent="0.45">
      <c r="A636" s="1" t="s">
        <v>102</v>
      </c>
      <c r="D636" s="1"/>
      <c r="E636" s="16">
        <v>43831</v>
      </c>
      <c r="F636" s="1" t="s">
        <v>124</v>
      </c>
      <c r="G636" s="2">
        <v>2917366</v>
      </c>
      <c r="H636" s="2">
        <v>229830</v>
      </c>
      <c r="I636" s="2">
        <v>16345</v>
      </c>
      <c r="J636" s="2">
        <v>682</v>
      </c>
      <c r="K636" s="2">
        <v>30278</v>
      </c>
      <c r="L636" s="2">
        <v>3926</v>
      </c>
      <c r="M636" s="2">
        <v>309</v>
      </c>
      <c r="N636" s="2">
        <v>12.69</v>
      </c>
      <c r="O636" s="33" cm="1">
        <f t="array" ref="O636">SUMPRODUCT((G636&lt;=$G$601:$G$650)/COUNTIF($G$601:$G$650,$G$601:$G$650))</f>
        <v>36</v>
      </c>
    </row>
    <row r="637" spans="1:15" x14ac:dyDescent="0.45">
      <c r="A637" s="1" t="s">
        <v>52</v>
      </c>
      <c r="D637" s="1"/>
      <c r="E637" s="16">
        <v>43831</v>
      </c>
      <c r="F637" s="1" t="s">
        <v>124</v>
      </c>
      <c r="G637" s="2">
        <v>2851099</v>
      </c>
      <c r="H637" s="2">
        <v>165956</v>
      </c>
      <c r="I637" s="2">
        <v>15907</v>
      </c>
      <c r="J637" s="2">
        <v>638</v>
      </c>
      <c r="K637" s="2">
        <v>16879</v>
      </c>
      <c r="L637" s="2">
        <v>3837</v>
      </c>
      <c r="M637" s="2">
        <v>223</v>
      </c>
      <c r="N637" s="2">
        <v>17.18</v>
      </c>
      <c r="O637" s="33" cm="1">
        <f t="array" ref="O637">SUMPRODUCT((G637&lt;=$G$601:$G$650)/COUNTIF($G$601:$G$650,$G$601:$G$650))</f>
        <v>37</v>
      </c>
    </row>
    <row r="638" spans="1:15" x14ac:dyDescent="0.45">
      <c r="A638" s="1" t="s">
        <v>26</v>
      </c>
      <c r="D638" s="1"/>
      <c r="E638" s="16">
        <v>43831</v>
      </c>
      <c r="F638" s="1" t="s">
        <v>124</v>
      </c>
      <c r="G638" s="2">
        <v>2175381</v>
      </c>
      <c r="H638" s="2">
        <v>161928</v>
      </c>
      <c r="I638" s="2">
        <v>15169</v>
      </c>
      <c r="J638" s="2">
        <v>464</v>
      </c>
      <c r="K638" s="2">
        <v>18983</v>
      </c>
      <c r="L638" s="2">
        <v>2927</v>
      </c>
      <c r="M638" s="2">
        <v>217</v>
      </c>
      <c r="N638" s="2">
        <v>13.43</v>
      </c>
      <c r="O638" s="33" cm="1">
        <f t="array" ref="O638">SUMPRODUCT((G638&lt;=$G$601:$G$650)/COUNTIF($G$601:$G$650,$G$601:$G$650))</f>
        <v>38</v>
      </c>
    </row>
    <row r="639" spans="1:15" x14ac:dyDescent="0.45">
      <c r="A639" s="1" t="s">
        <v>70</v>
      </c>
      <c r="D639" s="1"/>
      <c r="E639" s="16">
        <v>43831</v>
      </c>
      <c r="F639" s="1" t="s">
        <v>124</v>
      </c>
      <c r="G639" s="2">
        <v>2149714</v>
      </c>
      <c r="H639" s="2">
        <v>100601</v>
      </c>
      <c r="I639" s="2">
        <v>10472</v>
      </c>
      <c r="J639" s="2">
        <v>209</v>
      </c>
      <c r="K639" s="2">
        <v>6771</v>
      </c>
      <c r="L639" s="2">
        <v>2893</v>
      </c>
      <c r="M639" s="2">
        <v>135</v>
      </c>
      <c r="N639" s="2">
        <v>21.37</v>
      </c>
      <c r="O639" s="33" cm="1">
        <f t="array" ref="O639">SUMPRODUCT((G639&lt;=$G$601:$G$650)/COUNTIF($G$601:$G$650,$G$601:$G$650))</f>
        <v>39</v>
      </c>
    </row>
    <row r="640" spans="1:15" x14ac:dyDescent="0.45">
      <c r="A640" s="1" t="s">
        <v>53</v>
      </c>
      <c r="D640" s="1"/>
      <c r="E640" s="16">
        <v>43831</v>
      </c>
      <c r="F640" s="1" t="s">
        <v>124</v>
      </c>
      <c r="G640" s="2">
        <v>2105831</v>
      </c>
      <c r="H640" s="2">
        <v>95083</v>
      </c>
      <c r="I640" s="2">
        <v>13970</v>
      </c>
      <c r="J640" s="2">
        <v>221</v>
      </c>
      <c r="K640" s="2">
        <v>13231</v>
      </c>
      <c r="L640" s="2">
        <v>2834</v>
      </c>
      <c r="M640" s="2">
        <v>127</v>
      </c>
      <c r="N640" s="2">
        <v>22.15</v>
      </c>
      <c r="O640" s="33" cm="1">
        <f t="array" ref="O640">SUMPRODUCT((G640&lt;=$G$601:$G$650)/COUNTIF($G$601:$G$650,$G$601:$G$650))</f>
        <v>40</v>
      </c>
    </row>
    <row r="641" spans="1:15" x14ac:dyDescent="0.45">
      <c r="A641" s="1" t="s">
        <v>55</v>
      </c>
      <c r="D641" s="1"/>
      <c r="E641" s="16">
        <v>43831</v>
      </c>
      <c r="F641" s="1" t="s">
        <v>124</v>
      </c>
      <c r="G641" s="2">
        <v>1839608</v>
      </c>
      <c r="H641" s="2">
        <v>121506</v>
      </c>
      <c r="I641" s="2">
        <v>16464</v>
      </c>
      <c r="J641" s="2">
        <v>338</v>
      </c>
      <c r="K641" s="2">
        <v>12954</v>
      </c>
      <c r="L641" s="2">
        <v>2475</v>
      </c>
      <c r="M641" s="2">
        <v>163</v>
      </c>
      <c r="N641" s="2">
        <v>15.14</v>
      </c>
      <c r="O641" s="33" cm="1">
        <f t="array" ref="O641">SUMPRODUCT((G641&lt;=$G$601:$G$650)/COUNTIF($G$601:$G$650,$G$601:$G$650))</f>
        <v>41</v>
      </c>
    </row>
    <row r="642" spans="1:15" x14ac:dyDescent="0.45">
      <c r="A642" s="1" t="s">
        <v>94</v>
      </c>
      <c r="D642" s="1"/>
      <c r="E642" s="16">
        <v>43831</v>
      </c>
      <c r="F642" s="1" t="s">
        <v>124</v>
      </c>
      <c r="G642" s="2">
        <v>1685607</v>
      </c>
      <c r="H642" s="2">
        <v>181877</v>
      </c>
      <c r="I642" s="2">
        <v>26217</v>
      </c>
      <c r="J642" s="2">
        <v>709</v>
      </c>
      <c r="K642" s="2">
        <v>27403</v>
      </c>
      <c r="L642" s="2">
        <v>2268</v>
      </c>
      <c r="M642" s="2">
        <v>244</v>
      </c>
      <c r="N642" s="2">
        <v>9.27</v>
      </c>
      <c r="O642" s="33" cm="1">
        <f t="array" ref="O642">SUMPRODUCT((G642&lt;=$G$601:$G$650)/COUNTIF($G$601:$G$650,$G$601:$G$650))</f>
        <v>42</v>
      </c>
    </row>
    <row r="643" spans="1:15" x14ac:dyDescent="0.45">
      <c r="A643" s="1" t="s">
        <v>49</v>
      </c>
      <c r="D643" s="1"/>
      <c r="E643" s="16">
        <v>43831</v>
      </c>
      <c r="F643" s="1" t="s">
        <v>124</v>
      </c>
      <c r="G643" s="2">
        <v>1631144</v>
      </c>
      <c r="H643" s="2">
        <v>175048</v>
      </c>
      <c r="I643" s="2">
        <v>9260</v>
      </c>
      <c r="J643" s="2">
        <v>739</v>
      </c>
      <c r="K643" s="2">
        <v>13110</v>
      </c>
      <c r="L643" s="2">
        <v>2195</v>
      </c>
      <c r="M643" s="2">
        <v>235</v>
      </c>
      <c r="N643" s="2">
        <v>9.32</v>
      </c>
      <c r="O643" s="33" cm="1">
        <f t="array" ref="O643">SUMPRODUCT((G643&lt;=$G$601:$G$650)/COUNTIF($G$601:$G$650,$G$601:$G$650))</f>
        <v>43</v>
      </c>
    </row>
    <row r="644" spans="1:15" x14ac:dyDescent="0.45">
      <c r="A644" s="1" t="s">
        <v>85</v>
      </c>
      <c r="D644" s="1"/>
      <c r="E644" s="16">
        <v>43831</v>
      </c>
      <c r="F644" s="1" t="s">
        <v>124</v>
      </c>
      <c r="G644" s="2">
        <v>1544010</v>
      </c>
      <c r="H644" s="2">
        <v>125496</v>
      </c>
      <c r="I644" s="2">
        <v>27652</v>
      </c>
      <c r="J644" s="2">
        <v>362</v>
      </c>
      <c r="K644" s="2">
        <v>12314</v>
      </c>
      <c r="L644" s="2">
        <v>2078</v>
      </c>
      <c r="M644" s="2">
        <v>168</v>
      </c>
      <c r="N644" s="2">
        <v>12.3</v>
      </c>
      <c r="O644" s="33" cm="1">
        <f t="array" ref="O644">SUMPRODUCT((G644&lt;=$G$601:$G$650)/COUNTIF($G$601:$G$650,$G$601:$G$650))</f>
        <v>44</v>
      </c>
    </row>
    <row r="645" spans="1:15" x14ac:dyDescent="0.45">
      <c r="A645" s="1" t="s">
        <v>35</v>
      </c>
      <c r="D645" s="1"/>
      <c r="E645" s="16">
        <v>43831</v>
      </c>
      <c r="F645" s="1" t="s">
        <v>124</v>
      </c>
      <c r="G645" s="2">
        <v>1415140</v>
      </c>
      <c r="H645" s="2">
        <v>182212</v>
      </c>
      <c r="I645" s="2">
        <v>24707</v>
      </c>
      <c r="J645" s="2">
        <v>477</v>
      </c>
      <c r="K645" s="2">
        <v>22141</v>
      </c>
      <c r="L645" s="2">
        <v>1904</v>
      </c>
      <c r="M645" s="2">
        <v>245</v>
      </c>
      <c r="N645" s="2">
        <v>7.77</v>
      </c>
      <c r="O645" s="33" cm="1">
        <f t="array" ref="O645">SUMPRODUCT((G645&lt;=$G$601:$G$650)/COUNTIF($G$601:$G$650,$G$601:$G$650))</f>
        <v>45</v>
      </c>
    </row>
    <row r="646" spans="1:15" x14ac:dyDescent="0.45">
      <c r="A646" s="1" t="s">
        <v>126</v>
      </c>
      <c r="D646" s="1"/>
      <c r="E646" s="16">
        <v>43831</v>
      </c>
      <c r="F646" s="1" t="s">
        <v>124</v>
      </c>
      <c r="G646" s="2">
        <v>1340317</v>
      </c>
      <c r="H646" s="2">
        <v>173861</v>
      </c>
      <c r="I646" s="2">
        <v>23181</v>
      </c>
      <c r="J646" s="2">
        <v>1077</v>
      </c>
      <c r="K646" s="2">
        <v>17688</v>
      </c>
      <c r="L646" s="2">
        <v>1803</v>
      </c>
      <c r="M646" s="2">
        <v>233</v>
      </c>
      <c r="N646" s="2">
        <v>7.71</v>
      </c>
      <c r="O646" s="33" cm="1">
        <f t="array" ref="O646">SUMPRODUCT((G646&lt;=$G$601:$G$650)/COUNTIF($G$601:$G$650,$G$601:$G$650))</f>
        <v>46</v>
      </c>
    </row>
    <row r="647" spans="1:15" x14ac:dyDescent="0.45">
      <c r="A647" s="1" t="s">
        <v>43</v>
      </c>
      <c r="D647" s="1"/>
      <c r="E647" s="16">
        <v>43831</v>
      </c>
      <c r="F647" s="1" t="s">
        <v>124</v>
      </c>
      <c r="G647" s="2">
        <v>1055309</v>
      </c>
      <c r="H647" s="2">
        <v>100002</v>
      </c>
      <c r="I647" s="2">
        <v>55810</v>
      </c>
      <c r="J647" s="2">
        <v>235</v>
      </c>
      <c r="K647" s="2">
        <v>10504</v>
      </c>
      <c r="L647" s="2">
        <v>1420</v>
      </c>
      <c r="M647" s="2">
        <v>134</v>
      </c>
      <c r="N647" s="2">
        <v>10.55</v>
      </c>
      <c r="O647" s="33" cm="1">
        <f t="array" ref="O647">SUMPRODUCT((G647&lt;=$G$601:$G$650)/COUNTIF($G$601:$G$650,$G$601:$G$650))</f>
        <v>47</v>
      </c>
    </row>
    <row r="648" spans="1:15" x14ac:dyDescent="0.45">
      <c r="A648" s="1" t="s">
        <v>114</v>
      </c>
      <c r="D648" s="1"/>
      <c r="E648" s="16">
        <v>43831</v>
      </c>
      <c r="F648" s="1" t="s">
        <v>124</v>
      </c>
      <c r="G648" s="2">
        <v>744559</v>
      </c>
      <c r="H648" s="2">
        <v>89138</v>
      </c>
      <c r="I648" s="2">
        <v>15621</v>
      </c>
      <c r="J648" s="2">
        <v>320</v>
      </c>
      <c r="K648" s="2">
        <v>11508</v>
      </c>
      <c r="L648" s="2">
        <v>1002</v>
      </c>
      <c r="M648" s="2">
        <v>119</v>
      </c>
      <c r="N648" s="2">
        <v>8.35</v>
      </c>
      <c r="O648" s="33" cm="1">
        <f t="array" ref="O648">SUMPRODUCT((G648&lt;=$G$601:$G$650)/COUNTIF($G$601:$G$650,$G$601:$G$650))</f>
        <v>48</v>
      </c>
    </row>
    <row r="649" spans="1:15" x14ac:dyDescent="0.45">
      <c r="A649" s="1" t="s">
        <v>50</v>
      </c>
      <c r="D649" s="1"/>
      <c r="E649" s="16">
        <v>43831</v>
      </c>
      <c r="F649" s="1" t="s">
        <v>124</v>
      </c>
      <c r="G649" s="2">
        <v>733432</v>
      </c>
      <c r="H649" s="2">
        <v>128282</v>
      </c>
      <c r="I649" s="2">
        <v>7065</v>
      </c>
      <c r="J649" s="2">
        <v>339</v>
      </c>
      <c r="K649" s="2">
        <v>26228</v>
      </c>
      <c r="L649" s="2">
        <v>987</v>
      </c>
      <c r="M649" s="2">
        <v>172</v>
      </c>
      <c r="N649" s="2">
        <v>5.72</v>
      </c>
      <c r="O649" s="33" cm="1">
        <f t="array" ref="O649">SUMPRODUCT((G649&lt;=$G$601:$G$650)/COUNTIF($G$601:$G$650,$G$601:$G$650))</f>
        <v>49</v>
      </c>
    </row>
    <row r="650" spans="1:15" x14ac:dyDescent="0.45">
      <c r="A650" s="1" t="s">
        <v>71</v>
      </c>
      <c r="D650" s="1"/>
      <c r="E650" s="16">
        <v>43831</v>
      </c>
      <c r="F650" s="1" t="s">
        <v>124</v>
      </c>
      <c r="G650" s="2">
        <v>530454</v>
      </c>
      <c r="H650" s="2">
        <v>109576</v>
      </c>
      <c r="I650" s="2">
        <v>7807</v>
      </c>
      <c r="J650" s="2">
        <v>302</v>
      </c>
      <c r="K650" s="2">
        <v>22095</v>
      </c>
      <c r="L650" s="2">
        <v>713</v>
      </c>
      <c r="M650" s="2">
        <v>147</v>
      </c>
      <c r="N650" s="2">
        <v>4.84</v>
      </c>
      <c r="O650" s="33" cm="1">
        <f t="array" ref="O650">SUMPRODUCT((G650&lt;=$G$601:$G$650)/COUNTIF($G$601:$G$650,$G$601:$G$650))</f>
        <v>50</v>
      </c>
    </row>
    <row r="651" spans="1:15" x14ac:dyDescent="0.45">
      <c r="A651" s="1" t="s">
        <v>12</v>
      </c>
      <c r="D651" s="1"/>
      <c r="E651" s="16">
        <v>43862</v>
      </c>
      <c r="F651" s="1" t="s">
        <v>124</v>
      </c>
      <c r="G651" s="2">
        <v>121635889</v>
      </c>
      <c r="H651" s="2">
        <v>2549292</v>
      </c>
      <c r="I651" s="2">
        <v>412216</v>
      </c>
      <c r="J651" s="2">
        <v>7253</v>
      </c>
      <c r="K651" s="2">
        <v>211492</v>
      </c>
      <c r="L651" s="2">
        <v>175015</v>
      </c>
      <c r="M651" s="2">
        <v>3668</v>
      </c>
      <c r="N651" s="2">
        <v>47.71</v>
      </c>
      <c r="O651" s="33" cm="1">
        <f t="array" ref="O651">SUMPRODUCT((G651&lt;=$G$651:$G$700)/COUNTIF($G$651:$G$700,$G$651:$G$700))</f>
        <v>1</v>
      </c>
    </row>
    <row r="652" spans="1:15" x14ac:dyDescent="0.45">
      <c r="A652" s="1" t="s">
        <v>18</v>
      </c>
      <c r="D652" s="1"/>
      <c r="E652" s="16">
        <v>43862</v>
      </c>
      <c r="F652" s="1" t="s">
        <v>124</v>
      </c>
      <c r="G652" s="2">
        <v>89799571</v>
      </c>
      <c r="H652" s="2">
        <v>1379006</v>
      </c>
      <c r="I652" s="2">
        <v>309048</v>
      </c>
      <c r="J652" s="2">
        <v>2849</v>
      </c>
      <c r="K652" s="2">
        <v>195799</v>
      </c>
      <c r="L652" s="2">
        <v>129208</v>
      </c>
      <c r="M652" s="2">
        <v>1984</v>
      </c>
      <c r="N652" s="2">
        <v>65.12</v>
      </c>
      <c r="O652" s="33" cm="1">
        <f t="array" ref="O652">SUMPRODUCT((G652&lt;=$G$651:$G$700)/COUNTIF($G$651:$G$700,$G$651:$G$700))</f>
        <v>2</v>
      </c>
    </row>
    <row r="653" spans="1:15" x14ac:dyDescent="0.45">
      <c r="A653" s="1" t="s">
        <v>10</v>
      </c>
      <c r="D653" s="1"/>
      <c r="E653" s="16">
        <v>43862</v>
      </c>
      <c r="F653" s="1" t="s">
        <v>124</v>
      </c>
      <c r="G653" s="2">
        <v>55475583</v>
      </c>
      <c r="H653" s="2">
        <v>3975899</v>
      </c>
      <c r="I653" s="2">
        <v>273169</v>
      </c>
      <c r="J653" s="2">
        <v>11837</v>
      </c>
      <c r="K653" s="2">
        <v>427073</v>
      </c>
      <c r="L653" s="2">
        <v>79820</v>
      </c>
      <c r="M653" s="2">
        <v>5720</v>
      </c>
      <c r="N653" s="2">
        <v>13.95</v>
      </c>
      <c r="O653" s="33" cm="1">
        <f t="array" ref="O653">SUMPRODUCT((G653&lt;=$G$651:$G$700)/COUNTIF($G$651:$G$700,$G$651:$G$700))</f>
        <v>3</v>
      </c>
    </row>
    <row r="654" spans="1:15" x14ac:dyDescent="0.45">
      <c r="A654" s="1" t="s">
        <v>16</v>
      </c>
      <c r="D654" s="1"/>
      <c r="E654" s="16">
        <v>43862</v>
      </c>
      <c r="F654" s="1" t="s">
        <v>124</v>
      </c>
      <c r="G654" s="2">
        <v>49796451</v>
      </c>
      <c r="H654" s="2">
        <v>1135106</v>
      </c>
      <c r="I654" s="2">
        <v>614792</v>
      </c>
      <c r="J654" s="2">
        <v>3212</v>
      </c>
      <c r="K654" s="2">
        <v>154126</v>
      </c>
      <c r="L654" s="2">
        <v>71649</v>
      </c>
      <c r="M654" s="2">
        <v>1633</v>
      </c>
      <c r="N654" s="2">
        <v>43.87</v>
      </c>
      <c r="O654" s="33" cm="1">
        <f t="array" ref="O654">SUMPRODUCT((G654&lt;=$G$651:$G$700)/COUNTIF($G$651:$G$700,$G$651:$G$700))</f>
        <v>4</v>
      </c>
    </row>
    <row r="655" spans="1:15" x14ac:dyDescent="0.45">
      <c r="A655" s="1" t="s">
        <v>28</v>
      </c>
      <c r="D655" s="1"/>
      <c r="E655" s="16">
        <v>43862</v>
      </c>
      <c r="F655" s="1" t="s">
        <v>124</v>
      </c>
      <c r="G655" s="2">
        <v>48964051</v>
      </c>
      <c r="H655" s="2">
        <v>1095520</v>
      </c>
      <c r="I655" s="2">
        <v>208360</v>
      </c>
      <c r="J655" s="2">
        <v>2443</v>
      </c>
      <c r="K655" s="2">
        <v>60704</v>
      </c>
      <c r="L655" s="2">
        <v>70451</v>
      </c>
      <c r="M655" s="2">
        <v>1576</v>
      </c>
      <c r="N655" s="2">
        <v>44.69</v>
      </c>
      <c r="O655" s="33" cm="1">
        <f t="array" ref="O655">SUMPRODUCT((G655&lt;=$G$651:$G$700)/COUNTIF($G$651:$G$700,$G$651:$G$700))</f>
        <v>5</v>
      </c>
    </row>
    <row r="656" spans="1:15" x14ac:dyDescent="0.45">
      <c r="A656" s="1" t="s">
        <v>24</v>
      </c>
      <c r="D656" s="1"/>
      <c r="E656" s="16">
        <v>43862</v>
      </c>
      <c r="F656" s="1" t="s">
        <v>124</v>
      </c>
      <c r="G656" s="2">
        <v>43423533</v>
      </c>
      <c r="H656" s="2">
        <v>917355</v>
      </c>
      <c r="I656" s="2">
        <v>132945</v>
      </c>
      <c r="J656" s="2">
        <v>2661</v>
      </c>
      <c r="K656" s="2">
        <v>100907</v>
      </c>
      <c r="L656" s="2">
        <v>62479</v>
      </c>
      <c r="M656" s="2">
        <v>1319</v>
      </c>
      <c r="N656" s="2">
        <v>47.34</v>
      </c>
      <c r="O656" s="33" cm="1">
        <f t="array" ref="O656">SUMPRODUCT((G656&lt;=$G$651:$G$700)/COUNTIF($G$651:$G$700,$G$651:$G$700))</f>
        <v>6</v>
      </c>
    </row>
    <row r="657" spans="1:15" x14ac:dyDescent="0.45">
      <c r="A657" s="1" t="s">
        <v>20</v>
      </c>
      <c r="D657" s="1"/>
      <c r="E657" s="16">
        <v>43862</v>
      </c>
      <c r="F657" s="1" t="s">
        <v>124</v>
      </c>
      <c r="G657" s="2">
        <v>34971672</v>
      </c>
      <c r="H657" s="2">
        <v>436925</v>
      </c>
      <c r="I657" s="2">
        <v>236718</v>
      </c>
      <c r="J657" s="2">
        <v>1176</v>
      </c>
      <c r="K657" s="2">
        <v>29417</v>
      </c>
      <c r="L657" s="2">
        <v>50318</v>
      </c>
      <c r="M657" s="2">
        <v>628</v>
      </c>
      <c r="N657" s="2">
        <v>80.040000000000006</v>
      </c>
      <c r="O657" s="33" cm="1">
        <f t="array" ref="O657">SUMPRODUCT((G657&lt;=$G$651:$G$700)/COUNTIF($G$651:$G$700,$G$651:$G$700))</f>
        <v>7</v>
      </c>
    </row>
    <row r="658" spans="1:15" x14ac:dyDescent="0.45">
      <c r="A658" s="1" t="s">
        <v>19</v>
      </c>
      <c r="D658" s="1"/>
      <c r="E658" s="16">
        <v>43862</v>
      </c>
      <c r="F658" s="1" t="s">
        <v>124</v>
      </c>
      <c r="G658" s="2">
        <v>31740780</v>
      </c>
      <c r="H658" s="2">
        <v>1009217</v>
      </c>
      <c r="I658" s="2">
        <v>293197</v>
      </c>
      <c r="J658" s="2">
        <v>4240</v>
      </c>
      <c r="K658" s="2">
        <v>61087</v>
      </c>
      <c r="L658" s="2">
        <v>45670</v>
      </c>
      <c r="M658" s="2">
        <v>1452</v>
      </c>
      <c r="N658" s="2">
        <v>31.45</v>
      </c>
      <c r="O658" s="33" cm="1">
        <f t="array" ref="O658">SUMPRODUCT((G658&lt;=$G$651:$G$700)/COUNTIF($G$651:$G$700,$G$651:$G$700))</f>
        <v>8</v>
      </c>
    </row>
    <row r="659" spans="1:15" x14ac:dyDescent="0.45">
      <c r="A659" s="1" t="s">
        <v>61</v>
      </c>
      <c r="D659" s="1"/>
      <c r="E659" s="16">
        <v>43862</v>
      </c>
      <c r="F659" s="1" t="s">
        <v>124</v>
      </c>
      <c r="G659" s="2">
        <v>28301475</v>
      </c>
      <c r="H659" s="2">
        <v>1962702</v>
      </c>
      <c r="I659" s="2">
        <v>283368</v>
      </c>
      <c r="J659" s="2">
        <v>7923</v>
      </c>
      <c r="K659" s="2">
        <v>204742</v>
      </c>
      <c r="L659" s="2">
        <v>40721</v>
      </c>
      <c r="M659" s="2">
        <v>2824</v>
      </c>
      <c r="N659" s="2">
        <v>14.42</v>
      </c>
      <c r="O659" s="33" cm="1">
        <f t="array" ref="O659">SUMPRODUCT((G659&lt;=$G$651:$G$700)/COUNTIF($G$651:$G$700,$G$651:$G$700))</f>
        <v>9</v>
      </c>
    </row>
    <row r="660" spans="1:15" x14ac:dyDescent="0.45">
      <c r="A660" s="1" t="s">
        <v>39</v>
      </c>
      <c r="D660" s="1"/>
      <c r="E660" s="16">
        <v>43862</v>
      </c>
      <c r="F660" s="1" t="s">
        <v>124</v>
      </c>
      <c r="G660" s="2">
        <v>19173902</v>
      </c>
      <c r="H660" s="2">
        <v>135829</v>
      </c>
      <c r="I660" s="2">
        <v>81234</v>
      </c>
      <c r="J660" s="2">
        <v>339</v>
      </c>
      <c r="K660" s="2">
        <v>12881</v>
      </c>
      <c r="L660" s="2">
        <v>27588</v>
      </c>
      <c r="M660" s="2">
        <v>195</v>
      </c>
      <c r="N660" s="2">
        <v>141.16</v>
      </c>
      <c r="O660" s="33" cm="1">
        <f t="array" ref="O660">SUMPRODUCT((G660&lt;=$G$651:$G$700)/COUNTIF($G$651:$G$700,$G$651:$G$700))</f>
        <v>10</v>
      </c>
    </row>
    <row r="661" spans="1:15" x14ac:dyDescent="0.45">
      <c r="A661" s="1" t="s">
        <v>17</v>
      </c>
      <c r="D661" s="1"/>
      <c r="E661" s="16">
        <v>43862</v>
      </c>
      <c r="F661" s="1" t="s">
        <v>124</v>
      </c>
      <c r="G661" s="2">
        <v>17681666</v>
      </c>
      <c r="H661" s="2">
        <v>886577</v>
      </c>
      <c r="I661" s="2">
        <v>234650</v>
      </c>
      <c r="J661" s="2">
        <v>2407</v>
      </c>
      <c r="K661" s="2">
        <v>124016</v>
      </c>
      <c r="L661" s="2">
        <v>25441</v>
      </c>
      <c r="M661" s="2">
        <v>1275</v>
      </c>
      <c r="N661" s="2">
        <v>19.940000000000001</v>
      </c>
      <c r="O661" s="33" cm="1">
        <f t="array" ref="O661">SUMPRODUCT((G661&lt;=$G$651:$G$700)/COUNTIF($G$651:$G$700,$G$651:$G$700))</f>
        <v>11</v>
      </c>
    </row>
    <row r="662" spans="1:15" x14ac:dyDescent="0.45">
      <c r="A662" s="1" t="s">
        <v>25</v>
      </c>
      <c r="D662" s="1"/>
      <c r="E662" s="16">
        <v>43862</v>
      </c>
      <c r="F662" s="1" t="s">
        <v>124</v>
      </c>
      <c r="G662" s="2">
        <v>17225482</v>
      </c>
      <c r="H662" s="2">
        <v>797537</v>
      </c>
      <c r="I662" s="2">
        <v>128086</v>
      </c>
      <c r="J662" s="2">
        <v>2207</v>
      </c>
      <c r="K662" s="2">
        <v>129650</v>
      </c>
      <c r="L662" s="2">
        <v>24784</v>
      </c>
      <c r="M662" s="2">
        <v>1147</v>
      </c>
      <c r="N662" s="2">
        <v>21.6</v>
      </c>
      <c r="O662" s="33" cm="1">
        <f t="array" ref="O662">SUMPRODUCT((G662&lt;=$G$651:$G$700)/COUNTIF($G$651:$G$700,$G$651:$G$700))</f>
        <v>12</v>
      </c>
    </row>
    <row r="663" spans="1:15" x14ac:dyDescent="0.45">
      <c r="A663" s="1" t="s">
        <v>104</v>
      </c>
      <c r="D663" s="1"/>
      <c r="E663" s="16">
        <v>43862</v>
      </c>
      <c r="F663" s="1" t="s">
        <v>124</v>
      </c>
      <c r="G663" s="2">
        <v>16522429</v>
      </c>
      <c r="H663" s="2">
        <v>303186</v>
      </c>
      <c r="I663" s="2">
        <v>117164</v>
      </c>
      <c r="J663" s="2">
        <v>1091</v>
      </c>
      <c r="K663" s="2">
        <v>41810</v>
      </c>
      <c r="L663" s="2">
        <v>23773</v>
      </c>
      <c r="M663" s="2">
        <v>436</v>
      </c>
      <c r="N663" s="2">
        <v>54.5</v>
      </c>
      <c r="O663" s="33" cm="1">
        <f t="array" ref="O663">SUMPRODUCT((G663&lt;=$G$651:$G$700)/COUNTIF($G$651:$G$700,$G$651:$G$700))</f>
        <v>13</v>
      </c>
    </row>
    <row r="664" spans="1:15" x14ac:dyDescent="0.45">
      <c r="A664" s="1" t="s">
        <v>15</v>
      </c>
      <c r="D664" s="1"/>
      <c r="E664" s="16">
        <v>43862</v>
      </c>
      <c r="F664" s="1" t="s">
        <v>124</v>
      </c>
      <c r="G664" s="2">
        <v>15337803</v>
      </c>
      <c r="H664" s="2">
        <v>744064</v>
      </c>
      <c r="I664" s="2">
        <v>89447</v>
      </c>
      <c r="J664" s="2">
        <v>1648</v>
      </c>
      <c r="K664" s="2">
        <v>83070</v>
      </c>
      <c r="L664" s="2">
        <v>22068</v>
      </c>
      <c r="M664" s="2">
        <v>1070</v>
      </c>
      <c r="N664" s="2">
        <v>20.61</v>
      </c>
      <c r="O664" s="33" cm="1">
        <f t="array" ref="O664">SUMPRODUCT((G664&lt;=$G$651:$G$700)/COUNTIF($G$651:$G$700,$G$651:$G$700))</f>
        <v>14</v>
      </c>
    </row>
    <row r="665" spans="1:15" x14ac:dyDescent="0.45">
      <c r="A665" s="1" t="s">
        <v>14</v>
      </c>
      <c r="D665" s="1"/>
      <c r="E665" s="16">
        <v>43862</v>
      </c>
      <c r="F665" s="1" t="s">
        <v>124</v>
      </c>
      <c r="G665" s="2">
        <v>13970333</v>
      </c>
      <c r="H665" s="2">
        <v>732289</v>
      </c>
      <c r="I665" s="2">
        <v>61324</v>
      </c>
      <c r="J665" s="2">
        <v>1852</v>
      </c>
      <c r="K665" s="2">
        <v>68692</v>
      </c>
      <c r="L665" s="2">
        <v>20101</v>
      </c>
      <c r="M665" s="2">
        <v>1053</v>
      </c>
      <c r="N665" s="2">
        <v>19.079999999999998</v>
      </c>
      <c r="O665" s="33" cm="1">
        <f t="array" ref="O665">SUMPRODUCT((G665&lt;=$G$651:$G$700)/COUNTIF($G$651:$G$700,$G$651:$G$700))</f>
        <v>15</v>
      </c>
    </row>
    <row r="666" spans="1:15" x14ac:dyDescent="0.45">
      <c r="A666" s="1" t="s">
        <v>21</v>
      </c>
      <c r="D666" s="1"/>
      <c r="E666" s="16">
        <v>43862</v>
      </c>
      <c r="F666" s="1" t="s">
        <v>124</v>
      </c>
      <c r="G666" s="2">
        <v>10475445</v>
      </c>
      <c r="H666" s="2">
        <v>497495</v>
      </c>
      <c r="I666" s="2">
        <v>56698</v>
      </c>
      <c r="J666" s="2">
        <v>1083</v>
      </c>
      <c r="K666" s="2">
        <v>45723</v>
      </c>
      <c r="L666" s="2">
        <v>15072</v>
      </c>
      <c r="M666" s="2">
        <v>715</v>
      </c>
      <c r="N666" s="2">
        <v>21.06</v>
      </c>
      <c r="O666" s="33" cm="1">
        <f t="array" ref="O666">SUMPRODUCT((G666&lt;=$G$651:$G$700)/COUNTIF($G$651:$G$700,$G$651:$G$700))</f>
        <v>16</v>
      </c>
    </row>
    <row r="667" spans="1:15" x14ac:dyDescent="0.45">
      <c r="A667" s="1" t="s">
        <v>129</v>
      </c>
      <c r="D667" s="1"/>
      <c r="E667" s="16">
        <v>43862</v>
      </c>
      <c r="F667" s="1" t="s">
        <v>124</v>
      </c>
      <c r="G667" s="2">
        <v>9168572</v>
      </c>
      <c r="H667" s="2">
        <v>190977</v>
      </c>
      <c r="I667" s="2">
        <v>113848</v>
      </c>
      <c r="J667" s="2">
        <v>1335</v>
      </c>
      <c r="K667" s="2">
        <v>17192</v>
      </c>
      <c r="L667" s="2">
        <v>13192</v>
      </c>
      <c r="M667" s="2">
        <v>274</v>
      </c>
      <c r="N667" s="2">
        <v>48.01</v>
      </c>
      <c r="O667" s="33" cm="1">
        <f t="array" ref="O667">SUMPRODUCT((G667&lt;=$G$651:$G$700)/COUNTIF($G$651:$G$700,$G$651:$G$700))</f>
        <v>17</v>
      </c>
    </row>
    <row r="668" spans="1:15" x14ac:dyDescent="0.45">
      <c r="A668" s="1" t="s">
        <v>101</v>
      </c>
      <c r="D668" s="1"/>
      <c r="E668" s="16">
        <v>43862</v>
      </c>
      <c r="F668" s="1" t="s">
        <v>124</v>
      </c>
      <c r="G668" s="2">
        <v>8989168</v>
      </c>
      <c r="H668" s="2">
        <v>960329</v>
      </c>
      <c r="I668" s="2">
        <v>73905</v>
      </c>
      <c r="J668" s="2">
        <v>3467</v>
      </c>
      <c r="K668" s="2">
        <v>134630</v>
      </c>
      <c r="L668" s="2">
        <v>12934</v>
      </c>
      <c r="M668" s="2">
        <v>1381</v>
      </c>
      <c r="N668" s="2">
        <v>9.36</v>
      </c>
      <c r="O668" s="33" cm="1">
        <f t="array" ref="O668">SUMPRODUCT((G668&lt;=$G$651:$G$700)/COUNTIF($G$651:$G$700,$G$651:$G$700))</f>
        <v>18</v>
      </c>
    </row>
    <row r="669" spans="1:15" x14ac:dyDescent="0.45">
      <c r="A669" s="1" t="s">
        <v>29</v>
      </c>
      <c r="D669" s="1"/>
      <c r="E669" s="16">
        <v>43862</v>
      </c>
      <c r="F669" s="1" t="s">
        <v>124</v>
      </c>
      <c r="G669" s="2">
        <v>8655808</v>
      </c>
      <c r="H669" s="2">
        <v>339652</v>
      </c>
      <c r="I669" s="2">
        <v>152454</v>
      </c>
      <c r="J669" s="2">
        <v>885</v>
      </c>
      <c r="K669" s="2">
        <v>66909</v>
      </c>
      <c r="L669" s="2">
        <v>12454</v>
      </c>
      <c r="M669" s="2">
        <v>488</v>
      </c>
      <c r="N669" s="2">
        <v>25.48</v>
      </c>
      <c r="O669" s="33" cm="1">
        <f t="array" ref="O669">SUMPRODUCT((G669&lt;=$G$651:$G$700)/COUNTIF($G$651:$G$700,$G$651:$G$700))</f>
        <v>19</v>
      </c>
    </row>
    <row r="670" spans="1:15" x14ac:dyDescent="0.45">
      <c r="A670" s="1" t="s">
        <v>84</v>
      </c>
      <c r="D670" s="1"/>
      <c r="E670" s="16">
        <v>43862</v>
      </c>
      <c r="F670" s="1" t="s">
        <v>124</v>
      </c>
      <c r="G670" s="2">
        <v>5625187</v>
      </c>
      <c r="H670" s="2">
        <v>141346</v>
      </c>
      <c r="I670" s="2">
        <v>27404</v>
      </c>
      <c r="J670" s="2">
        <v>323</v>
      </c>
      <c r="K670" s="2">
        <v>20546</v>
      </c>
      <c r="L670" s="2">
        <v>8093</v>
      </c>
      <c r="M670" s="2">
        <v>203</v>
      </c>
      <c r="N670" s="2">
        <v>39.799999999999997</v>
      </c>
      <c r="O670" s="33" cm="1">
        <f t="array" ref="O670">SUMPRODUCT((G670&lt;=$G$651:$G$700)/COUNTIF($G$651:$G$700,$G$651:$G$700))</f>
        <v>20</v>
      </c>
    </row>
    <row r="671" spans="1:15" x14ac:dyDescent="0.45">
      <c r="A671" s="1" t="s">
        <v>34</v>
      </c>
      <c r="D671" s="1"/>
      <c r="E671" s="16">
        <v>43862</v>
      </c>
      <c r="F671" s="1" t="s">
        <v>124</v>
      </c>
      <c r="G671" s="2">
        <v>5076685</v>
      </c>
      <c r="H671" s="2">
        <v>293678</v>
      </c>
      <c r="I671" s="2">
        <v>38075</v>
      </c>
      <c r="J671" s="2">
        <v>561</v>
      </c>
      <c r="K671" s="2">
        <v>14177</v>
      </c>
      <c r="L671" s="2">
        <v>7304</v>
      </c>
      <c r="M671" s="2">
        <v>422</v>
      </c>
      <c r="N671" s="2">
        <v>17.29</v>
      </c>
      <c r="O671" s="33" cm="1">
        <f t="array" ref="O671">SUMPRODUCT((G671&lt;=$G$651:$G$700)/COUNTIF($G$651:$G$700,$G$651:$G$700))</f>
        <v>21</v>
      </c>
    </row>
    <row r="672" spans="1:15" x14ac:dyDescent="0.45">
      <c r="A672" s="1" t="s">
        <v>31</v>
      </c>
      <c r="D672" s="1"/>
      <c r="E672" s="16">
        <v>43862</v>
      </c>
      <c r="F672" s="1" t="s">
        <v>124</v>
      </c>
      <c r="G672" s="2">
        <v>4926212</v>
      </c>
      <c r="H672" s="2">
        <v>298276</v>
      </c>
      <c r="I672" s="2">
        <v>15098</v>
      </c>
      <c r="J672" s="2">
        <v>648</v>
      </c>
      <c r="K672" s="2">
        <v>31702</v>
      </c>
      <c r="L672" s="2">
        <v>7088</v>
      </c>
      <c r="M672" s="2">
        <v>429</v>
      </c>
      <c r="N672" s="2">
        <v>16.52</v>
      </c>
      <c r="O672" s="33" cm="1">
        <f t="array" ref="O672">SUMPRODUCT((G672&lt;=$G$651:$G$700)/COUNTIF($G$651:$G$700,$G$651:$G$700))</f>
        <v>22</v>
      </c>
    </row>
    <row r="673" spans="1:15" x14ac:dyDescent="0.45">
      <c r="A673" s="1" t="s">
        <v>52</v>
      </c>
      <c r="D673" s="1"/>
      <c r="E673" s="16">
        <v>43862</v>
      </c>
      <c r="F673" s="1" t="s">
        <v>124</v>
      </c>
      <c r="G673" s="2">
        <v>4776194</v>
      </c>
      <c r="H673" s="2">
        <v>152886</v>
      </c>
      <c r="I673" s="2">
        <v>30825</v>
      </c>
      <c r="J673" s="2">
        <v>526</v>
      </c>
      <c r="K673" s="2">
        <v>14473</v>
      </c>
      <c r="L673" s="2">
        <v>6872</v>
      </c>
      <c r="M673" s="2">
        <v>219</v>
      </c>
      <c r="N673" s="2">
        <v>31.24</v>
      </c>
      <c r="O673" s="33" cm="1">
        <f t="array" ref="O673">SUMPRODUCT((G673&lt;=$G$651:$G$700)/COUNTIF($G$651:$G$700,$G$651:$G$700))</f>
        <v>23</v>
      </c>
    </row>
    <row r="674" spans="1:15" x14ac:dyDescent="0.45">
      <c r="A674" s="1" t="s">
        <v>22</v>
      </c>
      <c r="D674" s="1"/>
      <c r="E674" s="16">
        <v>43862</v>
      </c>
      <c r="F674" s="1" t="s">
        <v>124</v>
      </c>
      <c r="G674" s="2">
        <v>4584474</v>
      </c>
      <c r="H674" s="2">
        <v>367942</v>
      </c>
      <c r="I674" s="2">
        <v>19157</v>
      </c>
      <c r="J674" s="2">
        <v>1005</v>
      </c>
      <c r="K674" s="2">
        <v>35308</v>
      </c>
      <c r="L674" s="2">
        <v>6596</v>
      </c>
      <c r="M674" s="2">
        <v>529</v>
      </c>
      <c r="N674" s="2">
        <v>12.46</v>
      </c>
      <c r="O674" s="33" cm="1">
        <f t="array" ref="O674">SUMPRODUCT((G674&lt;=$G$651:$G$700)/COUNTIF($G$651:$G$700,$G$651:$G$700))</f>
        <v>24</v>
      </c>
    </row>
    <row r="675" spans="1:15" x14ac:dyDescent="0.45">
      <c r="A675" s="1" t="s">
        <v>51</v>
      </c>
      <c r="D675" s="1"/>
      <c r="E675" s="16">
        <v>43862</v>
      </c>
      <c r="F675" s="1" t="s">
        <v>124</v>
      </c>
      <c r="G675" s="2">
        <v>4410537</v>
      </c>
      <c r="H675" s="2">
        <v>95771</v>
      </c>
      <c r="I675" s="2">
        <v>29455</v>
      </c>
      <c r="J675" s="2">
        <v>224</v>
      </c>
      <c r="K675" s="2">
        <v>6843</v>
      </c>
      <c r="L675" s="2">
        <v>6346</v>
      </c>
      <c r="M675" s="2">
        <v>137</v>
      </c>
      <c r="N675" s="2">
        <v>46.05</v>
      </c>
      <c r="O675" s="33" cm="1">
        <f t="array" ref="O675">SUMPRODUCT((G675&lt;=$G$651:$G$700)/COUNTIF($G$651:$G$700,$G$651:$G$700))</f>
        <v>25</v>
      </c>
    </row>
    <row r="676" spans="1:15" x14ac:dyDescent="0.45">
      <c r="A676" s="1" t="s">
        <v>33</v>
      </c>
      <c r="D676" s="1"/>
      <c r="E676" s="16">
        <v>43862</v>
      </c>
      <c r="F676" s="1" t="s">
        <v>124</v>
      </c>
      <c r="G676" s="2">
        <v>4293192</v>
      </c>
      <c r="H676" s="2">
        <v>106347</v>
      </c>
      <c r="I676" s="2">
        <v>36630</v>
      </c>
      <c r="J676" s="2">
        <v>334</v>
      </c>
      <c r="K676" s="2">
        <v>8251</v>
      </c>
      <c r="L676" s="2">
        <v>6177</v>
      </c>
      <c r="M676" s="2">
        <v>153</v>
      </c>
      <c r="N676" s="2">
        <v>40.369999999999997</v>
      </c>
      <c r="O676" s="33" cm="1">
        <f t="array" ref="O676">SUMPRODUCT((G676&lt;=$G$651:$G$700)/COUNTIF($G$651:$G$700,$G$651:$G$700))</f>
        <v>26</v>
      </c>
    </row>
    <row r="677" spans="1:15" x14ac:dyDescent="0.45">
      <c r="A677" s="1" t="s">
        <v>127</v>
      </c>
      <c r="D677" s="1"/>
      <c r="E677" s="16">
        <v>43862</v>
      </c>
      <c r="F677" s="1" t="s">
        <v>124</v>
      </c>
      <c r="G677" s="2">
        <v>4051367</v>
      </c>
      <c r="H677" s="2">
        <v>104156</v>
      </c>
      <c r="I677" s="2">
        <v>32154</v>
      </c>
      <c r="J677" s="2">
        <v>404</v>
      </c>
      <c r="K677" s="2">
        <v>15452</v>
      </c>
      <c r="L677" s="2">
        <v>5829</v>
      </c>
      <c r="M677" s="2">
        <v>149</v>
      </c>
      <c r="N677" s="2">
        <v>38.9</v>
      </c>
      <c r="O677" s="33" cm="1">
        <f t="array" ref="O677">SUMPRODUCT((G677&lt;=$G$651:$G$700)/COUNTIF($G$651:$G$700,$G$651:$G$700))</f>
        <v>27</v>
      </c>
    </row>
    <row r="678" spans="1:15" x14ac:dyDescent="0.45">
      <c r="A678" s="1" t="s">
        <v>44</v>
      </c>
      <c r="D678" s="1"/>
      <c r="E678" s="16">
        <v>43862</v>
      </c>
      <c r="F678" s="1" t="s">
        <v>124</v>
      </c>
      <c r="G678" s="2">
        <v>4029702</v>
      </c>
      <c r="H678" s="2">
        <v>144066</v>
      </c>
      <c r="I678" s="2">
        <v>20331</v>
      </c>
      <c r="J678" s="2">
        <v>485</v>
      </c>
      <c r="K678" s="2">
        <v>10672</v>
      </c>
      <c r="L678" s="2">
        <v>5798</v>
      </c>
      <c r="M678" s="2">
        <v>207</v>
      </c>
      <c r="N678" s="2">
        <v>27.97</v>
      </c>
      <c r="O678" s="33" cm="1">
        <f t="array" ref="O678">SUMPRODUCT((G678&lt;=$G$651:$G$700)/COUNTIF($G$651:$G$700,$G$651:$G$700))</f>
        <v>28</v>
      </c>
    </row>
    <row r="679" spans="1:15" x14ac:dyDescent="0.45">
      <c r="A679" s="1" t="s">
        <v>36</v>
      </c>
      <c r="D679" s="1"/>
      <c r="E679" s="16">
        <v>43862</v>
      </c>
      <c r="F679" s="1" t="s">
        <v>124</v>
      </c>
      <c r="G679" s="2">
        <v>3881729</v>
      </c>
      <c r="H679" s="2">
        <v>94803</v>
      </c>
      <c r="I679" s="2">
        <v>115046</v>
      </c>
      <c r="J679" s="2">
        <v>403</v>
      </c>
      <c r="K679" s="2">
        <v>11241</v>
      </c>
      <c r="L679" s="2">
        <v>5585</v>
      </c>
      <c r="M679" s="2">
        <v>136</v>
      </c>
      <c r="N679" s="2">
        <v>40.950000000000003</v>
      </c>
      <c r="O679" s="33" cm="1">
        <f t="array" ref="O679">SUMPRODUCT((G679&lt;=$G$651:$G$700)/COUNTIF($G$651:$G$700,$G$651:$G$700))</f>
        <v>29</v>
      </c>
    </row>
    <row r="680" spans="1:15" x14ac:dyDescent="0.45">
      <c r="A680" s="1" t="s">
        <v>41</v>
      </c>
      <c r="D680" s="1"/>
      <c r="E680" s="16">
        <v>43862</v>
      </c>
      <c r="F680" s="1" t="s">
        <v>124</v>
      </c>
      <c r="G680" s="2">
        <v>3506723</v>
      </c>
      <c r="H680" s="2">
        <v>214834</v>
      </c>
      <c r="I680" s="2">
        <v>16068</v>
      </c>
      <c r="J680" s="2">
        <v>542</v>
      </c>
      <c r="K680" s="2">
        <v>19349</v>
      </c>
      <c r="L680" s="2">
        <v>5045</v>
      </c>
      <c r="M680" s="2">
        <v>309</v>
      </c>
      <c r="N680" s="2">
        <v>16.32</v>
      </c>
      <c r="O680" s="33" cm="1">
        <f t="array" ref="O680">SUMPRODUCT((G680&lt;=$G$651:$G$700)/COUNTIF($G$651:$G$700,$G$651:$G$700))</f>
        <v>30</v>
      </c>
    </row>
    <row r="681" spans="1:15" x14ac:dyDescent="0.45">
      <c r="A681" s="1" t="s">
        <v>215</v>
      </c>
      <c r="D681" s="1"/>
      <c r="E681" s="16">
        <v>43862</v>
      </c>
      <c r="F681" s="1" t="s">
        <v>124</v>
      </c>
      <c r="G681" s="2">
        <v>3183977</v>
      </c>
      <c r="H681" s="2">
        <v>132270</v>
      </c>
      <c r="I681" s="2">
        <v>15849</v>
      </c>
      <c r="J681" s="2">
        <v>387</v>
      </c>
      <c r="K681" s="2">
        <v>10495</v>
      </c>
      <c r="L681" s="2">
        <v>4581</v>
      </c>
      <c r="M681" s="2">
        <v>190</v>
      </c>
      <c r="N681" s="2">
        <v>24.07</v>
      </c>
      <c r="O681" s="33" cm="1">
        <f t="array" ref="O681">SUMPRODUCT((G681&lt;=$G$651:$G$700)/COUNTIF($G$651:$G$700,$G$651:$G$700))</f>
        <v>31</v>
      </c>
    </row>
    <row r="682" spans="1:15" x14ac:dyDescent="0.45">
      <c r="A682" s="1" t="s">
        <v>13</v>
      </c>
      <c r="D682" s="1"/>
      <c r="E682" s="16">
        <v>43862</v>
      </c>
      <c r="F682" s="1" t="s">
        <v>124</v>
      </c>
      <c r="G682" s="2">
        <v>3141657</v>
      </c>
      <c r="H682" s="2">
        <v>286749</v>
      </c>
      <c r="I682" s="2">
        <v>32038</v>
      </c>
      <c r="J682" s="2">
        <v>741</v>
      </c>
      <c r="K682" s="2">
        <v>23271</v>
      </c>
      <c r="L682" s="2">
        <v>4520</v>
      </c>
      <c r="M682" s="2">
        <v>412</v>
      </c>
      <c r="N682" s="2">
        <v>10.96</v>
      </c>
      <c r="O682" s="33" cm="1">
        <f t="array" ref="O682">SUMPRODUCT((G682&lt;=$G$651:$G$700)/COUNTIF($G$651:$G$700,$G$651:$G$700))</f>
        <v>32</v>
      </c>
    </row>
    <row r="683" spans="1:15" x14ac:dyDescent="0.45">
      <c r="A683" s="1" t="s">
        <v>45</v>
      </c>
      <c r="D683" s="1"/>
      <c r="E683" s="16">
        <v>43862</v>
      </c>
      <c r="F683" s="1" t="s">
        <v>124</v>
      </c>
      <c r="G683" s="2">
        <v>3129909</v>
      </c>
      <c r="H683" s="2">
        <v>140043</v>
      </c>
      <c r="I683" s="2">
        <v>45234</v>
      </c>
      <c r="J683" s="2">
        <v>407</v>
      </c>
      <c r="K683" s="2">
        <v>9361</v>
      </c>
      <c r="L683" s="2">
        <v>4503</v>
      </c>
      <c r="M683" s="2">
        <v>201</v>
      </c>
      <c r="N683" s="2">
        <v>22.35</v>
      </c>
      <c r="O683" s="33" cm="1">
        <f t="array" ref="O683">SUMPRODUCT((G683&lt;=$G$651:$G$700)/COUNTIF($G$651:$G$700,$G$651:$G$700))</f>
        <v>33</v>
      </c>
    </row>
    <row r="684" spans="1:15" x14ac:dyDescent="0.45">
      <c r="A684" s="1" t="s">
        <v>102</v>
      </c>
      <c r="D684" s="1"/>
      <c r="E684" s="16">
        <v>43862</v>
      </c>
      <c r="F684" s="1" t="s">
        <v>124</v>
      </c>
      <c r="G684" s="2">
        <v>2844878</v>
      </c>
      <c r="H684" s="2">
        <v>228963</v>
      </c>
      <c r="I684" s="2">
        <v>28303</v>
      </c>
      <c r="J684" s="2">
        <v>723</v>
      </c>
      <c r="K684" s="2">
        <v>28686</v>
      </c>
      <c r="L684" s="2">
        <v>4093</v>
      </c>
      <c r="M684" s="2">
        <v>329</v>
      </c>
      <c r="N684" s="2">
        <v>12.43</v>
      </c>
      <c r="O684" s="33" cm="1">
        <f t="array" ref="O684">SUMPRODUCT((G684&lt;=$G$651:$G$700)/COUNTIF($G$651:$G$700,$G$651:$G$700))</f>
        <v>34</v>
      </c>
    </row>
    <row r="685" spans="1:15" x14ac:dyDescent="0.45">
      <c r="A685" s="1" t="s">
        <v>49</v>
      </c>
      <c r="D685" s="1"/>
      <c r="E685" s="16">
        <v>43862</v>
      </c>
      <c r="F685" s="1" t="s">
        <v>124</v>
      </c>
      <c r="G685" s="2">
        <v>2781625</v>
      </c>
      <c r="H685" s="2">
        <v>261416</v>
      </c>
      <c r="I685" s="2">
        <v>35026</v>
      </c>
      <c r="J685" s="2">
        <v>1586</v>
      </c>
      <c r="K685" s="2">
        <v>16019</v>
      </c>
      <c r="L685" s="2">
        <v>4002</v>
      </c>
      <c r="M685" s="2">
        <v>376</v>
      </c>
      <c r="N685" s="2">
        <v>10.64</v>
      </c>
      <c r="O685" s="33" cm="1">
        <f t="array" ref="O685">SUMPRODUCT((G685&lt;=$G$651:$G$700)/COUNTIF($G$651:$G$700,$G$651:$G$700))</f>
        <v>35</v>
      </c>
    </row>
    <row r="686" spans="1:15" x14ac:dyDescent="0.45">
      <c r="A686" s="1" t="s">
        <v>54</v>
      </c>
      <c r="D686" s="1"/>
      <c r="E686" s="16">
        <v>43862</v>
      </c>
      <c r="F686" s="1" t="s">
        <v>124</v>
      </c>
      <c r="G686" s="2">
        <v>2612791</v>
      </c>
      <c r="H686" s="2">
        <v>151989</v>
      </c>
      <c r="I686" s="2">
        <v>40993</v>
      </c>
      <c r="J686" s="2">
        <v>815</v>
      </c>
      <c r="K686" s="2">
        <v>12045</v>
      </c>
      <c r="L686" s="2">
        <v>3759</v>
      </c>
      <c r="M686" s="2">
        <v>218</v>
      </c>
      <c r="N686" s="2">
        <v>17.190000000000001</v>
      </c>
      <c r="O686" s="33" cm="1">
        <f t="array" ref="O686">SUMPRODUCT((G686&lt;=$G$651:$G$700)/COUNTIF($G$651:$G$700,$G$651:$G$700))</f>
        <v>36</v>
      </c>
    </row>
    <row r="687" spans="1:15" x14ac:dyDescent="0.45">
      <c r="A687" s="1" t="s">
        <v>53</v>
      </c>
      <c r="D687" s="1"/>
      <c r="E687" s="16">
        <v>43862</v>
      </c>
      <c r="F687" s="1" t="s">
        <v>124</v>
      </c>
      <c r="G687" s="2">
        <v>2438142</v>
      </c>
      <c r="H687" s="2">
        <v>89677</v>
      </c>
      <c r="I687" s="2">
        <v>14657</v>
      </c>
      <c r="J687" s="2">
        <v>229</v>
      </c>
      <c r="K687" s="2">
        <v>11805</v>
      </c>
      <c r="L687" s="2">
        <v>3508</v>
      </c>
      <c r="M687" s="2">
        <v>129</v>
      </c>
      <c r="N687" s="2">
        <v>27.19</v>
      </c>
      <c r="O687" s="33" cm="1">
        <f t="array" ref="O687">SUMPRODUCT((G687&lt;=$G$651:$G$700)/COUNTIF($G$651:$G$700,$G$651:$G$700))</f>
        <v>37</v>
      </c>
    </row>
    <row r="688" spans="1:15" x14ac:dyDescent="0.45">
      <c r="A688" s="1" t="s">
        <v>55</v>
      </c>
      <c r="D688" s="1"/>
      <c r="E688" s="16">
        <v>43862</v>
      </c>
      <c r="F688" s="1" t="s">
        <v>124</v>
      </c>
      <c r="G688" s="2">
        <v>2361816</v>
      </c>
      <c r="H688" s="2">
        <v>118510</v>
      </c>
      <c r="I688" s="2">
        <v>25843</v>
      </c>
      <c r="J688" s="2">
        <v>320</v>
      </c>
      <c r="K688" s="2">
        <v>12791</v>
      </c>
      <c r="L688" s="2">
        <v>3398</v>
      </c>
      <c r="M688" s="2">
        <v>170</v>
      </c>
      <c r="N688" s="2">
        <v>19.93</v>
      </c>
      <c r="O688" s="33" cm="1">
        <f t="array" ref="O688">SUMPRODUCT((G688&lt;=$G$651:$G$700)/COUNTIF($G$651:$G$700,$G$651:$G$700))</f>
        <v>38</v>
      </c>
    </row>
    <row r="689" spans="1:15" x14ac:dyDescent="0.45">
      <c r="A689" s="1" t="s">
        <v>93</v>
      </c>
      <c r="D689" s="1"/>
      <c r="E689" s="16">
        <v>43862</v>
      </c>
      <c r="F689" s="1" t="s">
        <v>124</v>
      </c>
      <c r="G689" s="2">
        <v>2167203</v>
      </c>
      <c r="H689" s="2">
        <v>103574</v>
      </c>
      <c r="I689" s="2">
        <v>29669</v>
      </c>
      <c r="J689" s="2">
        <v>344</v>
      </c>
      <c r="K689" s="2">
        <v>13221</v>
      </c>
      <c r="L689" s="2">
        <v>3118</v>
      </c>
      <c r="M689" s="2">
        <v>149</v>
      </c>
      <c r="N689" s="2">
        <v>20.92</v>
      </c>
      <c r="O689" s="33" cm="1">
        <f t="array" ref="O689">SUMPRODUCT((G689&lt;=$G$651:$G$700)/COUNTIF($G$651:$G$700,$G$651:$G$700))</f>
        <v>39</v>
      </c>
    </row>
    <row r="690" spans="1:15" x14ac:dyDescent="0.45">
      <c r="A690" s="1" t="s">
        <v>26</v>
      </c>
      <c r="D690" s="1"/>
      <c r="E690" s="16">
        <v>43862</v>
      </c>
      <c r="F690" s="1" t="s">
        <v>124</v>
      </c>
      <c r="G690" s="2">
        <v>2152866</v>
      </c>
      <c r="H690" s="2">
        <v>138378</v>
      </c>
      <c r="I690" s="2">
        <v>40606</v>
      </c>
      <c r="J690" s="2">
        <v>563</v>
      </c>
      <c r="K690" s="2">
        <v>15832</v>
      </c>
      <c r="L690" s="2">
        <v>3097</v>
      </c>
      <c r="M690" s="2">
        <v>199</v>
      </c>
      <c r="N690" s="2">
        <v>15.56</v>
      </c>
      <c r="O690" s="33" cm="1">
        <f t="array" ref="O690">SUMPRODUCT((G690&lt;=$G$651:$G$700)/COUNTIF($G$651:$G$700,$G$651:$G$700))</f>
        <v>40</v>
      </c>
    </row>
    <row r="691" spans="1:15" x14ac:dyDescent="0.45">
      <c r="A691" s="1" t="s">
        <v>94</v>
      </c>
      <c r="D691" s="1"/>
      <c r="E691" s="16">
        <v>43862</v>
      </c>
      <c r="F691" s="1" t="s">
        <v>124</v>
      </c>
      <c r="G691" s="2">
        <v>1869419</v>
      </c>
      <c r="H691" s="2">
        <v>155886</v>
      </c>
      <c r="I691" s="2">
        <v>26588</v>
      </c>
      <c r="J691" s="2">
        <v>643</v>
      </c>
      <c r="K691" s="2">
        <v>22549</v>
      </c>
      <c r="L691" s="2">
        <v>2689</v>
      </c>
      <c r="M691" s="2">
        <v>224</v>
      </c>
      <c r="N691" s="2">
        <v>11.99</v>
      </c>
      <c r="O691" s="33" cm="1">
        <f t="array" ref="O691">SUMPRODUCT((G691&lt;=$G$651:$G$700)/COUNTIF($G$651:$G$700,$G$651:$G$700))</f>
        <v>41</v>
      </c>
    </row>
    <row r="692" spans="1:15" x14ac:dyDescent="0.45">
      <c r="A692" s="1" t="s">
        <v>70</v>
      </c>
      <c r="D692" s="1"/>
      <c r="E692" s="16">
        <v>43862</v>
      </c>
      <c r="F692" s="1" t="s">
        <v>124</v>
      </c>
      <c r="G692" s="2">
        <v>1856447</v>
      </c>
      <c r="H692" s="2">
        <v>99725</v>
      </c>
      <c r="I692" s="2">
        <v>7938</v>
      </c>
      <c r="J692" s="2">
        <v>226</v>
      </c>
      <c r="K692" s="2">
        <v>6920</v>
      </c>
      <c r="L692" s="2">
        <v>2671</v>
      </c>
      <c r="M692" s="2">
        <v>143</v>
      </c>
      <c r="N692" s="2">
        <v>18.62</v>
      </c>
      <c r="O692" s="33" cm="1">
        <f t="array" ref="O692">SUMPRODUCT((G692&lt;=$G$651:$G$700)/COUNTIF($G$651:$G$700,$G$651:$G$700))</f>
        <v>42</v>
      </c>
    </row>
    <row r="693" spans="1:15" x14ac:dyDescent="0.45">
      <c r="A693" s="1" t="s">
        <v>64</v>
      </c>
      <c r="D693" s="1"/>
      <c r="E693" s="16">
        <v>43862</v>
      </c>
      <c r="F693" s="1" t="s">
        <v>124</v>
      </c>
      <c r="G693" s="2">
        <v>1384004</v>
      </c>
      <c r="H693" s="2">
        <v>155388</v>
      </c>
      <c r="I693" s="2">
        <v>69659</v>
      </c>
      <c r="J693" s="2">
        <v>658</v>
      </c>
      <c r="K693" s="2">
        <v>27010</v>
      </c>
      <c r="L693" s="2">
        <v>1991</v>
      </c>
      <c r="M693" s="2">
        <v>223</v>
      </c>
      <c r="N693" s="2">
        <v>8.91</v>
      </c>
      <c r="O693" s="33" cm="1">
        <f t="array" ref="O693">SUMPRODUCT((G693&lt;=$G$651:$G$700)/COUNTIF($G$651:$G$700,$G$651:$G$700))</f>
        <v>43</v>
      </c>
    </row>
    <row r="694" spans="1:15" x14ac:dyDescent="0.45">
      <c r="A694" s="1" t="s">
        <v>85</v>
      </c>
      <c r="D694" s="1"/>
      <c r="E694" s="16">
        <v>43862</v>
      </c>
      <c r="F694" s="1" t="s">
        <v>124</v>
      </c>
      <c r="G694" s="2">
        <v>1215414</v>
      </c>
      <c r="H694" s="2">
        <v>106105</v>
      </c>
      <c r="I694" s="2">
        <v>20476</v>
      </c>
      <c r="J694" s="2">
        <v>305</v>
      </c>
      <c r="K694" s="2">
        <v>10941</v>
      </c>
      <c r="L694" s="2">
        <v>1748</v>
      </c>
      <c r="M694" s="2">
        <v>152</v>
      </c>
      <c r="N694" s="2">
        <v>11.45</v>
      </c>
      <c r="O694" s="33" cm="1">
        <f t="array" ref="O694">SUMPRODUCT((G694&lt;=$G$651:$G$700)/COUNTIF($G$651:$G$700,$G$651:$G$700))</f>
        <v>44</v>
      </c>
    </row>
    <row r="695" spans="1:15" x14ac:dyDescent="0.45">
      <c r="A695" s="1" t="s">
        <v>130</v>
      </c>
      <c r="D695" s="1"/>
      <c r="E695" s="16">
        <v>43862</v>
      </c>
      <c r="F695" s="1" t="s">
        <v>124</v>
      </c>
      <c r="G695" s="2">
        <v>1116890</v>
      </c>
      <c r="H695" s="2">
        <v>104669</v>
      </c>
      <c r="I695" s="2">
        <v>16503</v>
      </c>
      <c r="J695" s="2">
        <v>557</v>
      </c>
      <c r="K695" s="2">
        <v>13227</v>
      </c>
      <c r="L695" s="2">
        <v>1607</v>
      </c>
      <c r="M695" s="2">
        <v>150</v>
      </c>
      <c r="N695" s="2">
        <v>10.67</v>
      </c>
      <c r="O695" s="33" cm="1">
        <f t="array" ref="O695">SUMPRODUCT((G695&lt;=$G$651:$G$700)/COUNTIF($G$651:$G$700,$G$651:$G$700))</f>
        <v>45</v>
      </c>
    </row>
    <row r="696" spans="1:15" x14ac:dyDescent="0.45">
      <c r="A696" s="1" t="s">
        <v>35</v>
      </c>
      <c r="D696" s="1"/>
      <c r="E696" s="16">
        <v>43862</v>
      </c>
      <c r="F696" s="1" t="s">
        <v>124</v>
      </c>
      <c r="G696" s="2">
        <v>906316</v>
      </c>
      <c r="H696" s="2">
        <v>123575</v>
      </c>
      <c r="I696" s="2">
        <v>14869</v>
      </c>
      <c r="J696" s="2">
        <v>320</v>
      </c>
      <c r="K696" s="2">
        <v>15253</v>
      </c>
      <c r="L696" s="2">
        <v>1304</v>
      </c>
      <c r="M696" s="2">
        <v>177</v>
      </c>
      <c r="N696" s="2">
        <v>7.33</v>
      </c>
      <c r="O696" s="33" cm="1">
        <f t="array" ref="O696">SUMPRODUCT((G696&lt;=$G$651:$G$700)/COUNTIF($G$651:$G$700,$G$651:$G$700))</f>
        <v>46</v>
      </c>
    </row>
    <row r="697" spans="1:15" x14ac:dyDescent="0.45">
      <c r="A697" s="1" t="s">
        <v>43</v>
      </c>
      <c r="D697" s="1"/>
      <c r="E697" s="16">
        <v>43862</v>
      </c>
      <c r="F697" s="1" t="s">
        <v>124</v>
      </c>
      <c r="G697" s="2">
        <v>864642</v>
      </c>
      <c r="H697" s="2">
        <v>88123</v>
      </c>
      <c r="I697" s="2">
        <v>47986</v>
      </c>
      <c r="J697" s="2">
        <v>223</v>
      </c>
      <c r="K697" s="2">
        <v>9023</v>
      </c>
      <c r="L697" s="2">
        <v>1244</v>
      </c>
      <c r="M697" s="2">
        <v>126</v>
      </c>
      <c r="N697" s="2">
        <v>9.81</v>
      </c>
      <c r="O697" s="33" cm="1">
        <f t="array" ref="O697">SUMPRODUCT((G697&lt;=$G$651:$G$700)/COUNTIF($G$651:$G$700,$G$651:$G$700))</f>
        <v>47</v>
      </c>
    </row>
    <row r="698" spans="1:15" x14ac:dyDescent="0.45">
      <c r="A698" s="1" t="s">
        <v>50</v>
      </c>
      <c r="D698" s="1"/>
      <c r="E698" s="16">
        <v>43862</v>
      </c>
      <c r="F698" s="1" t="s">
        <v>124</v>
      </c>
      <c r="G698" s="2">
        <v>680864</v>
      </c>
      <c r="H698" s="2">
        <v>118924</v>
      </c>
      <c r="I698" s="2">
        <v>8433</v>
      </c>
      <c r="J698" s="2">
        <v>312</v>
      </c>
      <c r="K698" s="2">
        <v>24161</v>
      </c>
      <c r="L698" s="2">
        <v>979</v>
      </c>
      <c r="M698" s="2">
        <v>171</v>
      </c>
      <c r="N698" s="2">
        <v>5.73</v>
      </c>
      <c r="O698" s="33" cm="1">
        <f t="array" ref="O698">SUMPRODUCT((G698&lt;=$G$651:$G$700)/COUNTIF($G$651:$G$700,$G$651:$G$700))</f>
        <v>48</v>
      </c>
    </row>
    <row r="699" spans="1:15" x14ac:dyDescent="0.45">
      <c r="A699" s="1" t="s">
        <v>126</v>
      </c>
      <c r="D699" s="1"/>
      <c r="E699" s="16">
        <v>43862</v>
      </c>
      <c r="F699" s="1" t="s">
        <v>124</v>
      </c>
      <c r="G699" s="2">
        <v>525508</v>
      </c>
      <c r="H699" s="2">
        <v>91298</v>
      </c>
      <c r="I699" s="2">
        <v>4983</v>
      </c>
      <c r="J699" s="2">
        <v>343</v>
      </c>
      <c r="K699" s="2">
        <v>13491</v>
      </c>
      <c r="L699" s="2">
        <v>756</v>
      </c>
      <c r="M699" s="2">
        <v>131</v>
      </c>
      <c r="N699" s="2">
        <v>5.76</v>
      </c>
      <c r="O699" s="33" cm="1">
        <f t="array" ref="O699">SUMPRODUCT((G699&lt;=$G$651:$G$700)/COUNTIF($G$651:$G$700,$G$651:$G$700))</f>
        <v>49</v>
      </c>
    </row>
    <row r="700" spans="1:15" x14ac:dyDescent="0.45">
      <c r="A700" s="1" t="s">
        <v>71</v>
      </c>
      <c r="D700" s="1"/>
      <c r="E700" s="16">
        <v>43862</v>
      </c>
      <c r="F700" s="1" t="s">
        <v>124</v>
      </c>
      <c r="G700" s="2">
        <v>452551</v>
      </c>
      <c r="H700" s="2">
        <v>98480</v>
      </c>
      <c r="I700" s="2">
        <v>2589</v>
      </c>
      <c r="J700" s="2">
        <v>299</v>
      </c>
      <c r="K700" s="2">
        <v>19391</v>
      </c>
      <c r="L700" s="2">
        <v>651</v>
      </c>
      <c r="M700" s="2">
        <v>141</v>
      </c>
      <c r="N700" s="2">
        <v>4.5999999999999996</v>
      </c>
      <c r="O700" s="33" cm="1">
        <f t="array" ref="O700">SUMPRODUCT((G700&lt;=$G$651:$G$700)/COUNTIF($G$651:$G$700,$G$651:$G$700))</f>
        <v>50</v>
      </c>
    </row>
    <row r="701" spans="1:15" x14ac:dyDescent="0.45">
      <c r="A701" s="1" t="s">
        <v>12</v>
      </c>
      <c r="D701" s="1"/>
      <c r="E701" s="16">
        <v>43891</v>
      </c>
      <c r="F701" s="1" t="s">
        <v>124</v>
      </c>
      <c r="G701" s="2">
        <v>123599885</v>
      </c>
      <c r="H701" s="2">
        <v>3062720</v>
      </c>
      <c r="I701" s="2">
        <v>421581</v>
      </c>
      <c r="J701" s="2">
        <v>8390</v>
      </c>
      <c r="K701" s="2">
        <v>252555</v>
      </c>
      <c r="L701" s="2">
        <v>166352</v>
      </c>
      <c r="M701" s="2">
        <v>4122</v>
      </c>
      <c r="N701" s="2">
        <v>40.36</v>
      </c>
      <c r="O701" cm="1">
        <f t="array" ref="O701">SUMPRODUCT((G701&lt;=$G$701:$G$750)/COUNTIF($G$701:$G$750,$G$701:$G$750))</f>
        <v>1</v>
      </c>
    </row>
    <row r="702" spans="1:15" x14ac:dyDescent="0.45">
      <c r="A702" s="1" t="s">
        <v>18</v>
      </c>
      <c r="D702" s="1"/>
      <c r="E702" s="16">
        <v>43891</v>
      </c>
      <c r="F702" s="1" t="s">
        <v>124</v>
      </c>
      <c r="G702" s="2">
        <v>112003986</v>
      </c>
      <c r="H702" s="2">
        <v>1808562</v>
      </c>
      <c r="I702" s="2">
        <v>360279</v>
      </c>
      <c r="J702" s="2">
        <v>4180</v>
      </c>
      <c r="K702" s="2">
        <v>248185</v>
      </c>
      <c r="L702" s="2">
        <v>150745</v>
      </c>
      <c r="M702" s="2">
        <v>2434</v>
      </c>
      <c r="N702" s="2">
        <v>61.93</v>
      </c>
      <c r="O702" cm="1">
        <f t="array" ref="O702">SUMPRODUCT((G702&lt;=$G$701:$G$750)/COUNTIF($G$701:$G$750,$G$701:$G$750))</f>
        <v>2</v>
      </c>
    </row>
    <row r="703" spans="1:15" x14ac:dyDescent="0.45">
      <c r="A703" s="1" t="s">
        <v>101</v>
      </c>
      <c r="D703" s="1"/>
      <c r="E703" s="16">
        <v>43891</v>
      </c>
      <c r="F703" s="1" t="s">
        <v>124</v>
      </c>
      <c r="G703" s="2">
        <v>96459529</v>
      </c>
      <c r="H703" s="2">
        <v>4272706</v>
      </c>
      <c r="I703" s="2">
        <v>520918</v>
      </c>
      <c r="J703" s="2">
        <v>13777</v>
      </c>
      <c r="K703" s="2">
        <v>474044</v>
      </c>
      <c r="L703" s="2">
        <v>129824</v>
      </c>
      <c r="M703" s="2">
        <v>5750</v>
      </c>
      <c r="N703" s="2">
        <v>22.58</v>
      </c>
      <c r="O703" cm="1">
        <f t="array" ref="O703">SUMPRODUCT((G703&lt;=$G$701:$G$750)/COUNTIF($G$701:$G$750,$G$701:$G$750))</f>
        <v>3</v>
      </c>
    </row>
    <row r="704" spans="1:15" x14ac:dyDescent="0.45">
      <c r="A704" s="1" t="s">
        <v>16</v>
      </c>
      <c r="D704" s="1"/>
      <c r="E704" s="16">
        <v>43891</v>
      </c>
      <c r="F704" s="1" t="s">
        <v>124</v>
      </c>
      <c r="G704" s="2">
        <v>66797699</v>
      </c>
      <c r="H704" s="2">
        <v>1511619</v>
      </c>
      <c r="I704" s="2">
        <v>828949</v>
      </c>
      <c r="J704" s="2">
        <v>4667</v>
      </c>
      <c r="K704" s="2">
        <v>197089</v>
      </c>
      <c r="L704" s="2">
        <v>89902</v>
      </c>
      <c r="M704" s="2">
        <v>2034</v>
      </c>
      <c r="N704" s="2">
        <v>44.19</v>
      </c>
      <c r="O704" cm="1">
        <f t="array" ref="O704">SUMPRODUCT((G704&lt;=$G$701:$G$750)/COUNTIF($G$701:$G$750,$G$701:$G$750))</f>
        <v>4</v>
      </c>
    </row>
    <row r="705" spans="1:15" x14ac:dyDescent="0.45">
      <c r="A705" s="1" t="s">
        <v>10</v>
      </c>
      <c r="D705" s="1"/>
      <c r="E705" s="16">
        <v>43891</v>
      </c>
      <c r="F705" s="1" t="s">
        <v>124</v>
      </c>
      <c r="G705" s="2">
        <v>66249206</v>
      </c>
      <c r="H705" s="2">
        <v>4750140</v>
      </c>
      <c r="I705" s="2">
        <v>289330</v>
      </c>
      <c r="J705" s="2">
        <v>12948</v>
      </c>
      <c r="K705" s="2">
        <v>497697</v>
      </c>
      <c r="L705" s="2">
        <v>89164</v>
      </c>
      <c r="M705" s="2">
        <v>6393</v>
      </c>
      <c r="N705" s="2">
        <v>13.95</v>
      </c>
      <c r="O705" cm="1">
        <f t="array" ref="O705">SUMPRODUCT((G705&lt;=$G$701:$G$750)/COUNTIF($G$701:$G$750,$G$701:$G$750))</f>
        <v>5</v>
      </c>
    </row>
    <row r="706" spans="1:15" x14ac:dyDescent="0.45">
      <c r="A706" s="1" t="s">
        <v>24</v>
      </c>
      <c r="D706" s="1"/>
      <c r="E706" s="16">
        <v>43891</v>
      </c>
      <c r="F706" s="1" t="s">
        <v>124</v>
      </c>
      <c r="G706" s="2">
        <v>56174067</v>
      </c>
      <c r="H706" s="2">
        <v>1056098</v>
      </c>
      <c r="I706" s="2">
        <v>184708</v>
      </c>
      <c r="J706" s="2">
        <v>3278</v>
      </c>
      <c r="K706" s="2">
        <v>110705</v>
      </c>
      <c r="L706" s="2">
        <v>75604</v>
      </c>
      <c r="M706" s="2">
        <v>1421</v>
      </c>
      <c r="N706" s="2">
        <v>53.19</v>
      </c>
      <c r="O706" cm="1">
        <f t="array" ref="O706">SUMPRODUCT((G706&lt;=$G$701:$G$750)/COUNTIF($G$701:$G$750,$G$701:$G$750))</f>
        <v>6</v>
      </c>
    </row>
    <row r="707" spans="1:15" x14ac:dyDescent="0.45">
      <c r="A707" s="1" t="s">
        <v>20</v>
      </c>
      <c r="D707" s="1"/>
      <c r="E707" s="16">
        <v>43891</v>
      </c>
      <c r="F707" s="1" t="s">
        <v>124</v>
      </c>
      <c r="G707" s="2">
        <v>41849138</v>
      </c>
      <c r="H707" s="2">
        <v>544228</v>
      </c>
      <c r="I707" s="2">
        <v>164524</v>
      </c>
      <c r="J707" s="2">
        <v>1490</v>
      </c>
      <c r="K707" s="2">
        <v>35212</v>
      </c>
      <c r="L707" s="2">
        <v>56324</v>
      </c>
      <c r="M707" s="2">
        <v>732</v>
      </c>
      <c r="N707" s="2">
        <v>76.900000000000006</v>
      </c>
      <c r="O707" cm="1">
        <f t="array" ref="O707">SUMPRODUCT((G707&lt;=$G$701:$G$750)/COUNTIF($G$701:$G$750,$G$701:$G$750))</f>
        <v>7</v>
      </c>
    </row>
    <row r="708" spans="1:15" x14ac:dyDescent="0.45">
      <c r="A708" s="1" t="s">
        <v>131</v>
      </c>
      <c r="D708" s="1"/>
      <c r="E708" s="16">
        <v>43891</v>
      </c>
      <c r="F708" s="1" t="s">
        <v>124</v>
      </c>
      <c r="G708" s="2">
        <v>30832827</v>
      </c>
      <c r="H708" s="2">
        <v>455308</v>
      </c>
      <c r="I708" s="2">
        <v>244171</v>
      </c>
      <c r="J708" s="2">
        <v>4403</v>
      </c>
      <c r="K708" s="2">
        <v>40068</v>
      </c>
      <c r="L708" s="2">
        <v>41497</v>
      </c>
      <c r="M708" s="2">
        <v>612</v>
      </c>
      <c r="N708" s="2">
        <v>67.72</v>
      </c>
      <c r="O708" cm="1">
        <f t="array" ref="O708">SUMPRODUCT((G708&lt;=$G$701:$G$750)/COUNTIF($G$701:$G$750,$G$701:$G$750))</f>
        <v>8</v>
      </c>
    </row>
    <row r="709" spans="1:15" x14ac:dyDescent="0.45">
      <c r="A709" s="1" t="s">
        <v>28</v>
      </c>
      <c r="D709" s="1"/>
      <c r="E709" s="16">
        <v>43891</v>
      </c>
      <c r="F709" s="1" t="s">
        <v>124</v>
      </c>
      <c r="G709" s="2">
        <v>27232954</v>
      </c>
      <c r="H709" s="2">
        <v>928222</v>
      </c>
      <c r="I709" s="2">
        <v>173904</v>
      </c>
      <c r="J709" s="2">
        <v>2238</v>
      </c>
      <c r="K709" s="2">
        <v>49014</v>
      </c>
      <c r="L709" s="2">
        <v>36652</v>
      </c>
      <c r="M709" s="2">
        <v>1249</v>
      </c>
      <c r="N709" s="2">
        <v>29.34</v>
      </c>
      <c r="O709" cm="1">
        <f t="array" ref="O709">SUMPRODUCT((G709&lt;=$G$701:$G$750)/COUNTIF($G$701:$G$750,$G$701:$G$750))</f>
        <v>9</v>
      </c>
    </row>
    <row r="710" spans="1:15" x14ac:dyDescent="0.45">
      <c r="A710" s="1" t="s">
        <v>39</v>
      </c>
      <c r="D710" s="1"/>
      <c r="E710" s="16">
        <v>43891</v>
      </c>
      <c r="F710" s="1" t="s">
        <v>124</v>
      </c>
      <c r="G710" s="2">
        <v>23909476</v>
      </c>
      <c r="H710" s="2">
        <v>175493</v>
      </c>
      <c r="I710" s="2">
        <v>108476</v>
      </c>
      <c r="J710" s="2">
        <v>433</v>
      </c>
      <c r="K710" s="2">
        <v>17509</v>
      </c>
      <c r="L710" s="2">
        <v>32179</v>
      </c>
      <c r="M710" s="2">
        <v>236</v>
      </c>
      <c r="N710" s="2">
        <v>136.24</v>
      </c>
      <c r="O710" cm="1">
        <f t="array" ref="O710">SUMPRODUCT((G710&lt;=$G$701:$G$750)/COUNTIF($G$701:$G$750,$G$701:$G$750))</f>
        <v>10</v>
      </c>
    </row>
    <row r="711" spans="1:15" x14ac:dyDescent="0.45">
      <c r="A711" s="1" t="s">
        <v>25</v>
      </c>
      <c r="D711" s="1"/>
      <c r="E711" s="16">
        <v>43891</v>
      </c>
      <c r="F711" s="1" t="s">
        <v>124</v>
      </c>
      <c r="G711" s="2">
        <v>22970430</v>
      </c>
      <c r="H711" s="2">
        <v>1168906</v>
      </c>
      <c r="I711" s="2">
        <v>225095</v>
      </c>
      <c r="J711" s="2">
        <v>3744</v>
      </c>
      <c r="K711" s="2">
        <v>183753</v>
      </c>
      <c r="L711" s="2">
        <v>30915</v>
      </c>
      <c r="M711" s="2">
        <v>1573</v>
      </c>
      <c r="N711" s="2">
        <v>19.649999999999999</v>
      </c>
      <c r="O711" cm="1">
        <f t="array" ref="O711">SUMPRODUCT((G711&lt;=$G$701:$G$750)/COUNTIF($G$701:$G$750,$G$701:$G$750))</f>
        <v>11</v>
      </c>
    </row>
    <row r="712" spans="1:15" x14ac:dyDescent="0.45">
      <c r="A712" s="1" t="s">
        <v>61</v>
      </c>
      <c r="D712" s="1"/>
      <c r="E712" s="16">
        <v>43891</v>
      </c>
      <c r="F712" s="1" t="s">
        <v>124</v>
      </c>
      <c r="G712" s="2">
        <v>22035686</v>
      </c>
      <c r="H712" s="2">
        <v>1722658</v>
      </c>
      <c r="I712" s="2">
        <v>118822</v>
      </c>
      <c r="J712" s="2">
        <v>3895</v>
      </c>
      <c r="K712" s="2">
        <v>183683</v>
      </c>
      <c r="L712" s="2">
        <v>29657</v>
      </c>
      <c r="M712" s="2">
        <v>2318</v>
      </c>
      <c r="N712" s="2">
        <v>12.79</v>
      </c>
      <c r="O712" cm="1">
        <f t="array" ref="O712">SUMPRODUCT((G712&lt;=$G$701:$G$750)/COUNTIF($G$701:$G$750,$G$701:$G$750))</f>
        <v>12</v>
      </c>
    </row>
    <row r="713" spans="1:15" x14ac:dyDescent="0.45">
      <c r="A713" s="1" t="s">
        <v>19</v>
      </c>
      <c r="D713" s="1"/>
      <c r="E713" s="16">
        <v>43891</v>
      </c>
      <c r="F713" s="1" t="s">
        <v>124</v>
      </c>
      <c r="G713" s="2">
        <v>20337340</v>
      </c>
      <c r="H713" s="2">
        <v>1096231</v>
      </c>
      <c r="I713" s="2">
        <v>73509</v>
      </c>
      <c r="J713" s="2">
        <v>4060</v>
      </c>
      <c r="K713" s="2">
        <v>65578</v>
      </c>
      <c r="L713" s="2">
        <v>27371</v>
      </c>
      <c r="M713" s="2">
        <v>1475</v>
      </c>
      <c r="N713" s="2">
        <v>18.55</v>
      </c>
      <c r="O713" cm="1">
        <f t="array" ref="O713">SUMPRODUCT((G713&lt;=$G$701:$G$750)/COUNTIF($G$701:$G$750,$G$701:$G$750))</f>
        <v>13</v>
      </c>
    </row>
    <row r="714" spans="1:15" x14ac:dyDescent="0.45">
      <c r="A714" s="1" t="s">
        <v>104</v>
      </c>
      <c r="D714" s="1"/>
      <c r="E714" s="16">
        <v>43891</v>
      </c>
      <c r="F714" s="1" t="s">
        <v>124</v>
      </c>
      <c r="G714" s="2">
        <v>19820823</v>
      </c>
      <c r="H714" s="2">
        <v>419590</v>
      </c>
      <c r="I714" s="2">
        <v>227013</v>
      </c>
      <c r="J714" s="2">
        <v>2196</v>
      </c>
      <c r="K714" s="2">
        <v>62395</v>
      </c>
      <c r="L714" s="2">
        <v>26676</v>
      </c>
      <c r="M714" s="2">
        <v>564</v>
      </c>
      <c r="N714" s="2">
        <v>47.24</v>
      </c>
      <c r="O714" cm="1">
        <f t="array" ref="O714">SUMPRODUCT((G714&lt;=$G$701:$G$750)/COUNTIF($G$701:$G$750,$G$701:$G$750))</f>
        <v>14</v>
      </c>
    </row>
    <row r="715" spans="1:15" x14ac:dyDescent="0.45">
      <c r="A715" s="1" t="s">
        <v>15</v>
      </c>
      <c r="D715" s="1"/>
      <c r="E715" s="16">
        <v>43891</v>
      </c>
      <c r="F715" s="1" t="s">
        <v>124</v>
      </c>
      <c r="G715" s="2">
        <v>15595432</v>
      </c>
      <c r="H715" s="2">
        <v>870540</v>
      </c>
      <c r="I715" s="2">
        <v>194372</v>
      </c>
      <c r="J715" s="2">
        <v>1983</v>
      </c>
      <c r="K715" s="2">
        <v>98914</v>
      </c>
      <c r="L715" s="2">
        <v>20989</v>
      </c>
      <c r="M715" s="2">
        <v>1171</v>
      </c>
      <c r="N715" s="2">
        <v>17.91</v>
      </c>
      <c r="O715" cm="1">
        <f t="array" ref="O715">SUMPRODUCT((G715&lt;=$G$701:$G$750)/COUNTIF($G$701:$G$750,$G$701:$G$750))</f>
        <v>15</v>
      </c>
    </row>
    <row r="716" spans="1:15" x14ac:dyDescent="0.45">
      <c r="A716" s="1" t="s">
        <v>33</v>
      </c>
      <c r="D716" s="1"/>
      <c r="E716" s="16">
        <v>43891</v>
      </c>
      <c r="F716" s="1" t="s">
        <v>124</v>
      </c>
      <c r="G716" s="2">
        <v>13926308</v>
      </c>
      <c r="H716" s="2">
        <v>292398</v>
      </c>
      <c r="I716" s="2">
        <v>117037</v>
      </c>
      <c r="J716" s="2">
        <v>3236</v>
      </c>
      <c r="K716" s="2">
        <v>17070</v>
      </c>
      <c r="L716" s="2">
        <v>18743</v>
      </c>
      <c r="M716" s="2">
        <v>393</v>
      </c>
      <c r="N716" s="2">
        <v>47.63</v>
      </c>
      <c r="O716" cm="1">
        <f t="array" ref="O716">SUMPRODUCT((G716&lt;=$G$701:$G$750)/COUNTIF($G$701:$G$750,$G$701:$G$750))</f>
        <v>16</v>
      </c>
    </row>
    <row r="717" spans="1:15" x14ac:dyDescent="0.45">
      <c r="A717" s="1" t="s">
        <v>14</v>
      </c>
      <c r="D717" s="1"/>
      <c r="E717" s="16">
        <v>43891</v>
      </c>
      <c r="F717" s="1" t="s">
        <v>124</v>
      </c>
      <c r="G717" s="2">
        <v>13775512</v>
      </c>
      <c r="H717" s="2">
        <v>623229</v>
      </c>
      <c r="I717" s="2">
        <v>72358</v>
      </c>
      <c r="J717" s="2">
        <v>1359</v>
      </c>
      <c r="K717" s="2">
        <v>57987</v>
      </c>
      <c r="L717" s="2">
        <v>18540</v>
      </c>
      <c r="M717" s="2">
        <v>838</v>
      </c>
      <c r="N717" s="2">
        <v>22.1</v>
      </c>
      <c r="O717" cm="1">
        <f t="array" ref="O717">SUMPRODUCT((G717&lt;=$G$701:$G$750)/COUNTIF($G$701:$G$750,$G$701:$G$750))</f>
        <v>17</v>
      </c>
    </row>
    <row r="718" spans="1:15" x14ac:dyDescent="0.45">
      <c r="A718" s="1" t="s">
        <v>84</v>
      </c>
      <c r="D718" s="1"/>
      <c r="E718" s="16">
        <v>43891</v>
      </c>
      <c r="F718" s="1" t="s">
        <v>124</v>
      </c>
      <c r="G718" s="2">
        <v>13650837</v>
      </c>
      <c r="H718" s="2">
        <v>305239</v>
      </c>
      <c r="I718" s="2">
        <v>57503</v>
      </c>
      <c r="J718" s="2">
        <v>1194</v>
      </c>
      <c r="K718" s="2">
        <v>44779</v>
      </c>
      <c r="L718" s="2">
        <v>18372</v>
      </c>
      <c r="M718" s="2">
        <v>410</v>
      </c>
      <c r="N718" s="2">
        <v>44.72</v>
      </c>
      <c r="O718" cm="1">
        <f t="array" ref="O718">SUMPRODUCT((G718&lt;=$G$701:$G$750)/COUNTIF($G$701:$G$750,$G$701:$G$750))</f>
        <v>18</v>
      </c>
    </row>
    <row r="719" spans="1:15" x14ac:dyDescent="0.45">
      <c r="A719" s="1" t="s">
        <v>17</v>
      </c>
      <c r="D719" s="1"/>
      <c r="E719" s="16">
        <v>43891</v>
      </c>
      <c r="F719" s="1" t="s">
        <v>124</v>
      </c>
      <c r="G719" s="2">
        <v>13071194</v>
      </c>
      <c r="H719" s="2">
        <v>1143568</v>
      </c>
      <c r="I719" s="2">
        <v>69354</v>
      </c>
      <c r="J719" s="2">
        <v>3068</v>
      </c>
      <c r="K719" s="2">
        <v>152219</v>
      </c>
      <c r="L719" s="2">
        <v>17592</v>
      </c>
      <c r="M719" s="2">
        <v>1539</v>
      </c>
      <c r="N719" s="2">
        <v>11.43</v>
      </c>
      <c r="O719" cm="1">
        <f t="array" ref="O719">SUMPRODUCT((G719&lt;=$G$701:$G$750)/COUNTIF($G$701:$G$750,$G$701:$G$750))</f>
        <v>19</v>
      </c>
    </row>
    <row r="720" spans="1:15" x14ac:dyDescent="0.45">
      <c r="A720" s="1" t="s">
        <v>21</v>
      </c>
      <c r="D720" s="1"/>
      <c r="E720" s="16">
        <v>43891</v>
      </c>
      <c r="F720" s="1" t="s">
        <v>124</v>
      </c>
      <c r="G720" s="2">
        <v>11911331</v>
      </c>
      <c r="H720" s="2">
        <v>596711</v>
      </c>
      <c r="I720" s="2">
        <v>50220</v>
      </c>
      <c r="J720" s="2">
        <v>1458</v>
      </c>
      <c r="K720" s="2">
        <v>55228</v>
      </c>
      <c r="L720" s="2">
        <v>16031</v>
      </c>
      <c r="M720" s="2">
        <v>803</v>
      </c>
      <c r="N720" s="2">
        <v>19.96</v>
      </c>
      <c r="O720" cm="1">
        <f t="array" ref="O720">SUMPRODUCT((G720&lt;=$G$701:$G$750)/COUNTIF($G$701:$G$750,$G$701:$G$750))</f>
        <v>20</v>
      </c>
    </row>
    <row r="721" spans="1:15" x14ac:dyDescent="0.45">
      <c r="A721" s="1" t="s">
        <v>29</v>
      </c>
      <c r="D721" s="1"/>
      <c r="E721" s="16">
        <v>43891</v>
      </c>
      <c r="F721" s="1" t="s">
        <v>124</v>
      </c>
      <c r="G721" s="2">
        <v>10498059</v>
      </c>
      <c r="H721" s="2">
        <v>422375</v>
      </c>
      <c r="I721" s="2">
        <v>189258</v>
      </c>
      <c r="J721" s="2">
        <v>1518</v>
      </c>
      <c r="K721" s="2">
        <v>83660</v>
      </c>
      <c r="L721" s="2">
        <v>14129</v>
      </c>
      <c r="M721" s="2">
        <v>568</v>
      </c>
      <c r="N721" s="2">
        <v>24.85</v>
      </c>
      <c r="O721" cm="1">
        <f t="array" ref="O721">SUMPRODUCT((G721&lt;=$G$701:$G$750)/COUNTIF($G$701:$G$750,$G$701:$G$750))</f>
        <v>21</v>
      </c>
    </row>
    <row r="722" spans="1:15" x14ac:dyDescent="0.45">
      <c r="A722" s="1" t="s">
        <v>132</v>
      </c>
      <c r="D722" s="1"/>
      <c r="E722" s="16">
        <v>43891</v>
      </c>
      <c r="F722" s="1" t="s">
        <v>124</v>
      </c>
      <c r="G722" s="2">
        <v>10275689</v>
      </c>
      <c r="H722" s="2">
        <v>332177</v>
      </c>
      <c r="I722" s="2">
        <v>140962</v>
      </c>
      <c r="J722" s="2">
        <v>4196</v>
      </c>
      <c r="K722" s="2">
        <v>48508</v>
      </c>
      <c r="L722" s="2">
        <v>13829</v>
      </c>
      <c r="M722" s="2">
        <v>447</v>
      </c>
      <c r="N722" s="2">
        <v>30.93</v>
      </c>
      <c r="O722" cm="1">
        <f t="array" ref="O722">SUMPRODUCT((G722&lt;=$G$701:$G$750)/COUNTIF($G$701:$G$750,$G$701:$G$750))</f>
        <v>22</v>
      </c>
    </row>
    <row r="723" spans="1:15" x14ac:dyDescent="0.45">
      <c r="A723" s="1" t="s">
        <v>34</v>
      </c>
      <c r="D723" s="1"/>
      <c r="E723" s="16">
        <v>43891</v>
      </c>
      <c r="F723" s="1" t="s">
        <v>124</v>
      </c>
      <c r="G723" s="2">
        <v>10049112</v>
      </c>
      <c r="H723" s="2">
        <v>409115</v>
      </c>
      <c r="I723" s="2">
        <v>137303</v>
      </c>
      <c r="J723" s="2">
        <v>1404</v>
      </c>
      <c r="K723" s="2">
        <v>29752</v>
      </c>
      <c r="L723" s="2">
        <v>13525</v>
      </c>
      <c r="M723" s="2">
        <v>550</v>
      </c>
      <c r="N723" s="2">
        <v>24.56</v>
      </c>
      <c r="O723" cm="1">
        <f t="array" ref="O723">SUMPRODUCT((G723&lt;=$G$701:$G$750)/COUNTIF($G$701:$G$750,$G$701:$G$750))</f>
        <v>23</v>
      </c>
    </row>
    <row r="724" spans="1:15" x14ac:dyDescent="0.45">
      <c r="A724" s="1" t="s">
        <v>133</v>
      </c>
      <c r="D724" s="1"/>
      <c r="E724" s="16">
        <v>43891</v>
      </c>
      <c r="F724" s="1" t="s">
        <v>124</v>
      </c>
      <c r="G724" s="2">
        <v>9395702</v>
      </c>
      <c r="H724" s="2">
        <v>150561</v>
      </c>
      <c r="I724" s="2">
        <v>123868</v>
      </c>
      <c r="J724" s="2">
        <v>754</v>
      </c>
      <c r="K724" s="2">
        <v>10544</v>
      </c>
      <c r="L724" s="2">
        <v>12645</v>
      </c>
      <c r="M724" s="2">
        <v>202</v>
      </c>
      <c r="N724" s="2">
        <v>62.4</v>
      </c>
      <c r="O724" cm="1">
        <f t="array" ref="O724">SUMPRODUCT((G724&lt;=$G$701:$G$750)/COUNTIF($G$701:$G$750,$G$701:$G$750))</f>
        <v>24</v>
      </c>
    </row>
    <row r="725" spans="1:15" x14ac:dyDescent="0.45">
      <c r="A725" s="1" t="s">
        <v>22</v>
      </c>
      <c r="D725" s="1"/>
      <c r="E725" s="16">
        <v>43891</v>
      </c>
      <c r="F725" s="1" t="s">
        <v>124</v>
      </c>
      <c r="G725" s="2">
        <v>9267132</v>
      </c>
      <c r="H725" s="2">
        <v>619405</v>
      </c>
      <c r="I725" s="2">
        <v>85865</v>
      </c>
      <c r="J725" s="2">
        <v>2334</v>
      </c>
      <c r="K725" s="2">
        <v>50146</v>
      </c>
      <c r="L725" s="2">
        <v>12472</v>
      </c>
      <c r="M725" s="2">
        <v>833</v>
      </c>
      <c r="N725" s="2">
        <v>14.96</v>
      </c>
      <c r="O725" cm="1">
        <f t="array" ref="O725">SUMPRODUCT((G725&lt;=$G$701:$G$750)/COUNTIF($G$701:$G$750,$G$701:$G$750))</f>
        <v>25</v>
      </c>
    </row>
    <row r="726" spans="1:15" x14ac:dyDescent="0.45">
      <c r="A726" s="1" t="s">
        <v>31</v>
      </c>
      <c r="D726" s="1"/>
      <c r="E726" s="16">
        <v>43891</v>
      </c>
      <c r="F726" s="1" t="s">
        <v>124</v>
      </c>
      <c r="G726" s="2">
        <v>5812675</v>
      </c>
      <c r="H726" s="2">
        <v>371003</v>
      </c>
      <c r="I726" s="2">
        <v>24127</v>
      </c>
      <c r="J726" s="2">
        <v>886</v>
      </c>
      <c r="K726" s="2">
        <v>39865</v>
      </c>
      <c r="L726" s="2">
        <v>7823</v>
      </c>
      <c r="M726" s="2">
        <v>499</v>
      </c>
      <c r="N726" s="2">
        <v>15.67</v>
      </c>
      <c r="O726" cm="1">
        <f t="array" ref="O726">SUMPRODUCT((G726&lt;=$G$701:$G$750)/COUNTIF($G$701:$G$750,$G$701:$G$750))</f>
        <v>26</v>
      </c>
    </row>
    <row r="727" spans="1:15" x14ac:dyDescent="0.45">
      <c r="A727" s="1" t="s">
        <v>52</v>
      </c>
      <c r="D727" s="1"/>
      <c r="E727" s="16">
        <v>43891</v>
      </c>
      <c r="F727" s="1" t="s">
        <v>124</v>
      </c>
      <c r="G727" s="2">
        <v>4988329</v>
      </c>
      <c r="H727" s="2">
        <v>163575</v>
      </c>
      <c r="I727" s="2">
        <v>24070</v>
      </c>
      <c r="J727" s="2">
        <v>494</v>
      </c>
      <c r="K727" s="2">
        <v>16495</v>
      </c>
      <c r="L727" s="2">
        <v>6713</v>
      </c>
      <c r="M727" s="2">
        <v>220</v>
      </c>
      <c r="N727" s="2">
        <v>30.5</v>
      </c>
      <c r="O727" cm="1">
        <f t="array" ref="O727">SUMPRODUCT((G727&lt;=$G$701:$G$750)/COUNTIF($G$701:$G$750,$G$701:$G$750))</f>
        <v>27</v>
      </c>
    </row>
    <row r="728" spans="1:15" x14ac:dyDescent="0.45">
      <c r="A728" s="1" t="s">
        <v>51</v>
      </c>
      <c r="D728" s="1"/>
      <c r="E728" s="16">
        <v>43891</v>
      </c>
      <c r="F728" s="1" t="s">
        <v>124</v>
      </c>
      <c r="G728" s="2">
        <v>4984883</v>
      </c>
      <c r="H728" s="2">
        <v>114788</v>
      </c>
      <c r="I728" s="2">
        <v>21516</v>
      </c>
      <c r="J728" s="2">
        <v>296</v>
      </c>
      <c r="K728" s="2">
        <v>7750</v>
      </c>
      <c r="L728" s="2">
        <v>6709</v>
      </c>
      <c r="M728" s="2">
        <v>154</v>
      </c>
      <c r="N728" s="2">
        <v>43.43</v>
      </c>
      <c r="O728" cm="1">
        <f t="array" ref="O728">SUMPRODUCT((G728&lt;=$G$701:$G$750)/COUNTIF($G$701:$G$750,$G$701:$G$750))</f>
        <v>28</v>
      </c>
    </row>
    <row r="729" spans="1:15" x14ac:dyDescent="0.45">
      <c r="A729" s="1" t="s">
        <v>134</v>
      </c>
      <c r="D729" s="1"/>
      <c r="E729" s="16">
        <v>43891</v>
      </c>
      <c r="F729" s="1" t="s">
        <v>124</v>
      </c>
      <c r="G729" s="2">
        <v>4166360</v>
      </c>
      <c r="H729" s="2">
        <v>142104</v>
      </c>
      <c r="I729" s="2">
        <v>68414</v>
      </c>
      <c r="J729" s="2">
        <v>1502</v>
      </c>
      <c r="K729" s="2">
        <v>18078</v>
      </c>
      <c r="L729" s="2">
        <v>5607</v>
      </c>
      <c r="M729" s="2">
        <v>191</v>
      </c>
      <c r="N729" s="2">
        <v>29.32</v>
      </c>
      <c r="O729" cm="1">
        <f t="array" ref="O729">SUMPRODUCT((G729&lt;=$G$701:$G$750)/COUNTIF($G$701:$G$750,$G$701:$G$750))</f>
        <v>29</v>
      </c>
    </row>
    <row r="730" spans="1:15" x14ac:dyDescent="0.45">
      <c r="A730" s="1" t="s">
        <v>44</v>
      </c>
      <c r="D730" s="1"/>
      <c r="E730" s="16">
        <v>43891</v>
      </c>
      <c r="F730" s="1" t="s">
        <v>124</v>
      </c>
      <c r="G730" s="2">
        <v>4014371</v>
      </c>
      <c r="H730" s="2">
        <v>152027</v>
      </c>
      <c r="I730" s="2">
        <v>23233</v>
      </c>
      <c r="J730" s="2">
        <v>454</v>
      </c>
      <c r="K730" s="2">
        <v>10943</v>
      </c>
      <c r="L730" s="2">
        <v>5402</v>
      </c>
      <c r="M730" s="2">
        <v>204</v>
      </c>
      <c r="N730" s="2">
        <v>26.41</v>
      </c>
      <c r="O730" cm="1">
        <f t="array" ref="O730">SUMPRODUCT((G730&lt;=$G$701:$G$750)/COUNTIF($G$701:$G$750,$G$701:$G$750))</f>
        <v>30</v>
      </c>
    </row>
    <row r="731" spans="1:15" x14ac:dyDescent="0.45">
      <c r="A731" s="1" t="s">
        <v>64</v>
      </c>
      <c r="D731" s="1"/>
      <c r="E731" s="16">
        <v>43891</v>
      </c>
      <c r="F731" s="1" t="s">
        <v>124</v>
      </c>
      <c r="G731" s="2">
        <v>3781173</v>
      </c>
      <c r="H731" s="2">
        <v>264917</v>
      </c>
      <c r="I731" s="2">
        <v>72816</v>
      </c>
      <c r="J731" s="2">
        <v>1074</v>
      </c>
      <c r="K731" s="2">
        <v>30434</v>
      </c>
      <c r="L731" s="2">
        <v>5089</v>
      </c>
      <c r="M731" s="2">
        <v>356</v>
      </c>
      <c r="N731" s="2">
        <v>14.27</v>
      </c>
      <c r="O731" cm="1">
        <f t="array" ref="O731">SUMPRODUCT((G731&lt;=$G$701:$G$750)/COUNTIF($G$701:$G$750,$G$701:$G$750))</f>
        <v>31</v>
      </c>
    </row>
    <row r="732" spans="1:15" x14ac:dyDescent="0.45">
      <c r="A732" s="1" t="s">
        <v>102</v>
      </c>
      <c r="D732" s="1"/>
      <c r="E732" s="16">
        <v>43891</v>
      </c>
      <c r="F732" s="1" t="s">
        <v>124</v>
      </c>
      <c r="G732" s="2">
        <v>3731517</v>
      </c>
      <c r="H732" s="2">
        <v>332195</v>
      </c>
      <c r="I732" s="2">
        <v>40615</v>
      </c>
      <c r="J732" s="2">
        <v>1159</v>
      </c>
      <c r="K732" s="2">
        <v>44954</v>
      </c>
      <c r="L732" s="2">
        <v>5022</v>
      </c>
      <c r="M732" s="2">
        <v>447</v>
      </c>
      <c r="N732" s="2">
        <v>11.23</v>
      </c>
      <c r="O732" cm="1">
        <f t="array" ref="O732">SUMPRODUCT((G732&lt;=$G$701:$G$750)/COUNTIF($G$701:$G$750,$G$701:$G$750))</f>
        <v>32</v>
      </c>
    </row>
    <row r="733" spans="1:15" x14ac:dyDescent="0.45">
      <c r="A733" s="1" t="s">
        <v>45</v>
      </c>
      <c r="D733" s="1"/>
      <c r="E733" s="16">
        <v>43891</v>
      </c>
      <c r="F733" s="1" t="s">
        <v>124</v>
      </c>
      <c r="G733" s="2">
        <v>3578533</v>
      </c>
      <c r="H733" s="2">
        <v>176093</v>
      </c>
      <c r="I733" s="2">
        <v>13271</v>
      </c>
      <c r="J733" s="2">
        <v>359</v>
      </c>
      <c r="K733" s="2">
        <v>11948</v>
      </c>
      <c r="L733" s="2">
        <v>4816</v>
      </c>
      <c r="M733" s="2">
        <v>237</v>
      </c>
      <c r="N733" s="2">
        <v>20.32</v>
      </c>
      <c r="O733" cm="1">
        <f t="array" ref="O733">SUMPRODUCT((G733&lt;=$G$701:$G$750)/COUNTIF($G$701:$G$750,$G$701:$G$750))</f>
        <v>33</v>
      </c>
    </row>
    <row r="734" spans="1:15" x14ac:dyDescent="0.45">
      <c r="A734" s="1" t="s">
        <v>36</v>
      </c>
      <c r="D734" s="1"/>
      <c r="E734" s="16">
        <v>43891</v>
      </c>
      <c r="F734" s="1" t="s">
        <v>124</v>
      </c>
      <c r="G734" s="2">
        <v>3068824</v>
      </c>
      <c r="H734" s="2">
        <v>104674</v>
      </c>
      <c r="I734" s="2">
        <v>40498</v>
      </c>
      <c r="J734" s="2">
        <v>358</v>
      </c>
      <c r="K734" s="2">
        <v>12335</v>
      </c>
      <c r="L734" s="2">
        <v>4130</v>
      </c>
      <c r="M734" s="2">
        <v>140</v>
      </c>
      <c r="N734" s="2">
        <v>29.32</v>
      </c>
      <c r="O734" cm="1">
        <f t="array" ref="O734">SUMPRODUCT((G734&lt;=$G$701:$G$750)/COUNTIF($G$701:$G$750,$G$701:$G$750))</f>
        <v>34</v>
      </c>
    </row>
    <row r="735" spans="1:15" x14ac:dyDescent="0.45">
      <c r="A735" s="1" t="s">
        <v>54</v>
      </c>
      <c r="D735" s="1"/>
      <c r="E735" s="16">
        <v>43891</v>
      </c>
      <c r="F735" s="1" t="s">
        <v>124</v>
      </c>
      <c r="G735" s="2">
        <v>3024507</v>
      </c>
      <c r="H735" s="2">
        <v>225503</v>
      </c>
      <c r="I735" s="2">
        <v>23061</v>
      </c>
      <c r="J735" s="2">
        <v>625</v>
      </c>
      <c r="K735" s="2">
        <v>16504</v>
      </c>
      <c r="L735" s="2">
        <v>4070</v>
      </c>
      <c r="M735" s="2">
        <v>303</v>
      </c>
      <c r="N735" s="2">
        <v>13.41</v>
      </c>
      <c r="O735" cm="1">
        <f t="array" ref="O735">SUMPRODUCT((G735&lt;=$G$701:$G$750)/COUNTIF($G$701:$G$750,$G$701:$G$750))</f>
        <v>35</v>
      </c>
    </row>
    <row r="736" spans="1:15" x14ac:dyDescent="0.45">
      <c r="A736" s="1" t="s">
        <v>41</v>
      </c>
      <c r="D736" s="1"/>
      <c r="E736" s="16">
        <v>43891</v>
      </c>
      <c r="F736" s="1" t="s">
        <v>124</v>
      </c>
      <c r="G736" s="2">
        <v>2987052</v>
      </c>
      <c r="H736" s="2">
        <v>231102</v>
      </c>
      <c r="I736" s="2">
        <v>22233</v>
      </c>
      <c r="J736" s="2">
        <v>764</v>
      </c>
      <c r="K736" s="2">
        <v>21266</v>
      </c>
      <c r="L736" s="2">
        <v>4020</v>
      </c>
      <c r="M736" s="2">
        <v>311</v>
      </c>
      <c r="N736" s="2">
        <v>12.93</v>
      </c>
      <c r="O736" cm="1">
        <f t="array" ref="O736">SUMPRODUCT((G736&lt;=$G$701:$G$750)/COUNTIF($G$701:$G$750,$G$701:$G$750))</f>
        <v>36</v>
      </c>
    </row>
    <row r="737" spans="1:15" x14ac:dyDescent="0.45">
      <c r="A737" s="1" t="s">
        <v>215</v>
      </c>
      <c r="D737" s="1"/>
      <c r="E737" s="16">
        <v>43891</v>
      </c>
      <c r="F737" s="1" t="s">
        <v>124</v>
      </c>
      <c r="G737" s="2">
        <v>2876384</v>
      </c>
      <c r="H737" s="2">
        <v>112653</v>
      </c>
      <c r="I737" s="2">
        <v>18471</v>
      </c>
      <c r="J737" s="2">
        <v>299</v>
      </c>
      <c r="K737" s="2">
        <v>9303</v>
      </c>
      <c r="L737" s="2">
        <v>3871</v>
      </c>
      <c r="M737" s="2">
        <v>151</v>
      </c>
      <c r="N737" s="2">
        <v>25.53</v>
      </c>
      <c r="O737" cm="1">
        <f t="array" ref="O737">SUMPRODUCT((G737&lt;=$G$701:$G$750)/COUNTIF($G$701:$G$750,$G$701:$G$750))</f>
        <v>37</v>
      </c>
    </row>
    <row r="738" spans="1:15" x14ac:dyDescent="0.45">
      <c r="A738" s="1" t="s">
        <v>55</v>
      </c>
      <c r="D738" s="1"/>
      <c r="E738" s="16">
        <v>43891</v>
      </c>
      <c r="F738" s="1" t="s">
        <v>124</v>
      </c>
      <c r="G738" s="2">
        <v>2859327</v>
      </c>
      <c r="H738" s="2">
        <v>131331</v>
      </c>
      <c r="I738" s="2">
        <v>12149</v>
      </c>
      <c r="J738" s="2">
        <v>378</v>
      </c>
      <c r="K738" s="2">
        <v>14324</v>
      </c>
      <c r="L738" s="2">
        <v>3848</v>
      </c>
      <c r="M738" s="2">
        <v>176</v>
      </c>
      <c r="N738" s="2">
        <v>21.77</v>
      </c>
      <c r="O738" cm="1">
        <f t="array" ref="O738">SUMPRODUCT((G738&lt;=$G$701:$G$750)/COUNTIF($G$701:$G$750,$G$701:$G$750))</f>
        <v>38</v>
      </c>
    </row>
    <row r="739" spans="1:15" x14ac:dyDescent="0.45">
      <c r="A739" s="1" t="s">
        <v>26</v>
      </c>
      <c r="D739" s="1"/>
      <c r="E739" s="16">
        <v>43891</v>
      </c>
      <c r="F739" s="1" t="s">
        <v>124</v>
      </c>
      <c r="G739" s="2">
        <v>2133919</v>
      </c>
      <c r="H739" s="2">
        <v>173625</v>
      </c>
      <c r="I739" s="2">
        <v>32892</v>
      </c>
      <c r="J739" s="2">
        <v>703</v>
      </c>
      <c r="K739" s="2">
        <v>20210</v>
      </c>
      <c r="L739" s="2">
        <v>2872</v>
      </c>
      <c r="M739" s="2">
        <v>233</v>
      </c>
      <c r="N739" s="2">
        <v>12.29</v>
      </c>
      <c r="O739" cm="1">
        <f t="array" ref="O739">SUMPRODUCT((G739&lt;=$G$701:$G$750)/COUNTIF($G$701:$G$750,$G$701:$G$750))</f>
        <v>39</v>
      </c>
    </row>
    <row r="740" spans="1:15" x14ac:dyDescent="0.45">
      <c r="A740" s="1" t="s">
        <v>70</v>
      </c>
      <c r="D740" s="1"/>
      <c r="E740" s="16">
        <v>43891</v>
      </c>
      <c r="F740" s="1" t="s">
        <v>124</v>
      </c>
      <c r="G740" s="2">
        <v>2022025</v>
      </c>
      <c r="H740" s="2">
        <v>112050</v>
      </c>
      <c r="I740" s="2">
        <v>12597</v>
      </c>
      <c r="J740" s="2">
        <v>257</v>
      </c>
      <c r="K740" s="2">
        <v>7641</v>
      </c>
      <c r="L740" s="2">
        <v>2721</v>
      </c>
      <c r="M740" s="2">
        <v>150</v>
      </c>
      <c r="N740" s="2">
        <v>18.05</v>
      </c>
      <c r="O740" cm="1">
        <f t="array" ref="O740">SUMPRODUCT((G740&lt;=$G$701:$G$750)/COUNTIF($G$701:$G$750,$G$701:$G$750))</f>
        <v>40</v>
      </c>
    </row>
    <row r="741" spans="1:15" x14ac:dyDescent="0.45">
      <c r="A741" s="1" t="s">
        <v>49</v>
      </c>
      <c r="D741" s="1"/>
      <c r="E741" s="16">
        <v>43891</v>
      </c>
      <c r="F741" s="1" t="s">
        <v>124</v>
      </c>
      <c r="G741" s="2">
        <v>1913929</v>
      </c>
      <c r="H741" s="2">
        <v>240505</v>
      </c>
      <c r="I741" s="2">
        <v>11083</v>
      </c>
      <c r="J741" s="2">
        <v>1144</v>
      </c>
      <c r="K741" s="2">
        <v>16591</v>
      </c>
      <c r="L741" s="2">
        <v>2575</v>
      </c>
      <c r="M741" s="2">
        <v>323</v>
      </c>
      <c r="N741" s="2">
        <v>7.96</v>
      </c>
      <c r="O741" cm="1">
        <f t="array" ref="O741">SUMPRODUCT((G741&lt;=$G$701:$G$750)/COUNTIF($G$701:$G$750,$G$701:$G$750))</f>
        <v>41</v>
      </c>
    </row>
    <row r="742" spans="1:15" x14ac:dyDescent="0.45">
      <c r="A742" s="1" t="s">
        <v>38</v>
      </c>
      <c r="D742" s="1"/>
      <c r="E742" s="16">
        <v>43891</v>
      </c>
      <c r="F742" s="1" t="s">
        <v>124</v>
      </c>
      <c r="G742" s="2">
        <v>1732328</v>
      </c>
      <c r="H742" s="2">
        <v>109895</v>
      </c>
      <c r="I742" s="2">
        <v>23610</v>
      </c>
      <c r="J742" s="2">
        <v>1015</v>
      </c>
      <c r="K742" s="2">
        <v>11947</v>
      </c>
      <c r="L742" s="2">
        <v>2331</v>
      </c>
      <c r="M742" s="2">
        <v>147</v>
      </c>
      <c r="N742" s="2">
        <v>15.76</v>
      </c>
      <c r="O742" cm="1">
        <f t="array" ref="O742">SUMPRODUCT((G742&lt;=$G$701:$G$750)/COUNTIF($G$701:$G$750,$G$701:$G$750))</f>
        <v>42</v>
      </c>
    </row>
    <row r="743" spans="1:15" x14ac:dyDescent="0.45">
      <c r="A743" s="1" t="s">
        <v>135</v>
      </c>
      <c r="D743" s="1"/>
      <c r="E743" s="16">
        <v>43891</v>
      </c>
      <c r="F743" s="1" t="s">
        <v>124</v>
      </c>
      <c r="G743" s="2">
        <v>1428936</v>
      </c>
      <c r="H743" s="2">
        <v>104046</v>
      </c>
      <c r="I743" s="2">
        <v>10800</v>
      </c>
      <c r="J743" s="2">
        <v>246</v>
      </c>
      <c r="K743" s="2">
        <v>8249</v>
      </c>
      <c r="L743" s="2">
        <v>1923</v>
      </c>
      <c r="M743" s="2">
        <v>140</v>
      </c>
      <c r="N743" s="2">
        <v>13.73</v>
      </c>
      <c r="O743" cm="1">
        <f t="array" ref="O743">SUMPRODUCT((G743&lt;=$G$701:$G$750)/COUNTIF($G$701:$G$750,$G$701:$G$750))</f>
        <v>43</v>
      </c>
    </row>
    <row r="744" spans="1:15" x14ac:dyDescent="0.45">
      <c r="A744" s="1" t="s">
        <v>94</v>
      </c>
      <c r="D744" s="1"/>
      <c r="E744" s="16">
        <v>43891</v>
      </c>
      <c r="F744" s="1" t="s">
        <v>124</v>
      </c>
      <c r="G744" s="2">
        <v>1353161</v>
      </c>
      <c r="H744" s="2">
        <v>171462</v>
      </c>
      <c r="I744" s="2">
        <v>18831</v>
      </c>
      <c r="J744" s="2">
        <v>679</v>
      </c>
      <c r="K744" s="2">
        <v>23789</v>
      </c>
      <c r="L744" s="2">
        <v>1821</v>
      </c>
      <c r="M744" s="2">
        <v>230</v>
      </c>
      <c r="N744" s="2">
        <v>7.89</v>
      </c>
      <c r="O744" cm="1">
        <f t="array" ref="O744">SUMPRODUCT((G744&lt;=$G$701:$G$750)/COUNTIF($G$701:$G$750,$G$701:$G$750))</f>
        <v>44</v>
      </c>
    </row>
    <row r="745" spans="1:15" x14ac:dyDescent="0.45">
      <c r="A745" s="1" t="s">
        <v>13</v>
      </c>
      <c r="D745" s="1"/>
      <c r="E745" s="16">
        <v>43891</v>
      </c>
      <c r="F745" s="1" t="s">
        <v>124</v>
      </c>
      <c r="G745" s="2">
        <v>1333127</v>
      </c>
      <c r="H745" s="2">
        <v>192775</v>
      </c>
      <c r="I745" s="2">
        <v>40253</v>
      </c>
      <c r="J745" s="2">
        <v>674</v>
      </c>
      <c r="K745" s="2">
        <v>21245</v>
      </c>
      <c r="L745" s="2">
        <v>1794</v>
      </c>
      <c r="M745" s="2">
        <v>259</v>
      </c>
      <c r="N745" s="2">
        <v>6.92</v>
      </c>
      <c r="O745" cm="1">
        <f t="array" ref="O745">SUMPRODUCT((G745&lt;=$G$701:$G$750)/COUNTIF($G$701:$G$750,$G$701:$G$750))</f>
        <v>45</v>
      </c>
    </row>
    <row r="746" spans="1:15" x14ac:dyDescent="0.45">
      <c r="A746" s="1" t="s">
        <v>100</v>
      </c>
      <c r="D746" s="1"/>
      <c r="E746" s="16">
        <v>43891</v>
      </c>
      <c r="F746" s="1" t="s">
        <v>124</v>
      </c>
      <c r="G746" s="2">
        <v>1045528</v>
      </c>
      <c r="H746" s="2">
        <v>120569</v>
      </c>
      <c r="I746" s="2">
        <v>10733</v>
      </c>
      <c r="J746" s="2">
        <v>597</v>
      </c>
      <c r="K746" s="2">
        <v>16216</v>
      </c>
      <c r="L746" s="2">
        <v>1407</v>
      </c>
      <c r="M746" s="2">
        <v>162</v>
      </c>
      <c r="N746" s="2">
        <v>8.67</v>
      </c>
      <c r="O746" cm="1">
        <f t="array" ref="O746">SUMPRODUCT((G746&lt;=$G$701:$G$750)/COUNTIF($G$701:$G$750,$G$701:$G$750))</f>
        <v>46</v>
      </c>
    </row>
    <row r="747" spans="1:15" x14ac:dyDescent="0.45">
      <c r="A747" s="1" t="s">
        <v>43</v>
      </c>
      <c r="D747" s="1"/>
      <c r="E747" s="16">
        <v>43891</v>
      </c>
      <c r="F747" s="1" t="s">
        <v>124</v>
      </c>
      <c r="G747" s="2">
        <v>1011639</v>
      </c>
      <c r="H747" s="2">
        <v>105581</v>
      </c>
      <c r="I747" s="2">
        <v>52982</v>
      </c>
      <c r="J747" s="2">
        <v>349</v>
      </c>
      <c r="K747" s="2">
        <v>10856</v>
      </c>
      <c r="L747" s="2">
        <v>1361</v>
      </c>
      <c r="M747" s="2">
        <v>142</v>
      </c>
      <c r="N747" s="2">
        <v>9.58</v>
      </c>
      <c r="O747" cm="1">
        <f t="array" ref="O747">SUMPRODUCT((G747&lt;=$G$701:$G$750)/COUNTIF($G$701:$G$750,$G$701:$G$750))</f>
        <v>47</v>
      </c>
    </row>
    <row r="748" spans="1:15" x14ac:dyDescent="0.45">
      <c r="A748" s="1" t="s">
        <v>50</v>
      </c>
      <c r="D748" s="1"/>
      <c r="E748" s="16">
        <v>43891</v>
      </c>
      <c r="F748" s="1" t="s">
        <v>124</v>
      </c>
      <c r="G748" s="2">
        <v>874783</v>
      </c>
      <c r="H748" s="2">
        <v>138699</v>
      </c>
      <c r="I748" s="2">
        <v>7016</v>
      </c>
      <c r="J748" s="2">
        <v>363</v>
      </c>
      <c r="K748" s="2">
        <v>26592</v>
      </c>
      <c r="L748" s="2">
        <v>1177</v>
      </c>
      <c r="M748" s="2">
        <v>186</v>
      </c>
      <c r="N748" s="2">
        <v>6.31</v>
      </c>
      <c r="O748" cm="1">
        <f t="array" ref="O748">SUMPRODUCT((G748&lt;=$G$701:$G$750)/COUNTIF($G$701:$G$750,$G$701:$G$750))</f>
        <v>48</v>
      </c>
    </row>
    <row r="749" spans="1:15" x14ac:dyDescent="0.45">
      <c r="A749" s="1" t="s">
        <v>35</v>
      </c>
      <c r="D749" s="1"/>
      <c r="E749" s="16">
        <v>43891</v>
      </c>
      <c r="F749" s="1" t="s">
        <v>124</v>
      </c>
      <c r="G749" s="2">
        <v>809840</v>
      </c>
      <c r="H749" s="2">
        <v>117876</v>
      </c>
      <c r="I749" s="2">
        <v>15095</v>
      </c>
      <c r="J749" s="2">
        <v>309</v>
      </c>
      <c r="K749" s="2">
        <v>15647</v>
      </c>
      <c r="L749" s="2">
        <v>1089</v>
      </c>
      <c r="M749" s="2">
        <v>158</v>
      </c>
      <c r="N749" s="2">
        <v>6.87</v>
      </c>
      <c r="O749" cm="1">
        <f t="array" ref="O749">SUMPRODUCT((G749&lt;=$G$701:$G$750)/COUNTIF($G$701:$G$750,$G$701:$G$750))</f>
        <v>49</v>
      </c>
    </row>
    <row r="750" spans="1:15" x14ac:dyDescent="0.45">
      <c r="A750" s="1" t="s">
        <v>71</v>
      </c>
      <c r="D750" s="1"/>
      <c r="E750" s="16">
        <v>43891</v>
      </c>
      <c r="F750" s="1" t="s">
        <v>124</v>
      </c>
      <c r="G750" s="2">
        <v>620662</v>
      </c>
      <c r="H750" s="2">
        <v>134256</v>
      </c>
      <c r="I750" s="2">
        <v>3125</v>
      </c>
      <c r="J750" s="2">
        <v>528</v>
      </c>
      <c r="K750" s="2">
        <v>25430</v>
      </c>
      <c r="L750" s="2">
        <v>835</v>
      </c>
      <c r="M750" s="2">
        <v>180</v>
      </c>
      <c r="N750" s="2">
        <v>4.62</v>
      </c>
      <c r="O750" cm="1">
        <f t="array" ref="O750">SUMPRODUCT((G750&lt;=$G$701:$G$750)/COUNTIF($G$701:$G$750,$G$701:$G$750))</f>
        <v>50</v>
      </c>
    </row>
    <row r="751" spans="1:15" x14ac:dyDescent="0.45">
      <c r="A751" s="1" t="s">
        <v>137</v>
      </c>
      <c r="D751" s="1"/>
      <c r="E751" s="16">
        <v>43922</v>
      </c>
      <c r="F751" s="1" t="s">
        <v>136</v>
      </c>
      <c r="G751" s="2">
        <v>344551979</v>
      </c>
      <c r="H751" s="2">
        <v>4588347</v>
      </c>
      <c r="I751" s="2">
        <v>1728977</v>
      </c>
      <c r="J751" s="2">
        <v>15710</v>
      </c>
      <c r="K751" s="2">
        <v>319709</v>
      </c>
      <c r="L751" s="2">
        <v>479209</v>
      </c>
      <c r="M751" s="2">
        <v>6381</v>
      </c>
      <c r="N751" s="2">
        <v>75.09</v>
      </c>
      <c r="O751" cm="1">
        <f t="array" ref="O751">SUMPRODUCT((G751&lt;=G751:G800)/COUNTIF(G751:G800,G751:G800))</f>
        <v>1</v>
      </c>
    </row>
    <row r="752" spans="1:15" x14ac:dyDescent="0.45">
      <c r="A752" s="1" t="s">
        <v>18</v>
      </c>
      <c r="D752" s="1"/>
      <c r="E752" s="16">
        <v>43922</v>
      </c>
      <c r="F752" s="1" t="s">
        <v>136</v>
      </c>
      <c r="G752" s="2">
        <v>141922978</v>
      </c>
      <c r="H752" s="2">
        <v>2303367</v>
      </c>
      <c r="I752" s="2">
        <v>548653</v>
      </c>
      <c r="J752" s="2">
        <v>4912</v>
      </c>
      <c r="K752" s="2">
        <v>272519</v>
      </c>
      <c r="L752" s="2">
        <v>197389</v>
      </c>
      <c r="M752" s="2">
        <v>3203</v>
      </c>
      <c r="N752" s="2">
        <v>61.62</v>
      </c>
      <c r="O752" cm="1">
        <f t="array" ref="O752">SUMPRODUCT((G752&lt;=G752:G801)/COUNTIF(G752:G801,G752:G801))</f>
        <v>2</v>
      </c>
    </row>
    <row r="753" spans="1:15" x14ac:dyDescent="0.45">
      <c r="A753" s="1" t="s">
        <v>12</v>
      </c>
      <c r="D753" s="1"/>
      <c r="E753" s="16">
        <v>43922</v>
      </c>
      <c r="F753" s="1" t="s">
        <v>136</v>
      </c>
      <c r="G753" s="2">
        <v>135859472</v>
      </c>
      <c r="H753" s="2">
        <v>3461495</v>
      </c>
      <c r="I753" s="2">
        <v>727437</v>
      </c>
      <c r="J753" s="2">
        <v>8802</v>
      </c>
      <c r="K753" s="2">
        <v>243651</v>
      </c>
      <c r="L753" s="2">
        <v>188956</v>
      </c>
      <c r="M753" s="2">
        <v>4814</v>
      </c>
      <c r="N753" s="2">
        <v>39.25</v>
      </c>
      <c r="O753" cm="1">
        <f t="array" ref="O753">SUMPRODUCT((G753&lt;=G753:G802)/COUNTIF(G753:G802,G753:G802))</f>
        <v>3</v>
      </c>
    </row>
    <row r="754" spans="1:15" x14ac:dyDescent="0.45">
      <c r="A754" s="1" t="s">
        <v>10</v>
      </c>
      <c r="D754" s="1"/>
      <c r="E754" s="16">
        <v>43922</v>
      </c>
      <c r="F754" s="1" t="s">
        <v>136</v>
      </c>
      <c r="G754" s="2">
        <v>97700836</v>
      </c>
      <c r="H754" s="2">
        <v>7413195</v>
      </c>
      <c r="I754" s="2">
        <v>832660</v>
      </c>
      <c r="J754" s="2">
        <v>59676</v>
      </c>
      <c r="K754" s="2">
        <v>565926</v>
      </c>
      <c r="L754" s="2">
        <v>135884</v>
      </c>
      <c r="M754" s="2">
        <v>10310</v>
      </c>
      <c r="N754" s="2">
        <v>13.18</v>
      </c>
      <c r="O754" cm="1">
        <f t="array" ref="O754">SUMPRODUCT((G754&lt;=G754:G803)/COUNTIF(G754:G803,G754:G803))</f>
        <v>4</v>
      </c>
    </row>
    <row r="755" spans="1:15" x14ac:dyDescent="0.45">
      <c r="A755" s="1" t="s">
        <v>16</v>
      </c>
      <c r="D755" s="1"/>
      <c r="E755" s="16">
        <v>43922</v>
      </c>
      <c r="F755" s="1" t="s">
        <v>136</v>
      </c>
      <c r="G755" s="2">
        <v>86673161</v>
      </c>
      <c r="H755" s="2">
        <v>1981314</v>
      </c>
      <c r="I755" s="2">
        <v>535624</v>
      </c>
      <c r="J755" s="2">
        <v>5542</v>
      </c>
      <c r="K755" s="2">
        <v>215744</v>
      </c>
      <c r="L755" s="2">
        <v>120546</v>
      </c>
      <c r="M755" s="2">
        <v>2755</v>
      </c>
      <c r="N755" s="2">
        <v>43.75</v>
      </c>
      <c r="O755" cm="1">
        <f t="array" ref="O755">SUMPRODUCT((G755&lt;=G755:G804)/COUNTIF(G755:G804,G755:G804))</f>
        <v>5</v>
      </c>
    </row>
    <row r="756" spans="1:15" x14ac:dyDescent="0.45">
      <c r="A756" s="1" t="s">
        <v>101</v>
      </c>
      <c r="D756" s="1"/>
      <c r="E756" s="16">
        <v>43922</v>
      </c>
      <c r="F756" s="1" t="s">
        <v>136</v>
      </c>
      <c r="G756" s="2">
        <v>80164314</v>
      </c>
      <c r="H756" s="2">
        <v>5542660</v>
      </c>
      <c r="I756" s="2">
        <v>389980</v>
      </c>
      <c r="J756" s="2">
        <v>13207</v>
      </c>
      <c r="K756" s="2">
        <v>436487</v>
      </c>
      <c r="L756" s="2">
        <v>111494</v>
      </c>
      <c r="M756" s="2">
        <v>7708</v>
      </c>
      <c r="N756" s="2">
        <v>14.46</v>
      </c>
      <c r="O756" cm="1">
        <f t="array" ref="O756">SUMPRODUCT((G756&lt;=G756:G805)/COUNTIF(G756:G805,G756:G805))</f>
        <v>6</v>
      </c>
    </row>
    <row r="757" spans="1:15" x14ac:dyDescent="0.45">
      <c r="A757" s="1" t="s">
        <v>24</v>
      </c>
      <c r="D757" s="1"/>
      <c r="E757" s="16">
        <v>43922</v>
      </c>
      <c r="F757" s="1" t="s">
        <v>136</v>
      </c>
      <c r="G757" s="2">
        <v>75744434</v>
      </c>
      <c r="H757" s="2">
        <v>1450376</v>
      </c>
      <c r="I757" s="2">
        <v>240860</v>
      </c>
      <c r="J757" s="2">
        <v>4233</v>
      </c>
      <c r="K757" s="2">
        <v>122286</v>
      </c>
      <c r="L757" s="2">
        <v>105346</v>
      </c>
      <c r="M757" s="2">
        <v>2017</v>
      </c>
      <c r="N757" s="2">
        <v>52.22</v>
      </c>
      <c r="O757" cm="1">
        <f t="array" ref="O757">SUMPRODUCT((G757&lt;=G757:G806)/COUNTIF(G757:G806,G757:G806))</f>
        <v>7</v>
      </c>
    </row>
    <row r="758" spans="1:15" x14ac:dyDescent="0.45">
      <c r="A758" s="1" t="s">
        <v>20</v>
      </c>
      <c r="D758" s="1"/>
      <c r="E758" s="16">
        <v>43922</v>
      </c>
      <c r="F758" s="1" t="s">
        <v>136</v>
      </c>
      <c r="G758" s="2">
        <v>54477072</v>
      </c>
      <c r="H758" s="2">
        <v>673933</v>
      </c>
      <c r="I758" s="2">
        <v>360147</v>
      </c>
      <c r="J758" s="2">
        <v>1747</v>
      </c>
      <c r="K758" s="2">
        <v>34147</v>
      </c>
      <c r="L758" s="2">
        <v>75767</v>
      </c>
      <c r="M758" s="2">
        <v>937</v>
      </c>
      <c r="N758" s="2">
        <v>80.83</v>
      </c>
      <c r="O758" cm="1">
        <f t="array" ref="O758">SUMPRODUCT((G758&lt;=G758:G807)/COUNTIF(G758:G807,G758:G807))</f>
        <v>8</v>
      </c>
    </row>
    <row r="759" spans="1:15" x14ac:dyDescent="0.45">
      <c r="A759" s="1" t="s">
        <v>25</v>
      </c>
      <c r="D759" s="1"/>
      <c r="E759" s="16">
        <v>43922</v>
      </c>
      <c r="F759" s="1" t="s">
        <v>136</v>
      </c>
      <c r="G759" s="2">
        <v>41127736</v>
      </c>
      <c r="H759" s="2">
        <v>1669376</v>
      </c>
      <c r="I759" s="2">
        <v>317297</v>
      </c>
      <c r="J759" s="2">
        <v>4077</v>
      </c>
      <c r="K759" s="2">
        <v>196386</v>
      </c>
      <c r="L759" s="2">
        <v>57201</v>
      </c>
      <c r="M759" s="2">
        <v>2321</v>
      </c>
      <c r="N759" s="2">
        <v>24.64</v>
      </c>
      <c r="O759" cm="1">
        <f t="array" ref="O759">SUMPRODUCT((G759&lt;=G759:G808)/COUNTIF(G759:G808,G759:G808))</f>
        <v>9</v>
      </c>
    </row>
    <row r="760" spans="1:15" x14ac:dyDescent="0.45">
      <c r="A760" s="1" t="s">
        <v>19</v>
      </c>
      <c r="D760" s="1"/>
      <c r="E760" s="16">
        <v>43922</v>
      </c>
      <c r="F760" s="1" t="s">
        <v>136</v>
      </c>
      <c r="G760" s="2">
        <v>33013013</v>
      </c>
      <c r="H760" s="2">
        <v>1326196</v>
      </c>
      <c r="I760" s="2">
        <v>150840</v>
      </c>
      <c r="J760" s="2">
        <v>4515</v>
      </c>
      <c r="K760" s="2">
        <v>68562</v>
      </c>
      <c r="L760" s="2">
        <v>45915</v>
      </c>
      <c r="M760" s="2">
        <v>1844</v>
      </c>
      <c r="N760" s="2">
        <v>24.89</v>
      </c>
      <c r="O760" cm="1">
        <f t="array" ref="O760">SUMPRODUCT((G760&lt;=G760:G809)/COUNTIF(G760:G809,G760:G809))</f>
        <v>10</v>
      </c>
    </row>
    <row r="761" spans="1:15" x14ac:dyDescent="0.45">
      <c r="A761" s="1" t="s">
        <v>39</v>
      </c>
      <c r="D761" s="1"/>
      <c r="E761" s="16">
        <v>43922</v>
      </c>
      <c r="F761" s="1" t="s">
        <v>136</v>
      </c>
      <c r="G761" s="2">
        <v>29294664</v>
      </c>
      <c r="H761" s="2">
        <v>252286</v>
      </c>
      <c r="I761" s="2">
        <v>159643</v>
      </c>
      <c r="J761" s="2">
        <v>1313</v>
      </c>
      <c r="K761" s="2">
        <v>20427</v>
      </c>
      <c r="L761" s="2">
        <v>40743</v>
      </c>
      <c r="M761" s="2">
        <v>350</v>
      </c>
      <c r="N761" s="2">
        <v>116.12</v>
      </c>
      <c r="O761" cm="1">
        <f t="array" ref="O761">SUMPRODUCT((G761&lt;=G761:G810)/COUNTIF(G761:G810,G761:G810))</f>
        <v>11</v>
      </c>
    </row>
    <row r="762" spans="1:15" x14ac:dyDescent="0.45">
      <c r="A762" s="1" t="s">
        <v>104</v>
      </c>
      <c r="D762" s="1"/>
      <c r="E762" s="16">
        <v>43922</v>
      </c>
      <c r="F762" s="1" t="s">
        <v>136</v>
      </c>
      <c r="G762" s="2">
        <v>26722751</v>
      </c>
      <c r="H762" s="2">
        <v>708342</v>
      </c>
      <c r="I762" s="2">
        <v>252777</v>
      </c>
      <c r="J762" s="2">
        <v>3825</v>
      </c>
      <c r="K762" s="2">
        <v>87226</v>
      </c>
      <c r="L762" s="2">
        <v>37166</v>
      </c>
      <c r="M762" s="2">
        <v>985</v>
      </c>
      <c r="N762" s="2">
        <v>37.729999999999997</v>
      </c>
      <c r="O762" cm="1">
        <f t="array" ref="O762">SUMPRODUCT((G762&lt;=G762:G811)/COUNTIF(G762:G811,G762:G811))</f>
        <v>12</v>
      </c>
    </row>
    <row r="763" spans="1:15" x14ac:dyDescent="0.45">
      <c r="A763" s="1" t="s">
        <v>138</v>
      </c>
      <c r="D763" s="1"/>
      <c r="E763" s="16">
        <v>43922</v>
      </c>
      <c r="F763" s="1" t="s">
        <v>136</v>
      </c>
      <c r="G763" s="2">
        <v>23588747</v>
      </c>
      <c r="H763" s="2">
        <v>1087372</v>
      </c>
      <c r="I763" s="2">
        <v>229292</v>
      </c>
      <c r="J763" s="2">
        <v>9298</v>
      </c>
      <c r="K763" s="2">
        <v>54928</v>
      </c>
      <c r="L763" s="2">
        <v>32807</v>
      </c>
      <c r="M763" s="2">
        <v>1512</v>
      </c>
      <c r="N763" s="2">
        <v>21.69</v>
      </c>
      <c r="O763" cm="1">
        <f t="array" ref="O763">SUMPRODUCT((G763&lt;=G763:G812)/COUNTIF(G763:G812,G763:G812))</f>
        <v>13</v>
      </c>
    </row>
    <row r="764" spans="1:15" x14ac:dyDescent="0.45">
      <c r="A764" s="1" t="s">
        <v>84</v>
      </c>
      <c r="D764" s="1"/>
      <c r="E764" s="16">
        <v>43922</v>
      </c>
      <c r="F764" s="1" t="s">
        <v>136</v>
      </c>
      <c r="G764" s="2">
        <v>22805444</v>
      </c>
      <c r="H764" s="2">
        <v>393485</v>
      </c>
      <c r="I764" s="2">
        <v>121033</v>
      </c>
      <c r="J764" s="2">
        <v>821</v>
      </c>
      <c r="K764" s="2">
        <v>44358</v>
      </c>
      <c r="L764" s="2">
        <v>31718</v>
      </c>
      <c r="M764" s="2">
        <v>547</v>
      </c>
      <c r="N764" s="2">
        <v>57.96</v>
      </c>
      <c r="O764" cm="1">
        <f t="array" ref="O764">SUMPRODUCT((G764&lt;=G764:G813)/COUNTIF(G764:G813,G764:G813))</f>
        <v>14</v>
      </c>
    </row>
    <row r="765" spans="1:15" x14ac:dyDescent="0.45">
      <c r="A765" s="1" t="s">
        <v>131</v>
      </c>
      <c r="D765" s="1"/>
      <c r="E765" s="16">
        <v>43922</v>
      </c>
      <c r="F765" s="1" t="s">
        <v>136</v>
      </c>
      <c r="G765" s="2">
        <v>22494164</v>
      </c>
      <c r="H765" s="2">
        <v>519504</v>
      </c>
      <c r="I765" s="2">
        <v>130992</v>
      </c>
      <c r="J765" s="2">
        <v>1759</v>
      </c>
      <c r="K765" s="2">
        <v>38121</v>
      </c>
      <c r="L765" s="2">
        <v>31285</v>
      </c>
      <c r="M765" s="2">
        <v>722</v>
      </c>
      <c r="N765" s="2">
        <v>43.3</v>
      </c>
      <c r="O765" cm="1">
        <f t="array" ref="O765">SUMPRODUCT((G765&lt;=G765:G814)/COUNTIF(G765:G814,G765:G814))</f>
        <v>15</v>
      </c>
    </row>
    <row r="766" spans="1:15" x14ac:dyDescent="0.45">
      <c r="A766" s="1" t="s">
        <v>28</v>
      </c>
      <c r="D766" s="1"/>
      <c r="E766" s="16">
        <v>43922</v>
      </c>
      <c r="F766" s="1" t="s">
        <v>136</v>
      </c>
      <c r="G766" s="2">
        <v>19255239</v>
      </c>
      <c r="H766" s="2">
        <v>732947</v>
      </c>
      <c r="I766" s="2">
        <v>266055</v>
      </c>
      <c r="J766" s="2">
        <v>1697</v>
      </c>
      <c r="K766" s="2">
        <v>34297</v>
      </c>
      <c r="L766" s="2">
        <v>26780</v>
      </c>
      <c r="M766" s="2">
        <v>1019</v>
      </c>
      <c r="N766" s="2">
        <v>26.27</v>
      </c>
      <c r="O766" cm="1">
        <f t="array" ref="O766">SUMPRODUCT((G766&lt;=G766:G815)/COUNTIF(G766:G815,G766:G815))</f>
        <v>16</v>
      </c>
    </row>
    <row r="767" spans="1:15" x14ac:dyDescent="0.45">
      <c r="A767" s="1" t="s">
        <v>34</v>
      </c>
      <c r="D767" s="1"/>
      <c r="E767" s="16">
        <v>43922</v>
      </c>
      <c r="F767" s="1" t="s">
        <v>136</v>
      </c>
      <c r="G767" s="2">
        <v>18532544</v>
      </c>
      <c r="H767" s="2">
        <v>631257</v>
      </c>
      <c r="I767" s="2">
        <v>185533</v>
      </c>
      <c r="J767" s="2">
        <v>1954</v>
      </c>
      <c r="K767" s="2">
        <v>43889</v>
      </c>
      <c r="L767" s="2">
        <v>25775</v>
      </c>
      <c r="M767" s="2">
        <v>877</v>
      </c>
      <c r="N767" s="2">
        <v>29.36</v>
      </c>
      <c r="O767" cm="1">
        <f t="array" ref="O767">SUMPRODUCT((G767&lt;=G767:G816)/COUNTIF(G767:G816,G767:G816))</f>
        <v>16</v>
      </c>
    </row>
    <row r="768" spans="1:15" x14ac:dyDescent="0.45">
      <c r="A768" s="1" t="s">
        <v>61</v>
      </c>
      <c r="D768" s="1"/>
      <c r="E768" s="16">
        <v>43922</v>
      </c>
      <c r="F768" s="1" t="s">
        <v>136</v>
      </c>
      <c r="G768" s="2">
        <v>16947885</v>
      </c>
      <c r="H768" s="2">
        <v>1658572</v>
      </c>
      <c r="I768" s="2">
        <v>74276</v>
      </c>
      <c r="J768" s="2">
        <v>3877</v>
      </c>
      <c r="K768" s="2">
        <v>135535</v>
      </c>
      <c r="L768" s="2">
        <v>23571</v>
      </c>
      <c r="M768" s="2">
        <v>2306</v>
      </c>
      <c r="N768" s="2">
        <v>10.220000000000001</v>
      </c>
      <c r="O768" cm="1">
        <f t="array" ref="O768">SUMPRODUCT((G768&lt;=G768:G817)/COUNTIF(G768:G817,G768:G817))</f>
        <v>17</v>
      </c>
    </row>
    <row r="769" spans="1:15" x14ac:dyDescent="0.45">
      <c r="A769" s="1" t="s">
        <v>139</v>
      </c>
      <c r="D769" s="1"/>
      <c r="E769" s="16">
        <v>43922</v>
      </c>
      <c r="F769" s="1" t="s">
        <v>136</v>
      </c>
      <c r="G769" s="2">
        <v>15506656</v>
      </c>
      <c r="H769" s="2">
        <v>415801</v>
      </c>
      <c r="I769" s="2">
        <v>318002</v>
      </c>
      <c r="J769" s="2">
        <v>5619</v>
      </c>
      <c r="K769" s="2">
        <v>51549</v>
      </c>
      <c r="L769" s="2">
        <v>21566</v>
      </c>
      <c r="M769" s="2">
        <v>578</v>
      </c>
      <c r="N769" s="2">
        <v>37.29</v>
      </c>
      <c r="O769" cm="1">
        <f t="array" ref="O769">SUMPRODUCT((G769&lt;=G769:G818)/COUNTIF(G769:G818,G769:G818))</f>
        <v>18</v>
      </c>
    </row>
    <row r="770" spans="1:15" x14ac:dyDescent="0.45">
      <c r="A770" s="1" t="s">
        <v>15</v>
      </c>
      <c r="D770" s="1"/>
      <c r="E770" s="16">
        <v>43922</v>
      </c>
      <c r="F770" s="1" t="s">
        <v>136</v>
      </c>
      <c r="G770" s="2">
        <v>13708585</v>
      </c>
      <c r="H770" s="2">
        <v>875738</v>
      </c>
      <c r="I770" s="2">
        <v>82477</v>
      </c>
      <c r="J770" s="2">
        <v>2087</v>
      </c>
      <c r="K770" s="2">
        <v>87545</v>
      </c>
      <c r="L770" s="2">
        <v>19066</v>
      </c>
      <c r="M770" s="2">
        <v>1217</v>
      </c>
      <c r="N770" s="2">
        <v>15.65</v>
      </c>
      <c r="O770" cm="1">
        <f t="array" ref="O770">SUMPRODUCT((G770&lt;=G770:G819)/COUNTIF(G770:G819,G770:G819))</f>
        <v>20</v>
      </c>
    </row>
    <row r="771" spans="1:15" x14ac:dyDescent="0.45">
      <c r="A771" s="1" t="s">
        <v>140</v>
      </c>
      <c r="D771" s="1"/>
      <c r="E771" s="16">
        <v>43922</v>
      </c>
      <c r="F771" s="1" t="s">
        <v>136</v>
      </c>
      <c r="G771" s="2">
        <v>13446480</v>
      </c>
      <c r="H771" s="2">
        <v>218393</v>
      </c>
      <c r="I771" s="2">
        <v>132049</v>
      </c>
      <c r="J771" s="2">
        <v>1010</v>
      </c>
      <c r="K771" s="2">
        <v>17732</v>
      </c>
      <c r="L771" s="2">
        <v>18701</v>
      </c>
      <c r="M771" s="2">
        <v>303</v>
      </c>
      <c r="N771" s="2">
        <v>61.57</v>
      </c>
      <c r="O771" cm="1">
        <f t="array" ref="O771">SUMPRODUCT((G771&lt;=G771:G820)/COUNTIF(G771:G820,G771:G820))</f>
        <v>20</v>
      </c>
    </row>
    <row r="772" spans="1:15" x14ac:dyDescent="0.45">
      <c r="A772" s="1" t="s">
        <v>21</v>
      </c>
      <c r="D772" s="1"/>
      <c r="E772" s="16">
        <v>43922</v>
      </c>
      <c r="F772" s="1" t="s">
        <v>136</v>
      </c>
      <c r="G772" s="2">
        <v>12971551</v>
      </c>
      <c r="H772" s="2">
        <v>673816</v>
      </c>
      <c r="I772" s="2">
        <v>68689</v>
      </c>
      <c r="J772" s="2">
        <v>1790</v>
      </c>
      <c r="K772" s="2">
        <v>55513</v>
      </c>
      <c r="L772" s="2">
        <v>18041</v>
      </c>
      <c r="M772" s="2">
        <v>937</v>
      </c>
      <c r="N772" s="2">
        <v>19.25</v>
      </c>
      <c r="O772" cm="1">
        <f t="array" ref="O772">SUMPRODUCT((G772&lt;=G772:G821)/COUNTIF(G772:G821,G772:G821))</f>
        <v>22</v>
      </c>
    </row>
    <row r="773" spans="1:15" x14ac:dyDescent="0.45">
      <c r="A773" s="1" t="s">
        <v>14</v>
      </c>
      <c r="D773" s="1"/>
      <c r="E773" s="16">
        <v>43922</v>
      </c>
      <c r="F773" s="1" t="s">
        <v>136</v>
      </c>
      <c r="G773" s="2">
        <v>11950808</v>
      </c>
      <c r="H773" s="2">
        <v>619812</v>
      </c>
      <c r="I773" s="2">
        <v>71953</v>
      </c>
      <c r="J773" s="2">
        <v>1371</v>
      </c>
      <c r="K773" s="2">
        <v>45116</v>
      </c>
      <c r="L773" s="2">
        <v>16621</v>
      </c>
      <c r="M773" s="2">
        <v>862</v>
      </c>
      <c r="N773" s="2">
        <v>19.28</v>
      </c>
      <c r="O773" cm="1">
        <f t="array" ref="O773">SUMPRODUCT((G773&lt;=G773:G822)/COUNTIF(G773:G822,G773:G822))</f>
        <v>22</v>
      </c>
    </row>
    <row r="774" spans="1:15" x14ac:dyDescent="0.45">
      <c r="A774" s="1" t="s">
        <v>17</v>
      </c>
      <c r="D774" s="1"/>
      <c r="E774" s="16">
        <v>43922</v>
      </c>
      <c r="F774" s="1" t="s">
        <v>136</v>
      </c>
      <c r="G774" s="2">
        <v>11393509</v>
      </c>
      <c r="H774" s="2">
        <v>1293668</v>
      </c>
      <c r="I774" s="2">
        <v>42454</v>
      </c>
      <c r="J774" s="2">
        <v>3131</v>
      </c>
      <c r="K774" s="2">
        <v>136957</v>
      </c>
      <c r="L774" s="2">
        <v>15846</v>
      </c>
      <c r="M774" s="2">
        <v>1799</v>
      </c>
      <c r="N774" s="2">
        <v>8.81</v>
      </c>
      <c r="O774" cm="1">
        <f t="array" ref="O774">SUMPRODUCT((G774&lt;=G774:G823)/COUNTIF(G774:G823,G774:G823))</f>
        <v>23</v>
      </c>
    </row>
    <row r="775" spans="1:15" x14ac:dyDescent="0.45">
      <c r="A775" s="1" t="s">
        <v>33</v>
      </c>
      <c r="D775" s="1"/>
      <c r="E775" s="16">
        <v>43922</v>
      </c>
      <c r="F775" s="1" t="s">
        <v>136</v>
      </c>
      <c r="G775" s="2">
        <v>9404140</v>
      </c>
      <c r="H775" s="2">
        <v>239978</v>
      </c>
      <c r="I775" s="2">
        <v>26884</v>
      </c>
      <c r="J775" s="2">
        <v>598</v>
      </c>
      <c r="K775" s="2">
        <v>10489</v>
      </c>
      <c r="L775" s="2">
        <v>13079</v>
      </c>
      <c r="M775" s="2">
        <v>333</v>
      </c>
      <c r="N775" s="2">
        <v>39.19</v>
      </c>
      <c r="O775" cm="1">
        <f t="array" ref="O775">SUMPRODUCT((G775&lt;=G775:G824)/COUNTIF(G775:G824,G775:G824))</f>
        <v>24</v>
      </c>
    </row>
    <row r="776" spans="1:15" x14ac:dyDescent="0.45">
      <c r="A776" s="1" t="s">
        <v>29</v>
      </c>
      <c r="D776" s="1"/>
      <c r="E776" s="16">
        <v>43922</v>
      </c>
      <c r="F776" s="1" t="s">
        <v>136</v>
      </c>
      <c r="G776" s="2">
        <v>8220061</v>
      </c>
      <c r="H776" s="2">
        <v>525512</v>
      </c>
      <c r="I776" s="2">
        <v>141539</v>
      </c>
      <c r="J776" s="2">
        <v>1322</v>
      </c>
      <c r="K776" s="2">
        <v>87995</v>
      </c>
      <c r="L776" s="2">
        <v>11432</v>
      </c>
      <c r="M776" s="2">
        <v>730</v>
      </c>
      <c r="N776" s="2">
        <v>15.64</v>
      </c>
      <c r="O776" cm="1">
        <f t="array" ref="O776">SUMPRODUCT((G776&lt;=G776:G825)/COUNTIF(G776:G825,G776:G825))</f>
        <v>26</v>
      </c>
    </row>
    <row r="777" spans="1:15" x14ac:dyDescent="0.45">
      <c r="A777" s="1" t="s">
        <v>51</v>
      </c>
      <c r="D777" s="1"/>
      <c r="E777" s="16">
        <v>43922</v>
      </c>
      <c r="F777" s="1" t="s">
        <v>136</v>
      </c>
      <c r="G777" s="2">
        <v>7384185</v>
      </c>
      <c r="H777" s="2">
        <v>151879</v>
      </c>
      <c r="I777" s="2">
        <v>37832</v>
      </c>
      <c r="J777" s="2">
        <v>329</v>
      </c>
      <c r="K777" s="2">
        <v>8735</v>
      </c>
      <c r="L777" s="2">
        <v>10270</v>
      </c>
      <c r="M777" s="2">
        <v>211</v>
      </c>
      <c r="N777" s="2">
        <v>48.62</v>
      </c>
      <c r="O777" cm="1">
        <f t="array" ref="O777">SUMPRODUCT((G777&lt;=G777:G826)/COUNTIF(G777:G826,G777:G826))</f>
        <v>27</v>
      </c>
    </row>
    <row r="778" spans="1:15" x14ac:dyDescent="0.45">
      <c r="A778" s="1" t="s">
        <v>143</v>
      </c>
      <c r="D778" s="1"/>
      <c r="E778" s="16">
        <v>43922</v>
      </c>
      <c r="F778" s="1" t="s">
        <v>136</v>
      </c>
      <c r="G778" s="2">
        <v>7336458</v>
      </c>
      <c r="H778" s="2">
        <v>137112</v>
      </c>
      <c r="I778" s="2">
        <v>89047</v>
      </c>
      <c r="J778" s="2">
        <v>736</v>
      </c>
      <c r="K778" s="2">
        <v>6704</v>
      </c>
      <c r="L778" s="2">
        <v>10203</v>
      </c>
      <c r="M778" s="2">
        <v>190</v>
      </c>
      <c r="N778" s="2">
        <v>53.51</v>
      </c>
      <c r="O778" cm="1">
        <f t="array" ref="O778">SUMPRODUCT((G778&lt;=G778:G827)/COUNTIF(G778:G827,G778:G827))</f>
        <v>28</v>
      </c>
    </row>
    <row r="779" spans="1:15" x14ac:dyDescent="0.45">
      <c r="A779" s="1" t="s">
        <v>22</v>
      </c>
      <c r="D779" s="1"/>
      <c r="E779" s="16">
        <v>43922</v>
      </c>
      <c r="F779" s="1" t="s">
        <v>136</v>
      </c>
      <c r="G779" s="2">
        <v>7197240</v>
      </c>
      <c r="H779" s="2">
        <v>578827</v>
      </c>
      <c r="I779" s="2">
        <v>58881</v>
      </c>
      <c r="J779" s="2">
        <v>1881</v>
      </c>
      <c r="K779" s="2">
        <v>40966</v>
      </c>
      <c r="L779" s="2">
        <v>10010</v>
      </c>
      <c r="M779" s="2">
        <v>805</v>
      </c>
      <c r="N779" s="2">
        <v>12.43</v>
      </c>
      <c r="O779" cm="1">
        <f t="array" ref="O779">SUMPRODUCT((G779&lt;=G779:G828)/COUNTIF(G779:G828,G779:G828))</f>
        <v>28</v>
      </c>
    </row>
    <row r="780" spans="1:15" x14ac:dyDescent="0.45">
      <c r="A780" s="1" t="s">
        <v>31</v>
      </c>
      <c r="D780" s="1"/>
      <c r="E780" s="16">
        <v>43922</v>
      </c>
      <c r="F780" s="1" t="s">
        <v>136</v>
      </c>
      <c r="G780" s="2">
        <v>6942633</v>
      </c>
      <c r="H780" s="2">
        <v>447504</v>
      </c>
      <c r="I780" s="2">
        <v>23175</v>
      </c>
      <c r="J780" s="2">
        <v>968</v>
      </c>
      <c r="K780" s="2">
        <v>40925</v>
      </c>
      <c r="L780" s="2">
        <v>9655</v>
      </c>
      <c r="M780" s="2">
        <v>622</v>
      </c>
      <c r="N780" s="2">
        <v>15.51</v>
      </c>
      <c r="O780" cm="1">
        <f t="array" ref="O780">SUMPRODUCT((G780&lt;=G780:G829)/COUNTIF(G780:G829,G780:G829))</f>
        <v>29</v>
      </c>
    </row>
    <row r="781" spans="1:15" x14ac:dyDescent="0.45">
      <c r="A781" s="1" t="s">
        <v>102</v>
      </c>
      <c r="D781" s="1"/>
      <c r="E781" s="16">
        <v>43922</v>
      </c>
      <c r="F781" s="1" t="s">
        <v>136</v>
      </c>
      <c r="G781" s="2">
        <v>6390045</v>
      </c>
      <c r="H781" s="2">
        <v>565452</v>
      </c>
      <c r="I781" s="2">
        <v>36322</v>
      </c>
      <c r="J781" s="2">
        <v>1619</v>
      </c>
      <c r="K781" s="2">
        <v>54702</v>
      </c>
      <c r="L781" s="2">
        <v>8887</v>
      </c>
      <c r="M781" s="2">
        <v>786</v>
      </c>
      <c r="N781" s="2">
        <v>11.3</v>
      </c>
      <c r="O781" cm="1">
        <f t="array" ref="O781">SUMPRODUCT((G781&lt;=G781:G830)/COUNTIF(G781:G830,G781:G830))</f>
        <v>30</v>
      </c>
    </row>
    <row r="782" spans="1:15" x14ac:dyDescent="0.45">
      <c r="A782" s="1" t="s">
        <v>44</v>
      </c>
      <c r="D782" s="1"/>
      <c r="E782" s="16">
        <v>43922</v>
      </c>
      <c r="F782" s="1" t="s">
        <v>136</v>
      </c>
      <c r="G782" s="2">
        <v>4498709</v>
      </c>
      <c r="H782" s="2">
        <v>178288</v>
      </c>
      <c r="I782" s="2">
        <v>22183</v>
      </c>
      <c r="J782" s="2">
        <v>543</v>
      </c>
      <c r="K782" s="2">
        <v>10399</v>
      </c>
      <c r="L782" s="2">
        <v>6256</v>
      </c>
      <c r="M782" s="2">
        <v>247</v>
      </c>
      <c r="N782" s="2">
        <v>25.23</v>
      </c>
      <c r="O782" cm="1">
        <f t="array" ref="O782">SUMPRODUCT((G782&lt;=G782:G831)/COUNTIF(G782:G831,G782:G831))</f>
        <v>32</v>
      </c>
    </row>
    <row r="783" spans="1:15" x14ac:dyDescent="0.45">
      <c r="A783" s="1" t="s">
        <v>26</v>
      </c>
      <c r="D783" s="1"/>
      <c r="E783" s="16">
        <v>43922</v>
      </c>
      <c r="F783" s="1" t="s">
        <v>136</v>
      </c>
      <c r="G783" s="2">
        <v>4367820</v>
      </c>
      <c r="H783" s="2">
        <v>252280</v>
      </c>
      <c r="I783" s="2">
        <v>78018</v>
      </c>
      <c r="J783" s="2">
        <v>992</v>
      </c>
      <c r="K783" s="2">
        <v>23402</v>
      </c>
      <c r="L783" s="2">
        <v>6074</v>
      </c>
      <c r="M783" s="2">
        <v>350</v>
      </c>
      <c r="N783" s="2">
        <v>17.309999999999999</v>
      </c>
      <c r="O783" cm="1">
        <f t="array" ref="O783">SUMPRODUCT((G783&lt;=G783:G832)/COUNTIF(G783:G832,G783:G832))</f>
        <v>32</v>
      </c>
    </row>
    <row r="784" spans="1:15" x14ac:dyDescent="0.45">
      <c r="A784" s="1" t="s">
        <v>55</v>
      </c>
      <c r="D784" s="1"/>
      <c r="E784" s="16">
        <v>43922</v>
      </c>
      <c r="F784" s="1" t="s">
        <v>136</v>
      </c>
      <c r="G784" s="2">
        <v>4071594</v>
      </c>
      <c r="H784" s="2">
        <v>172933</v>
      </c>
      <c r="I784" s="2">
        <v>22708</v>
      </c>
      <c r="J784" s="2">
        <v>459</v>
      </c>
      <c r="K784" s="2">
        <v>14382</v>
      </c>
      <c r="L784" s="2">
        <v>5662</v>
      </c>
      <c r="M784" s="2">
        <v>240</v>
      </c>
      <c r="N784" s="2">
        <v>23.54</v>
      </c>
      <c r="O784" cm="1">
        <f t="array" ref="O784">SUMPRODUCT((G784&lt;=G784:G833)/COUNTIF(G784:G833,G784:G833))</f>
        <v>34</v>
      </c>
    </row>
    <row r="785" spans="1:15" x14ac:dyDescent="0.45">
      <c r="A785" s="1" t="s">
        <v>52</v>
      </c>
      <c r="D785" s="1"/>
      <c r="E785" s="16">
        <v>43922</v>
      </c>
      <c r="F785" s="1" t="s">
        <v>136</v>
      </c>
      <c r="G785" s="2">
        <v>3742896</v>
      </c>
      <c r="H785" s="2">
        <v>190069</v>
      </c>
      <c r="I785" s="2">
        <v>40997</v>
      </c>
      <c r="J785" s="2">
        <v>742</v>
      </c>
      <c r="K785" s="2">
        <v>15530</v>
      </c>
      <c r="L785" s="2">
        <v>5205</v>
      </c>
      <c r="M785" s="2">
        <v>264</v>
      </c>
      <c r="N785" s="2">
        <v>19.690000000000001</v>
      </c>
      <c r="O785" cm="1">
        <f t="array" ref="O785">SUMPRODUCT((G785&lt;=G785:G834)/COUNTIF(G785:G834,G785:G834))</f>
        <v>35</v>
      </c>
    </row>
    <row r="786" spans="1:15" x14ac:dyDescent="0.45">
      <c r="A786" s="1" t="s">
        <v>45</v>
      </c>
      <c r="D786" s="1"/>
      <c r="E786" s="16">
        <v>43922</v>
      </c>
      <c r="F786" s="1" t="s">
        <v>136</v>
      </c>
      <c r="G786" s="2">
        <v>3735559</v>
      </c>
      <c r="H786" s="2">
        <v>172106</v>
      </c>
      <c r="I786" s="2">
        <v>9591</v>
      </c>
      <c r="J786" s="2">
        <v>352</v>
      </c>
      <c r="K786" s="2">
        <v>9179</v>
      </c>
      <c r="L786" s="2">
        <v>5195</v>
      </c>
      <c r="M786" s="2">
        <v>239</v>
      </c>
      <c r="N786" s="2">
        <v>21.7</v>
      </c>
      <c r="O786" cm="1">
        <f t="array" ref="O786">SUMPRODUCT((G786&lt;=G786:G835)/COUNTIF(G786:G835,G786:G835))</f>
        <v>36</v>
      </c>
    </row>
    <row r="787" spans="1:15" x14ac:dyDescent="0.45">
      <c r="A787" s="1" t="s">
        <v>88</v>
      </c>
      <c r="D787" s="1"/>
      <c r="E787" s="16">
        <v>43922</v>
      </c>
      <c r="F787" s="1" t="s">
        <v>136</v>
      </c>
      <c r="G787" s="2">
        <v>3501875</v>
      </c>
      <c r="H787" s="2">
        <v>145699</v>
      </c>
      <c r="I787" s="2">
        <v>37793</v>
      </c>
      <c r="J787" s="2">
        <v>900</v>
      </c>
      <c r="K787" s="2">
        <v>11277</v>
      </c>
      <c r="L787" s="2">
        <v>4870</v>
      </c>
      <c r="M787" s="2">
        <v>202</v>
      </c>
      <c r="N787" s="2">
        <v>24.03</v>
      </c>
      <c r="O787" cm="1">
        <f t="array" ref="O787">SUMPRODUCT((G787&lt;=G787:G836)/COUNTIF(G787:G836,G787:G836))</f>
        <v>37</v>
      </c>
    </row>
    <row r="788" spans="1:15" x14ac:dyDescent="0.45">
      <c r="A788" s="1" t="s">
        <v>94</v>
      </c>
      <c r="D788" s="1"/>
      <c r="E788" s="16">
        <v>43922</v>
      </c>
      <c r="F788" s="1" t="s">
        <v>136</v>
      </c>
      <c r="G788" s="2">
        <v>3175509</v>
      </c>
      <c r="H788" s="2">
        <v>249791</v>
      </c>
      <c r="I788" s="2">
        <v>75160</v>
      </c>
      <c r="J788" s="2">
        <v>878</v>
      </c>
      <c r="K788" s="2">
        <v>26818</v>
      </c>
      <c r="L788" s="2">
        <v>4416</v>
      </c>
      <c r="M788" s="2">
        <v>347</v>
      </c>
      <c r="N788" s="2">
        <v>12.71</v>
      </c>
      <c r="O788" cm="1">
        <f t="array" ref="O788">SUMPRODUCT((G788&lt;=G788:G837)/COUNTIF(G788:G837,G788:G837))</f>
        <v>38</v>
      </c>
    </row>
    <row r="789" spans="1:15" x14ac:dyDescent="0.45">
      <c r="A789" s="1" t="s">
        <v>141</v>
      </c>
      <c r="D789" s="1"/>
      <c r="E789" s="16">
        <v>43922</v>
      </c>
      <c r="F789" s="1" t="s">
        <v>136</v>
      </c>
      <c r="G789" s="2">
        <v>2712061</v>
      </c>
      <c r="H789" s="2">
        <v>146673</v>
      </c>
      <c r="I789" s="2">
        <v>14888</v>
      </c>
      <c r="J789" s="2">
        <v>751</v>
      </c>
      <c r="K789" s="2">
        <v>6291</v>
      </c>
      <c r="L789" s="2">
        <v>3771</v>
      </c>
      <c r="M789" s="2">
        <v>203</v>
      </c>
      <c r="N789" s="2">
        <v>18.489999999999998</v>
      </c>
      <c r="O789" cm="1">
        <f t="array" ref="O789">SUMPRODUCT((G789&lt;=G789:G838)/COUNTIF(G789:G838,G789:G838))</f>
        <v>39</v>
      </c>
    </row>
    <row r="790" spans="1:15" x14ac:dyDescent="0.45">
      <c r="A790" s="1" t="s">
        <v>53</v>
      </c>
      <c r="D790" s="1"/>
      <c r="E790" s="16">
        <v>43922</v>
      </c>
      <c r="F790" s="1" t="s">
        <v>136</v>
      </c>
      <c r="G790" s="2">
        <v>2596554</v>
      </c>
      <c r="H790" s="2">
        <v>140545</v>
      </c>
      <c r="I790" s="2">
        <v>47194</v>
      </c>
      <c r="J790" s="2">
        <v>383</v>
      </c>
      <c r="K790" s="2">
        <v>15631</v>
      </c>
      <c r="L790" s="2">
        <v>3611</v>
      </c>
      <c r="M790" s="2">
        <v>195</v>
      </c>
      <c r="N790" s="2">
        <v>18.47</v>
      </c>
      <c r="O790" cm="1">
        <f t="array" ref="O790">SUMPRODUCT((G790&lt;=G790:G839)/COUNTIF(G790:G839,G790:G839))</f>
        <v>40</v>
      </c>
    </row>
    <row r="791" spans="1:15" x14ac:dyDescent="0.45">
      <c r="A791" s="1" t="s">
        <v>41</v>
      </c>
      <c r="D791" s="1"/>
      <c r="E791" s="16">
        <v>43922</v>
      </c>
      <c r="F791" s="1" t="s">
        <v>136</v>
      </c>
      <c r="G791" s="2">
        <v>2563293</v>
      </c>
      <c r="H791" s="2">
        <v>219139</v>
      </c>
      <c r="I791" s="2">
        <v>13238</v>
      </c>
      <c r="J791" s="2">
        <v>648</v>
      </c>
      <c r="K791" s="2">
        <v>17431</v>
      </c>
      <c r="L791" s="2">
        <v>3565</v>
      </c>
      <c r="M791" s="2">
        <v>304</v>
      </c>
      <c r="N791" s="2">
        <v>11.7</v>
      </c>
      <c r="O791" cm="1">
        <f t="array" ref="O791">SUMPRODUCT((G791&lt;=G791:G840)/COUNTIF(G791:G840,G791:G840))</f>
        <v>41</v>
      </c>
    </row>
    <row r="792" spans="1:15" x14ac:dyDescent="0.45">
      <c r="A792" s="1" t="s">
        <v>132</v>
      </c>
      <c r="D792" s="1"/>
      <c r="E792" s="16">
        <v>43922</v>
      </c>
      <c r="F792" s="1" t="s">
        <v>136</v>
      </c>
      <c r="G792" s="2">
        <v>2197924</v>
      </c>
      <c r="H792" s="2">
        <v>149598</v>
      </c>
      <c r="I792" s="2">
        <v>37518</v>
      </c>
      <c r="J792" s="2">
        <v>697</v>
      </c>
      <c r="K792" s="2">
        <v>22026</v>
      </c>
      <c r="L792" s="2">
        <v>3056</v>
      </c>
      <c r="M792" s="2">
        <v>208</v>
      </c>
      <c r="N792" s="2">
        <v>14.69</v>
      </c>
      <c r="O792" cm="1">
        <f t="array" ref="O792">SUMPRODUCT((G792&lt;=G792:G841)/COUNTIF(G792:G841,G792:G841))</f>
        <v>42</v>
      </c>
    </row>
    <row r="793" spans="1:15" x14ac:dyDescent="0.45">
      <c r="A793" s="1" t="s">
        <v>49</v>
      </c>
      <c r="D793" s="1"/>
      <c r="E793" s="16">
        <v>43922</v>
      </c>
      <c r="F793" s="1" t="s">
        <v>136</v>
      </c>
      <c r="G793" s="2">
        <v>2022378</v>
      </c>
      <c r="H793" s="2">
        <v>239858</v>
      </c>
      <c r="I793" s="2">
        <v>32256</v>
      </c>
      <c r="J793" s="2">
        <v>1062</v>
      </c>
      <c r="K793" s="2">
        <v>15829</v>
      </c>
      <c r="L793" s="2">
        <v>2812</v>
      </c>
      <c r="M793" s="2">
        <v>333</v>
      </c>
      <c r="N793" s="2">
        <v>8.43</v>
      </c>
      <c r="O793" cm="1">
        <f t="array" ref="O793">SUMPRODUCT((G793&lt;=G793:G842)/COUNTIF(G793:G842,G793:G842))</f>
        <v>43</v>
      </c>
    </row>
    <row r="794" spans="1:15" x14ac:dyDescent="0.45">
      <c r="A794" s="1" t="s">
        <v>54</v>
      </c>
      <c r="D794" s="1"/>
      <c r="E794" s="16">
        <v>43922</v>
      </c>
      <c r="F794" s="1" t="s">
        <v>136</v>
      </c>
      <c r="G794" s="2">
        <v>1700365</v>
      </c>
      <c r="H794" s="2">
        <v>213767</v>
      </c>
      <c r="I794" s="2">
        <v>12957</v>
      </c>
      <c r="J794" s="2">
        <v>509</v>
      </c>
      <c r="K794" s="2">
        <v>13087</v>
      </c>
      <c r="L794" s="2">
        <v>2364</v>
      </c>
      <c r="M794" s="2">
        <v>297</v>
      </c>
      <c r="N794" s="2">
        <v>7.95</v>
      </c>
      <c r="O794" cm="1">
        <f t="array" ref="O794">SUMPRODUCT((G794&lt;=G794:G843)/COUNTIF(G794:G843,G794:G843))</f>
        <v>44</v>
      </c>
    </row>
    <row r="795" spans="1:15" x14ac:dyDescent="0.45">
      <c r="A795" s="1" t="s">
        <v>135</v>
      </c>
      <c r="D795" s="1"/>
      <c r="E795" s="16">
        <v>43922</v>
      </c>
      <c r="F795" s="1" t="s">
        <v>136</v>
      </c>
      <c r="G795" s="2">
        <v>1682887</v>
      </c>
      <c r="H795" s="2">
        <v>135701</v>
      </c>
      <c r="I795" s="2">
        <v>16547</v>
      </c>
      <c r="J795" s="2">
        <v>396</v>
      </c>
      <c r="K795" s="2">
        <v>8577</v>
      </c>
      <c r="L795" s="2">
        <v>2340</v>
      </c>
      <c r="M795" s="2">
        <v>188</v>
      </c>
      <c r="N795" s="2">
        <v>12.4</v>
      </c>
      <c r="O795" cm="1">
        <f t="array" ref="O795">SUMPRODUCT((G795&lt;=G795:G844)/COUNTIF(G795:G844,G795:G844))</f>
        <v>45</v>
      </c>
    </row>
    <row r="796" spans="1:15" x14ac:dyDescent="0.45">
      <c r="A796" s="1" t="s">
        <v>35</v>
      </c>
      <c r="D796" s="1"/>
      <c r="E796" s="16">
        <v>43922</v>
      </c>
      <c r="F796" s="1" t="s">
        <v>136</v>
      </c>
      <c r="G796" s="2">
        <v>1369606</v>
      </c>
      <c r="H796" s="2">
        <v>154638</v>
      </c>
      <c r="I796" s="2">
        <v>15289</v>
      </c>
      <c r="J796" s="2">
        <v>391</v>
      </c>
      <c r="K796" s="2">
        <v>15118</v>
      </c>
      <c r="L796" s="2">
        <v>1904</v>
      </c>
      <c r="M796" s="2">
        <v>215</v>
      </c>
      <c r="N796" s="2">
        <v>8.86</v>
      </c>
      <c r="O796" cm="1">
        <f t="array" ref="O796">SUMPRODUCT((G796&lt;=G796:G845)/COUNTIF(G796:G845,G796:G845))</f>
        <v>46</v>
      </c>
    </row>
    <row r="797" spans="1:15" x14ac:dyDescent="0.45">
      <c r="A797" s="1" t="s">
        <v>50</v>
      </c>
      <c r="D797" s="1"/>
      <c r="E797" s="16">
        <v>43922</v>
      </c>
      <c r="F797" s="1" t="s">
        <v>136</v>
      </c>
      <c r="G797" s="2">
        <v>1077344</v>
      </c>
      <c r="H797" s="2">
        <v>160039</v>
      </c>
      <c r="I797" s="2">
        <v>7754</v>
      </c>
      <c r="J797" s="2">
        <v>369</v>
      </c>
      <c r="K797" s="2">
        <v>24954</v>
      </c>
      <c r="L797" s="2">
        <v>1498</v>
      </c>
      <c r="M797" s="2">
        <v>222</v>
      </c>
      <c r="N797" s="2">
        <v>6.73</v>
      </c>
      <c r="O797" cm="1">
        <f t="array" ref="O797">SUMPRODUCT((G797&lt;=G797:G846)/COUNTIF(G797:G846,G797:G846))</f>
        <v>47</v>
      </c>
    </row>
    <row r="798" spans="1:15" x14ac:dyDescent="0.45">
      <c r="A798" s="1" t="s">
        <v>71</v>
      </c>
      <c r="D798" s="1"/>
      <c r="E798" s="16">
        <v>43922</v>
      </c>
      <c r="F798" s="1" t="s">
        <v>136</v>
      </c>
      <c r="G798" s="2">
        <v>949817</v>
      </c>
      <c r="H798" s="2">
        <v>202237</v>
      </c>
      <c r="I798" s="2">
        <v>11151</v>
      </c>
      <c r="J798" s="2">
        <v>559</v>
      </c>
      <c r="K798" s="2">
        <v>26631</v>
      </c>
      <c r="L798" s="2">
        <v>1321</v>
      </c>
      <c r="M798" s="2">
        <v>281</v>
      </c>
      <c r="N798" s="2">
        <v>4.7</v>
      </c>
      <c r="O798" cm="1">
        <f t="array" ref="O798">SUMPRODUCT((G798&lt;=G798:G847)/COUNTIF(G798:G847,G798:G847))</f>
        <v>48</v>
      </c>
    </row>
    <row r="799" spans="1:15" x14ac:dyDescent="0.45">
      <c r="A799" s="1" t="s">
        <v>142</v>
      </c>
      <c r="D799" s="1"/>
      <c r="E799" s="16">
        <v>43922</v>
      </c>
      <c r="F799" s="1" t="s">
        <v>136</v>
      </c>
      <c r="G799" s="2">
        <v>833063</v>
      </c>
      <c r="H799" s="2">
        <v>139200</v>
      </c>
      <c r="I799" s="2">
        <v>28947</v>
      </c>
      <c r="J799" s="2">
        <v>381</v>
      </c>
      <c r="K799" s="2">
        <v>18425</v>
      </c>
      <c r="L799" s="2">
        <v>1158</v>
      </c>
      <c r="M799" s="2">
        <v>193</v>
      </c>
      <c r="N799" s="2">
        <v>5.98</v>
      </c>
      <c r="O799" cm="1">
        <f t="array" ref="O799">SUMPRODUCT((G799&lt;=G799:G848)/COUNTIF(G799:G848,G799:G848))</f>
        <v>49</v>
      </c>
    </row>
    <row r="800" spans="1:15" x14ac:dyDescent="0.45">
      <c r="A800" s="1" t="s">
        <v>13</v>
      </c>
      <c r="D800" s="1"/>
      <c r="E800" s="16">
        <v>43922</v>
      </c>
      <c r="F800" s="1" t="s">
        <v>136</v>
      </c>
      <c r="G800" s="2">
        <v>710294</v>
      </c>
      <c r="H800" s="2">
        <v>177240</v>
      </c>
      <c r="I800" s="2">
        <v>13344</v>
      </c>
      <c r="J800" s="2">
        <v>446</v>
      </c>
      <c r="K800" s="2">
        <v>15810</v>
      </c>
      <c r="L800" s="2">
        <v>987</v>
      </c>
      <c r="M800" s="2">
        <v>246</v>
      </c>
      <c r="N800" s="2">
        <v>4.01</v>
      </c>
      <c r="O800" cm="1">
        <f t="array" ref="O800">SUMPRODUCT((G800&lt;=G800:G849)/COUNTIF(G800:G849,G800:G849))</f>
        <v>50</v>
      </c>
    </row>
    <row r="801" spans="1:15" x14ac:dyDescent="0.45">
      <c r="A801" s="1" t="s">
        <v>18</v>
      </c>
      <c r="D801" s="1"/>
      <c r="E801" s="16">
        <v>43952</v>
      </c>
      <c r="F801" s="1" t="s">
        <v>136</v>
      </c>
      <c r="G801" s="2">
        <v>181536582</v>
      </c>
      <c r="H801" s="2">
        <v>2602630</v>
      </c>
      <c r="I801" s="2">
        <v>839576</v>
      </c>
      <c r="J801" s="2">
        <v>6961</v>
      </c>
      <c r="K801" s="2">
        <v>314436</v>
      </c>
      <c r="L801" s="2">
        <v>244329</v>
      </c>
      <c r="M801" s="2">
        <v>3502</v>
      </c>
      <c r="N801" s="2">
        <v>69.75</v>
      </c>
      <c r="O801" cm="1">
        <f t="array" ref="O801">SUMPRODUCT((G801&lt;=$G$801:$G$850)/COUNTIF($G$801:$G$850,$G$801:$G$850))</f>
        <v>1</v>
      </c>
    </row>
    <row r="802" spans="1:15" x14ac:dyDescent="0.45">
      <c r="A802" s="1" t="s">
        <v>137</v>
      </c>
      <c r="D802" s="1"/>
      <c r="E802" s="16">
        <v>43952</v>
      </c>
      <c r="F802" s="1" t="s">
        <v>136</v>
      </c>
      <c r="G802" s="2">
        <v>144780385</v>
      </c>
      <c r="H802" s="2">
        <v>4763465</v>
      </c>
      <c r="I802" s="2">
        <v>790635</v>
      </c>
      <c r="J802" s="2">
        <v>16287</v>
      </c>
      <c r="K802" s="2">
        <v>363116</v>
      </c>
      <c r="L802" s="2">
        <v>194859</v>
      </c>
      <c r="M802" s="2">
        <v>6411</v>
      </c>
      <c r="N802" s="2">
        <v>30.39</v>
      </c>
      <c r="O802" cm="1">
        <f t="array" ref="O802">SUMPRODUCT((G802&lt;=$G$801:$G$850)/COUNTIF($G$801:$G$850,$G$801:$G$850))</f>
        <v>2</v>
      </c>
    </row>
    <row r="803" spans="1:15" x14ac:dyDescent="0.45">
      <c r="A803" s="1" t="s">
        <v>12</v>
      </c>
      <c r="D803" s="1"/>
      <c r="E803" s="16">
        <v>43952</v>
      </c>
      <c r="F803" s="1" t="s">
        <v>136</v>
      </c>
      <c r="G803" s="2">
        <v>127698472</v>
      </c>
      <c r="H803" s="2">
        <v>3517695</v>
      </c>
      <c r="I803" s="2">
        <v>504630</v>
      </c>
      <c r="J803" s="2">
        <v>8347</v>
      </c>
      <c r="K803" s="2">
        <v>245122</v>
      </c>
      <c r="L803" s="2">
        <v>171868</v>
      </c>
      <c r="M803" s="2">
        <v>4734</v>
      </c>
      <c r="N803" s="2">
        <v>36.299999999999997</v>
      </c>
      <c r="O803" cm="1">
        <f t="array" ref="O803">SUMPRODUCT((G803&lt;=$G$801:$G$850)/COUNTIF($G$801:$G$850,$G$801:$G$850))</f>
        <v>3</v>
      </c>
    </row>
    <row r="804" spans="1:15" x14ac:dyDescent="0.45">
      <c r="A804" s="1" t="s">
        <v>10</v>
      </c>
      <c r="D804" s="1"/>
      <c r="E804" s="16">
        <v>43952</v>
      </c>
      <c r="F804" s="1" t="s">
        <v>136</v>
      </c>
      <c r="G804" s="2">
        <v>122842189</v>
      </c>
      <c r="H804" s="2">
        <v>10245704</v>
      </c>
      <c r="I804" s="2">
        <v>623197</v>
      </c>
      <c r="J804" s="2">
        <v>39752</v>
      </c>
      <c r="K804" s="2">
        <v>749518</v>
      </c>
      <c r="L804" s="2">
        <v>165332</v>
      </c>
      <c r="M804" s="2">
        <v>13789</v>
      </c>
      <c r="N804" s="2">
        <v>11.99</v>
      </c>
      <c r="O804" cm="1">
        <f t="array" ref="O804">SUMPRODUCT((G804&lt;=$G$801:$G$850)/COUNTIF($G$801:$G$850,$G$801:$G$850))</f>
        <v>4</v>
      </c>
    </row>
    <row r="805" spans="1:15" x14ac:dyDescent="0.45">
      <c r="A805" s="1" t="s">
        <v>24</v>
      </c>
      <c r="D805" s="1"/>
      <c r="E805" s="16">
        <v>43952</v>
      </c>
      <c r="F805" s="1" t="s">
        <v>136</v>
      </c>
      <c r="G805" s="2">
        <v>100049997</v>
      </c>
      <c r="H805" s="2">
        <v>2101914</v>
      </c>
      <c r="I805" s="2">
        <v>373709</v>
      </c>
      <c r="J805" s="2">
        <v>5847</v>
      </c>
      <c r="K805" s="2">
        <v>197660</v>
      </c>
      <c r="L805" s="2">
        <v>134656</v>
      </c>
      <c r="M805" s="2">
        <v>2828</v>
      </c>
      <c r="N805" s="2">
        <v>47.6</v>
      </c>
      <c r="O805" cm="1">
        <f t="array" ref="O805">SUMPRODUCT((G805&lt;=$G$801:$G$850)/COUNTIF($G$801:$G$850,$G$801:$G$850))</f>
        <v>5</v>
      </c>
    </row>
    <row r="806" spans="1:15" x14ac:dyDescent="0.45">
      <c r="A806" s="1" t="s">
        <v>101</v>
      </c>
      <c r="D806" s="1"/>
      <c r="E806" s="16">
        <v>43952</v>
      </c>
      <c r="F806" s="1" t="s">
        <v>136</v>
      </c>
      <c r="G806" s="2">
        <v>91664784</v>
      </c>
      <c r="H806" s="2">
        <v>5862126</v>
      </c>
      <c r="I806" s="2">
        <v>352914</v>
      </c>
      <c r="J806" s="2">
        <v>14850</v>
      </c>
      <c r="K806" s="2">
        <v>420751</v>
      </c>
      <c r="L806" s="2">
        <v>123371</v>
      </c>
      <c r="M806" s="2">
        <v>7889</v>
      </c>
      <c r="N806" s="2">
        <v>15.64</v>
      </c>
      <c r="O806" cm="1">
        <f t="array" ref="O806">SUMPRODUCT((G806&lt;=$G$801:$G$850)/COUNTIF($G$801:$G$850,$G$801:$G$850))</f>
        <v>6</v>
      </c>
    </row>
    <row r="807" spans="1:15" x14ac:dyDescent="0.45">
      <c r="A807" s="1" t="s">
        <v>16</v>
      </c>
      <c r="D807" s="1"/>
      <c r="E807" s="16">
        <v>43952</v>
      </c>
      <c r="F807" s="1" t="s">
        <v>136</v>
      </c>
      <c r="G807" s="2">
        <v>76786808</v>
      </c>
      <c r="H807" s="2">
        <v>1783788</v>
      </c>
      <c r="I807" s="2">
        <v>380494</v>
      </c>
      <c r="J807" s="2">
        <v>4853</v>
      </c>
      <c r="K807" s="2">
        <v>187999</v>
      </c>
      <c r="L807" s="2">
        <v>103346</v>
      </c>
      <c r="M807" s="2">
        <v>2400</v>
      </c>
      <c r="N807" s="2">
        <v>43.05</v>
      </c>
      <c r="O807" cm="1">
        <f t="array" ref="O807">SUMPRODUCT((G807&lt;=$G$801:$G$850)/COUNTIF($G$801:$G$850,$G$801:$G$850))</f>
        <v>7</v>
      </c>
    </row>
    <row r="808" spans="1:15" x14ac:dyDescent="0.45">
      <c r="A808" s="1" t="s">
        <v>20</v>
      </c>
      <c r="D808" s="1"/>
      <c r="E808" s="16">
        <v>43952</v>
      </c>
      <c r="F808" s="1" t="s">
        <v>136</v>
      </c>
      <c r="G808" s="2">
        <v>51023847</v>
      </c>
      <c r="H808" s="2">
        <v>717401</v>
      </c>
      <c r="I808" s="2">
        <v>199291</v>
      </c>
      <c r="J808" s="2">
        <v>1758</v>
      </c>
      <c r="K808" s="2">
        <v>33057</v>
      </c>
      <c r="L808" s="2">
        <v>68672</v>
      </c>
      <c r="M808" s="2">
        <v>965</v>
      </c>
      <c r="N808" s="2">
        <v>71.12</v>
      </c>
      <c r="O808" cm="1">
        <f t="array" ref="O808">SUMPRODUCT((G808&lt;=$G$801:$G$850)/COUNTIF($G$801:$G$850,$G$801:$G$850))</f>
        <v>8</v>
      </c>
    </row>
    <row r="809" spans="1:15" x14ac:dyDescent="0.45">
      <c r="A809" s="1" t="s">
        <v>25</v>
      </c>
      <c r="D809" s="1"/>
      <c r="E809" s="16">
        <v>43952</v>
      </c>
      <c r="F809" s="1" t="s">
        <v>136</v>
      </c>
      <c r="G809" s="2">
        <v>41091438</v>
      </c>
      <c r="H809" s="2">
        <v>1782172</v>
      </c>
      <c r="I809" s="2">
        <v>481719</v>
      </c>
      <c r="J809" s="2">
        <v>4034</v>
      </c>
      <c r="K809" s="2">
        <v>210206</v>
      </c>
      <c r="L809" s="2">
        <v>55304</v>
      </c>
      <c r="M809" s="2">
        <v>2398</v>
      </c>
      <c r="N809" s="2">
        <v>23.06</v>
      </c>
      <c r="O809" cm="1">
        <f t="array" ref="O809">SUMPRODUCT((G809&lt;=$G$801:$G$850)/COUNTIF($G$801:$G$850,$G$801:$G$850))</f>
        <v>9</v>
      </c>
    </row>
    <row r="810" spans="1:15" x14ac:dyDescent="0.45">
      <c r="A810" s="1" t="s">
        <v>104</v>
      </c>
      <c r="D810" s="1"/>
      <c r="E810" s="16">
        <v>43952</v>
      </c>
      <c r="F810" s="1" t="s">
        <v>136</v>
      </c>
      <c r="G810" s="2">
        <v>40390175</v>
      </c>
      <c r="H810" s="2">
        <v>941357</v>
      </c>
      <c r="I810" s="2">
        <v>256298</v>
      </c>
      <c r="J810" s="2">
        <v>4961</v>
      </c>
      <c r="K810" s="2">
        <v>105866</v>
      </c>
      <c r="L810" s="2">
        <v>54360</v>
      </c>
      <c r="M810" s="2">
        <v>1266</v>
      </c>
      <c r="N810" s="2">
        <v>42.91</v>
      </c>
      <c r="O810" cm="1">
        <f t="array" ref="O810">SUMPRODUCT((G810&lt;=$G$801:$G$850)/COUNTIF($G$801:$G$850,$G$801:$G$850))</f>
        <v>10</v>
      </c>
    </row>
    <row r="811" spans="1:15" x14ac:dyDescent="0.45">
      <c r="A811" s="1" t="s">
        <v>19</v>
      </c>
      <c r="D811" s="1"/>
      <c r="E811" s="16">
        <v>43952</v>
      </c>
      <c r="F811" s="1" t="s">
        <v>136</v>
      </c>
      <c r="G811" s="2">
        <v>36702327</v>
      </c>
      <c r="H811" s="2">
        <v>1398699</v>
      </c>
      <c r="I811" s="2">
        <v>123076</v>
      </c>
      <c r="J811" s="2">
        <v>4731</v>
      </c>
      <c r="K811" s="2">
        <v>69030</v>
      </c>
      <c r="L811" s="2">
        <v>49397</v>
      </c>
      <c r="M811" s="2">
        <v>1882</v>
      </c>
      <c r="N811" s="2">
        <v>26.24</v>
      </c>
      <c r="O811" cm="1">
        <f t="array" ref="O811">SUMPRODUCT((G811&lt;=$G$801:$G$850)/COUNTIF($G$801:$G$850,$G$801:$G$850))</f>
        <v>11</v>
      </c>
    </row>
    <row r="812" spans="1:15" x14ac:dyDescent="0.45">
      <c r="A812" s="1" t="s">
        <v>61</v>
      </c>
      <c r="D812" s="1"/>
      <c r="E812" s="16">
        <v>43952</v>
      </c>
      <c r="F812" s="1" t="s">
        <v>136</v>
      </c>
      <c r="G812" s="2">
        <v>30792219</v>
      </c>
      <c r="H812" s="2">
        <v>2389850</v>
      </c>
      <c r="I812" s="2">
        <v>222753</v>
      </c>
      <c r="J812" s="2">
        <v>8000</v>
      </c>
      <c r="K812" s="2">
        <v>178385</v>
      </c>
      <c r="L812" s="2">
        <v>41443</v>
      </c>
      <c r="M812" s="2">
        <v>3216</v>
      </c>
      <c r="N812" s="2">
        <v>12.88</v>
      </c>
      <c r="O812" cm="1">
        <f t="array" ref="O812">SUMPRODUCT((G812&lt;=$G$801:$G$850)/COUNTIF($G$801:$G$850,$G$801:$G$850))</f>
        <v>12</v>
      </c>
    </row>
    <row r="813" spans="1:15" x14ac:dyDescent="0.45">
      <c r="A813" s="1" t="s">
        <v>34</v>
      </c>
      <c r="D813" s="1"/>
      <c r="E813" s="16">
        <v>43952</v>
      </c>
      <c r="F813" s="1" t="s">
        <v>136</v>
      </c>
      <c r="G813" s="2">
        <v>26675053</v>
      </c>
      <c r="H813" s="2">
        <v>775422</v>
      </c>
      <c r="I813" s="2">
        <v>170584</v>
      </c>
      <c r="J813" s="2">
        <v>2168</v>
      </c>
      <c r="K813" s="2">
        <v>50281</v>
      </c>
      <c r="L813" s="2">
        <v>35901</v>
      </c>
      <c r="M813" s="2">
        <v>1043</v>
      </c>
      <c r="N813" s="2">
        <v>34.4</v>
      </c>
      <c r="O813" cm="1">
        <f t="array" ref="O813">SUMPRODUCT((G813&lt;=$G$801:$G$850)/COUNTIF($G$801:$G$850,$G$801:$G$850))</f>
        <v>13</v>
      </c>
    </row>
    <row r="814" spans="1:15" x14ac:dyDescent="0.45">
      <c r="A814" s="1" t="s">
        <v>39</v>
      </c>
      <c r="D814" s="1"/>
      <c r="E814" s="16">
        <v>43952</v>
      </c>
      <c r="F814" s="1" t="s">
        <v>136</v>
      </c>
      <c r="G814" s="2">
        <v>22611511</v>
      </c>
      <c r="H814" s="2">
        <v>206674</v>
      </c>
      <c r="I814" s="2">
        <v>66948</v>
      </c>
      <c r="J814" s="2">
        <v>483</v>
      </c>
      <c r="K814" s="2">
        <v>15434</v>
      </c>
      <c r="L814" s="2">
        <v>30432</v>
      </c>
      <c r="M814" s="2">
        <v>278</v>
      </c>
      <c r="N814" s="2">
        <v>109.41</v>
      </c>
      <c r="O814" cm="1">
        <f t="array" ref="O814">SUMPRODUCT((G814&lt;=$G$801:$G$850)/COUNTIF($G$801:$G$850,$G$801:$G$850))</f>
        <v>14</v>
      </c>
    </row>
    <row r="815" spans="1:15" x14ac:dyDescent="0.45">
      <c r="A815" s="1" t="s">
        <v>84</v>
      </c>
      <c r="D815" s="1"/>
      <c r="E815" s="16">
        <v>43952</v>
      </c>
      <c r="F815" s="1" t="s">
        <v>136</v>
      </c>
      <c r="G815" s="2">
        <v>21441095</v>
      </c>
      <c r="H815" s="2">
        <v>337992</v>
      </c>
      <c r="I815" s="2">
        <v>68163</v>
      </c>
      <c r="J815" s="2">
        <v>711</v>
      </c>
      <c r="K815" s="2">
        <v>37590</v>
      </c>
      <c r="L815" s="2">
        <v>28857</v>
      </c>
      <c r="M815" s="2">
        <v>454</v>
      </c>
      <c r="N815" s="2">
        <v>63.44</v>
      </c>
      <c r="O815" cm="1">
        <f t="array" ref="O815">SUMPRODUCT((G815&lt;=$G$801:$G$850)/COUNTIF($G$801:$G$850,$G$801:$G$850))</f>
        <v>15</v>
      </c>
    </row>
    <row r="816" spans="1:15" x14ac:dyDescent="0.45">
      <c r="A816" s="1" t="s">
        <v>28</v>
      </c>
      <c r="D816" s="1"/>
      <c r="E816" s="16">
        <v>43952</v>
      </c>
      <c r="F816" s="1" t="s">
        <v>136</v>
      </c>
      <c r="G816" s="2">
        <v>17114160</v>
      </c>
      <c r="H816" s="2">
        <v>689551</v>
      </c>
      <c r="I816" s="2">
        <v>125105</v>
      </c>
      <c r="J816" s="2">
        <v>4195</v>
      </c>
      <c r="K816" s="2">
        <v>35078</v>
      </c>
      <c r="L816" s="2">
        <v>23033</v>
      </c>
      <c r="M816" s="2">
        <v>928</v>
      </c>
      <c r="N816" s="2">
        <v>24.82</v>
      </c>
      <c r="O816" cm="1">
        <f t="array" ref="O816">SUMPRODUCT((G816&lt;=$G$801:$G$850)/COUNTIF($G$801:$G$850,$G$801:$G$850))</f>
        <v>16</v>
      </c>
    </row>
    <row r="817" spans="1:15" x14ac:dyDescent="0.45">
      <c r="A817" s="1" t="s">
        <v>21</v>
      </c>
      <c r="D817" s="1"/>
      <c r="E817" s="16">
        <v>43952</v>
      </c>
      <c r="F817" s="1" t="s">
        <v>136</v>
      </c>
      <c r="G817" s="2">
        <v>16391093</v>
      </c>
      <c r="H817" s="2">
        <v>823254</v>
      </c>
      <c r="I817" s="2">
        <v>128138</v>
      </c>
      <c r="J817" s="2">
        <v>2183</v>
      </c>
      <c r="K817" s="2">
        <v>62995</v>
      </c>
      <c r="L817" s="2">
        <v>22060</v>
      </c>
      <c r="M817" s="2">
        <v>1108</v>
      </c>
      <c r="N817" s="2">
        <v>19.91</v>
      </c>
      <c r="O817" cm="1">
        <f t="array" ref="O817">SUMPRODUCT((G817&lt;=$G$801:$G$850)/COUNTIF($G$801:$G$850,$G$801:$G$850))</f>
        <v>17</v>
      </c>
    </row>
    <row r="818" spans="1:15" x14ac:dyDescent="0.45">
      <c r="A818" s="1" t="s">
        <v>15</v>
      </c>
      <c r="D818" s="1"/>
      <c r="E818" s="16">
        <v>43952</v>
      </c>
      <c r="F818" s="1" t="s">
        <v>136</v>
      </c>
      <c r="G818" s="2">
        <v>14819259</v>
      </c>
      <c r="H818" s="2">
        <v>935781</v>
      </c>
      <c r="I818" s="2">
        <v>142904</v>
      </c>
      <c r="J818" s="2">
        <v>2434</v>
      </c>
      <c r="K818" s="2">
        <v>87808</v>
      </c>
      <c r="L818" s="2">
        <v>19945</v>
      </c>
      <c r="M818" s="2">
        <v>1259</v>
      </c>
      <c r="N818" s="2">
        <v>15.84</v>
      </c>
      <c r="O818" cm="1">
        <f t="array" ref="O818">SUMPRODUCT((G818&lt;=$G$801:$G$850)/COUNTIF($G$801:$G$850,$G$801:$G$850))</f>
        <v>18</v>
      </c>
    </row>
    <row r="819" spans="1:15" x14ac:dyDescent="0.45">
      <c r="A819" s="1" t="s">
        <v>14</v>
      </c>
      <c r="D819" s="1"/>
      <c r="E819" s="16">
        <v>43952</v>
      </c>
      <c r="F819" s="1" t="s">
        <v>136</v>
      </c>
      <c r="G819" s="2">
        <v>14217448</v>
      </c>
      <c r="H819" s="2">
        <v>594699</v>
      </c>
      <c r="I819" s="2">
        <v>72660</v>
      </c>
      <c r="J819" s="2">
        <v>1220</v>
      </c>
      <c r="K819" s="2">
        <v>40736</v>
      </c>
      <c r="L819" s="2">
        <v>19135</v>
      </c>
      <c r="M819" s="2">
        <v>800</v>
      </c>
      <c r="N819" s="2">
        <v>23.91</v>
      </c>
      <c r="O819" cm="1">
        <f t="array" ref="O819">SUMPRODUCT((G819&lt;=$G$801:$G$850)/COUNTIF($G$801:$G$850,$G$801:$G$850))</f>
        <v>19</v>
      </c>
    </row>
    <row r="820" spans="1:15" x14ac:dyDescent="0.45">
      <c r="A820" s="1" t="s">
        <v>26</v>
      </c>
      <c r="D820" s="1"/>
      <c r="E820" s="16">
        <v>43952</v>
      </c>
      <c r="F820" s="1" t="s">
        <v>136</v>
      </c>
      <c r="G820" s="2">
        <v>13382265</v>
      </c>
      <c r="H820" s="2">
        <v>384757</v>
      </c>
      <c r="I820" s="2">
        <v>76126</v>
      </c>
      <c r="J820" s="2">
        <v>992</v>
      </c>
      <c r="K820" s="2">
        <v>33764</v>
      </c>
      <c r="L820" s="2">
        <v>18011</v>
      </c>
      <c r="M820" s="2">
        <v>517</v>
      </c>
      <c r="N820" s="2">
        <v>34.78</v>
      </c>
      <c r="O820" cm="1">
        <f t="array" ref="O820">SUMPRODUCT((G820&lt;=$G$801:$G$850)/COUNTIF($G$801:$G$850,$G$801:$G$850))</f>
        <v>20</v>
      </c>
    </row>
    <row r="821" spans="1:15" x14ac:dyDescent="0.45">
      <c r="A821" s="1" t="s">
        <v>144</v>
      </c>
      <c r="D821" s="1"/>
      <c r="E821" s="16">
        <v>43952</v>
      </c>
      <c r="F821" s="1" t="s">
        <v>136</v>
      </c>
      <c r="G821" s="2">
        <v>13299419</v>
      </c>
      <c r="H821" s="2">
        <v>387419</v>
      </c>
      <c r="I821" s="2">
        <v>125768</v>
      </c>
      <c r="J821" s="2">
        <v>4989</v>
      </c>
      <c r="K821" s="2">
        <v>39524</v>
      </c>
      <c r="L821" s="2">
        <v>17899</v>
      </c>
      <c r="M821" s="2">
        <v>521</v>
      </c>
      <c r="N821" s="2">
        <v>34.33</v>
      </c>
      <c r="O821" cm="1">
        <f t="array" ref="O821">SUMPRODUCT((G821&lt;=$G$801:$G$850)/COUNTIF($G$801:$G$850,$G$801:$G$850))</f>
        <v>21</v>
      </c>
    </row>
    <row r="822" spans="1:15" x14ac:dyDescent="0.45">
      <c r="A822" s="1" t="s">
        <v>17</v>
      </c>
      <c r="D822" s="1"/>
      <c r="E822" s="16">
        <v>43952</v>
      </c>
      <c r="F822" s="1" t="s">
        <v>136</v>
      </c>
      <c r="G822" s="2">
        <v>11483497</v>
      </c>
      <c r="H822" s="2">
        <v>1338101</v>
      </c>
      <c r="I822" s="2">
        <v>106988</v>
      </c>
      <c r="J822" s="2">
        <v>2972</v>
      </c>
      <c r="K822" s="2">
        <v>139671</v>
      </c>
      <c r="L822" s="2">
        <v>15455</v>
      </c>
      <c r="M822" s="2">
        <v>1800</v>
      </c>
      <c r="N822" s="2">
        <v>8.58</v>
      </c>
      <c r="O822" cm="1">
        <f t="array" ref="O822">SUMPRODUCT((G822&lt;=$G$801:$G$850)/COUNTIF($G$801:$G$850,$G$801:$G$850))</f>
        <v>22</v>
      </c>
    </row>
    <row r="823" spans="1:15" x14ac:dyDescent="0.45">
      <c r="A823" s="1" t="s">
        <v>131</v>
      </c>
      <c r="D823" s="1"/>
      <c r="E823" s="16">
        <v>43952</v>
      </c>
      <c r="F823" s="1" t="s">
        <v>136</v>
      </c>
      <c r="G823" s="2">
        <v>10150782</v>
      </c>
      <c r="H823" s="2">
        <v>306001</v>
      </c>
      <c r="I823" s="2">
        <v>58370</v>
      </c>
      <c r="J823" s="2">
        <v>862</v>
      </c>
      <c r="K823" s="2">
        <v>25999</v>
      </c>
      <c r="L823" s="2">
        <v>13661</v>
      </c>
      <c r="M823" s="2">
        <v>411</v>
      </c>
      <c r="N823" s="2">
        <v>33.17</v>
      </c>
      <c r="O823" cm="1">
        <f t="array" ref="O823">SUMPRODUCT((G823&lt;=$G$801:$G$850)/COUNTIF($G$801:$G$850,$G$801:$G$850))</f>
        <v>23</v>
      </c>
    </row>
    <row r="824" spans="1:15" x14ac:dyDescent="0.45">
      <c r="A824" s="1" t="s">
        <v>51</v>
      </c>
      <c r="D824" s="1"/>
      <c r="E824" s="16">
        <v>43952</v>
      </c>
      <c r="F824" s="1" t="s">
        <v>136</v>
      </c>
      <c r="G824" s="2">
        <v>9293815</v>
      </c>
      <c r="H824" s="2">
        <v>166505</v>
      </c>
      <c r="I824" s="2">
        <v>77627</v>
      </c>
      <c r="J824" s="2">
        <v>352</v>
      </c>
      <c r="K824" s="2">
        <v>8980</v>
      </c>
      <c r="L824" s="2">
        <v>12508</v>
      </c>
      <c r="M824" s="2">
        <v>224</v>
      </c>
      <c r="N824" s="2">
        <v>55.82</v>
      </c>
      <c r="O824" cm="1">
        <f t="array" ref="O824">SUMPRODUCT((G824&lt;=$G$801:$G$850)/COUNTIF($G$801:$G$850,$G$801:$G$850))</f>
        <v>24</v>
      </c>
    </row>
    <row r="825" spans="1:15" x14ac:dyDescent="0.45">
      <c r="A825" s="1" t="s">
        <v>102</v>
      </c>
      <c r="D825" s="1"/>
      <c r="E825" s="16">
        <v>43952</v>
      </c>
      <c r="F825" s="1" t="s">
        <v>136</v>
      </c>
      <c r="G825" s="2">
        <v>8638002</v>
      </c>
      <c r="H825" s="2">
        <v>706043</v>
      </c>
      <c r="I825" s="2">
        <v>61229</v>
      </c>
      <c r="J825" s="2">
        <v>1868</v>
      </c>
      <c r="K825" s="2">
        <v>62943</v>
      </c>
      <c r="L825" s="2">
        <v>11625</v>
      </c>
      <c r="M825" s="2">
        <v>950</v>
      </c>
      <c r="N825" s="2">
        <v>12.23</v>
      </c>
      <c r="O825" cm="1">
        <f t="array" ref="O825">SUMPRODUCT((G825&lt;=$G$801:$G$850)/COUNTIF($G$801:$G$850,$G$801:$G$850))</f>
        <v>25</v>
      </c>
    </row>
    <row r="826" spans="1:15" x14ac:dyDescent="0.45">
      <c r="A826" s="1" t="s">
        <v>145</v>
      </c>
      <c r="D826" s="1"/>
      <c r="E826" s="16">
        <v>43952</v>
      </c>
      <c r="F826" s="1" t="s">
        <v>136</v>
      </c>
      <c r="G826" s="2">
        <v>8095949</v>
      </c>
      <c r="H826" s="2">
        <v>291564</v>
      </c>
      <c r="I826" s="2">
        <v>199475</v>
      </c>
      <c r="J826" s="2">
        <v>5340</v>
      </c>
      <c r="K826" s="2">
        <v>46892</v>
      </c>
      <c r="L826" s="2">
        <v>10896</v>
      </c>
      <c r="M826" s="2">
        <v>392</v>
      </c>
      <c r="N826" s="2">
        <v>27.77</v>
      </c>
      <c r="O826" cm="1">
        <f t="array" ref="O826">SUMPRODUCT((G826&lt;=$G$801:$G$850)/COUNTIF($G$801:$G$850,$G$801:$G$850))</f>
        <v>26</v>
      </c>
    </row>
    <row r="827" spans="1:15" x14ac:dyDescent="0.45">
      <c r="A827" s="1" t="s">
        <v>31</v>
      </c>
      <c r="D827" s="1"/>
      <c r="E827" s="16">
        <v>43952</v>
      </c>
      <c r="F827" s="1" t="s">
        <v>136</v>
      </c>
      <c r="G827" s="2">
        <v>7726699</v>
      </c>
      <c r="H827" s="2">
        <v>487288</v>
      </c>
      <c r="I827" s="2">
        <v>30391</v>
      </c>
      <c r="J827" s="2">
        <v>1010</v>
      </c>
      <c r="K827" s="2">
        <v>43298</v>
      </c>
      <c r="L827" s="2">
        <v>10399</v>
      </c>
      <c r="M827" s="2">
        <v>655</v>
      </c>
      <c r="N827" s="2">
        <v>15.86</v>
      </c>
      <c r="O827" cm="1">
        <f t="array" ref="O827">SUMPRODUCT((G827&lt;=$G$801:$G$850)/COUNTIF($G$801:$G$850,$G$801:$G$850))</f>
        <v>27</v>
      </c>
    </row>
    <row r="828" spans="1:15" x14ac:dyDescent="0.45">
      <c r="A828" s="1" t="s">
        <v>29</v>
      </c>
      <c r="D828" s="1"/>
      <c r="E828" s="16">
        <v>43952</v>
      </c>
      <c r="F828" s="1" t="s">
        <v>136</v>
      </c>
      <c r="G828" s="2">
        <v>6958942</v>
      </c>
      <c r="H828" s="2">
        <v>535445</v>
      </c>
      <c r="I828" s="2">
        <v>92615</v>
      </c>
      <c r="J828" s="2">
        <v>1202</v>
      </c>
      <c r="K828" s="2">
        <v>87250</v>
      </c>
      <c r="L828" s="2">
        <v>9366</v>
      </c>
      <c r="M828" s="2">
        <v>720</v>
      </c>
      <c r="N828" s="2">
        <v>13</v>
      </c>
      <c r="O828" cm="1">
        <f t="array" ref="O828">SUMPRODUCT((G828&lt;=$G$801:$G$850)/COUNTIF($G$801:$G$850,$G$801:$G$850))</f>
        <v>28</v>
      </c>
    </row>
    <row r="829" spans="1:15" x14ac:dyDescent="0.45">
      <c r="A829" s="1" t="s">
        <v>22</v>
      </c>
      <c r="D829" s="1"/>
      <c r="E829" s="16">
        <v>43952</v>
      </c>
      <c r="F829" s="1" t="s">
        <v>136</v>
      </c>
      <c r="G829" s="2">
        <v>6878581</v>
      </c>
      <c r="H829" s="2">
        <v>549016</v>
      </c>
      <c r="I829" s="2">
        <v>33126</v>
      </c>
      <c r="J829" s="2">
        <v>1490</v>
      </c>
      <c r="K829" s="2">
        <v>37636</v>
      </c>
      <c r="L829" s="2">
        <v>9257</v>
      </c>
      <c r="M829" s="2">
        <v>738</v>
      </c>
      <c r="N829" s="2">
        <v>12.53</v>
      </c>
      <c r="O829" cm="1">
        <f t="array" ref="O829">SUMPRODUCT((G829&lt;=$G$801:$G$850)/COUNTIF($G$801:$G$850,$G$801:$G$850))</f>
        <v>29</v>
      </c>
    </row>
    <row r="830" spans="1:15" x14ac:dyDescent="0.45">
      <c r="A830" s="1" t="s">
        <v>146</v>
      </c>
      <c r="D830" s="1"/>
      <c r="E830" s="16">
        <v>43952</v>
      </c>
      <c r="F830" s="1" t="s">
        <v>136</v>
      </c>
      <c r="G830" s="2">
        <v>5260465</v>
      </c>
      <c r="H830" s="2">
        <v>185719</v>
      </c>
      <c r="I830" s="2">
        <v>73967</v>
      </c>
      <c r="J830" s="2">
        <v>516</v>
      </c>
      <c r="K830" s="2">
        <v>8209</v>
      </c>
      <c r="L830" s="2">
        <v>7080</v>
      </c>
      <c r="M830" s="2">
        <v>249</v>
      </c>
      <c r="N830" s="2">
        <v>28.32</v>
      </c>
      <c r="O830" cm="1">
        <f t="array" ref="O830">SUMPRODUCT((G830&lt;=$G$801:$G$850)/COUNTIF($G$801:$G$850,$G$801:$G$850))</f>
        <v>30</v>
      </c>
    </row>
    <row r="831" spans="1:15" x14ac:dyDescent="0.45">
      <c r="A831" s="1" t="s">
        <v>55</v>
      </c>
      <c r="D831" s="1"/>
      <c r="E831" s="16">
        <v>43952</v>
      </c>
      <c r="F831" s="1" t="s">
        <v>136</v>
      </c>
      <c r="G831" s="2">
        <v>4679979</v>
      </c>
      <c r="H831" s="2">
        <v>186584</v>
      </c>
      <c r="I831" s="2">
        <v>32960</v>
      </c>
      <c r="J831" s="2">
        <v>491</v>
      </c>
      <c r="K831" s="2">
        <v>15103</v>
      </c>
      <c r="L831" s="2">
        <v>6298</v>
      </c>
      <c r="M831" s="2">
        <v>251</v>
      </c>
      <c r="N831" s="2">
        <v>25.08</v>
      </c>
      <c r="O831" cm="1">
        <f t="array" ref="O831">SUMPRODUCT((G831&lt;=$G$801:$G$850)/COUNTIF($G$801:$G$850,$G$801:$G$850))</f>
        <v>31</v>
      </c>
    </row>
    <row r="832" spans="1:15" x14ac:dyDescent="0.45">
      <c r="A832" s="1" t="s">
        <v>53</v>
      </c>
      <c r="D832" s="1"/>
      <c r="E832" s="16">
        <v>43952</v>
      </c>
      <c r="F832" s="1" t="s">
        <v>136</v>
      </c>
      <c r="G832" s="2">
        <v>4305343</v>
      </c>
      <c r="H832" s="2">
        <v>185872</v>
      </c>
      <c r="I832" s="2">
        <v>43941</v>
      </c>
      <c r="J832" s="2">
        <v>421</v>
      </c>
      <c r="K832" s="2">
        <v>18693</v>
      </c>
      <c r="L832" s="2">
        <v>5794</v>
      </c>
      <c r="M832" s="2">
        <v>250</v>
      </c>
      <c r="N832" s="2">
        <v>23.16</v>
      </c>
      <c r="O832" cm="1">
        <f t="array" ref="O832">SUMPRODUCT((G832&lt;=$G$801:$G$850)/COUNTIF($G$801:$G$850,$G$801:$G$850))</f>
        <v>32</v>
      </c>
    </row>
    <row r="833" spans="1:15" x14ac:dyDescent="0.45">
      <c r="A833" s="1" t="s">
        <v>147</v>
      </c>
      <c r="D833" s="1"/>
      <c r="E833" s="16">
        <v>43952</v>
      </c>
      <c r="F833" s="1" t="s">
        <v>136</v>
      </c>
      <c r="G833" s="2">
        <v>4120121</v>
      </c>
      <c r="H833" s="2">
        <v>174398</v>
      </c>
      <c r="I833" s="2">
        <v>57672</v>
      </c>
      <c r="J833" s="2">
        <v>651</v>
      </c>
      <c r="K833" s="2">
        <v>12536</v>
      </c>
      <c r="L833" s="2">
        <v>5545</v>
      </c>
      <c r="M833" s="2">
        <v>234</v>
      </c>
      <c r="N833" s="2">
        <v>23.62</v>
      </c>
      <c r="O833" cm="1">
        <f t="array" ref="O833">SUMPRODUCT((G833&lt;=$G$801:$G$850)/COUNTIF($G$801:$G$850,$G$801:$G$850))</f>
        <v>33</v>
      </c>
    </row>
    <row r="834" spans="1:15" x14ac:dyDescent="0.45">
      <c r="A834" s="1" t="s">
        <v>44</v>
      </c>
      <c r="D834" s="1"/>
      <c r="E834" s="16">
        <v>43952</v>
      </c>
      <c r="F834" s="1" t="s">
        <v>136</v>
      </c>
      <c r="G834" s="2">
        <v>4022800</v>
      </c>
      <c r="H834" s="2">
        <v>171438</v>
      </c>
      <c r="I834" s="2">
        <v>22401</v>
      </c>
      <c r="J834" s="2">
        <v>548</v>
      </c>
      <c r="K834" s="2">
        <v>9489</v>
      </c>
      <c r="L834" s="2">
        <v>5414</v>
      </c>
      <c r="M834" s="2">
        <v>230</v>
      </c>
      <c r="N834" s="2">
        <v>23.47</v>
      </c>
      <c r="O834" cm="1">
        <f t="array" ref="O834">SUMPRODUCT((G834&lt;=$G$801:$G$850)/COUNTIF($G$801:$G$850,$G$801:$G$850))</f>
        <v>34</v>
      </c>
    </row>
    <row r="835" spans="1:15" x14ac:dyDescent="0.45">
      <c r="A835" s="1" t="s">
        <v>52</v>
      </c>
      <c r="D835" s="1"/>
      <c r="E835" s="16">
        <v>43952</v>
      </c>
      <c r="F835" s="1" t="s">
        <v>136</v>
      </c>
      <c r="G835" s="2">
        <v>3982745</v>
      </c>
      <c r="H835" s="2">
        <v>198542</v>
      </c>
      <c r="I835" s="2">
        <v>40436</v>
      </c>
      <c r="J835" s="2">
        <v>755</v>
      </c>
      <c r="K835" s="2">
        <v>15413</v>
      </c>
      <c r="L835" s="2">
        <v>5360</v>
      </c>
      <c r="M835" s="2">
        <v>267</v>
      </c>
      <c r="N835" s="2">
        <v>20.059999999999999</v>
      </c>
      <c r="O835" cm="1">
        <f t="array" ref="O835">SUMPRODUCT((G835&lt;=$G$801:$G$850)/COUNTIF($G$801:$G$850,$G$801:$G$850))</f>
        <v>35</v>
      </c>
    </row>
    <row r="836" spans="1:15" x14ac:dyDescent="0.45">
      <c r="A836" s="1" t="s">
        <v>45</v>
      </c>
      <c r="D836" s="1"/>
      <c r="E836" s="16">
        <v>43952</v>
      </c>
      <c r="F836" s="1" t="s">
        <v>136</v>
      </c>
      <c r="G836" s="2">
        <v>3792743</v>
      </c>
      <c r="H836" s="2">
        <v>181453</v>
      </c>
      <c r="I836" s="2">
        <v>38909</v>
      </c>
      <c r="J836" s="2">
        <v>362</v>
      </c>
      <c r="K836" s="2">
        <v>8699</v>
      </c>
      <c r="L836" s="2">
        <v>5104</v>
      </c>
      <c r="M836" s="2">
        <v>244</v>
      </c>
      <c r="N836" s="2">
        <v>20.9</v>
      </c>
      <c r="O836" cm="1">
        <f t="array" ref="O836">SUMPRODUCT((G836&lt;=$G$801:$G$850)/COUNTIF($G$801:$G$850,$G$801:$G$850))</f>
        <v>36</v>
      </c>
    </row>
    <row r="837" spans="1:15" x14ac:dyDescent="0.45">
      <c r="A837" s="1" t="s">
        <v>92</v>
      </c>
      <c r="D837" s="1"/>
      <c r="E837" s="16">
        <v>43952</v>
      </c>
      <c r="F837" s="1" t="s">
        <v>136</v>
      </c>
      <c r="G837" s="2">
        <v>3497920</v>
      </c>
      <c r="H837" s="2">
        <v>147323</v>
      </c>
      <c r="I837" s="2">
        <v>10977</v>
      </c>
      <c r="J837" s="2">
        <v>400</v>
      </c>
      <c r="K837" s="2">
        <v>5649</v>
      </c>
      <c r="L837" s="2">
        <v>4707</v>
      </c>
      <c r="M837" s="2">
        <v>198</v>
      </c>
      <c r="N837" s="2">
        <v>23.74</v>
      </c>
      <c r="O837" cm="1">
        <f t="array" ref="O837">SUMPRODUCT((G837&lt;=$G$801:$G$850)/COUNTIF($G$801:$G$850,$G$801:$G$850))</f>
        <v>37</v>
      </c>
    </row>
    <row r="838" spans="1:15" x14ac:dyDescent="0.45">
      <c r="A838" s="1" t="s">
        <v>35</v>
      </c>
      <c r="D838" s="1"/>
      <c r="E838" s="16">
        <v>43952</v>
      </c>
      <c r="F838" s="1" t="s">
        <v>136</v>
      </c>
      <c r="G838" s="2">
        <v>3428147</v>
      </c>
      <c r="H838" s="2">
        <v>235158</v>
      </c>
      <c r="I838" s="2">
        <v>24318</v>
      </c>
      <c r="J838" s="2">
        <v>570</v>
      </c>
      <c r="K838" s="2">
        <v>22278</v>
      </c>
      <c r="L838" s="2">
        <v>4613</v>
      </c>
      <c r="M838" s="2">
        <v>316</v>
      </c>
      <c r="N838" s="2">
        <v>14.58</v>
      </c>
      <c r="O838" cm="1">
        <f t="array" ref="O838">SUMPRODUCT((G838&lt;=$G$801:$G$850)/COUNTIF($G$801:$G$850,$G$801:$G$850))</f>
        <v>38</v>
      </c>
    </row>
    <row r="839" spans="1:15" x14ac:dyDescent="0.45">
      <c r="A839" s="1" t="s">
        <v>94</v>
      </c>
      <c r="D839" s="1"/>
      <c r="E839" s="16">
        <v>43952</v>
      </c>
      <c r="F839" s="1" t="s">
        <v>136</v>
      </c>
      <c r="G839" s="2">
        <v>3278133</v>
      </c>
      <c r="H839" s="2">
        <v>278467</v>
      </c>
      <c r="I839" s="2">
        <v>43829</v>
      </c>
      <c r="J839" s="2">
        <v>929</v>
      </c>
      <c r="K839" s="2">
        <v>28434</v>
      </c>
      <c r="L839" s="2">
        <v>4412</v>
      </c>
      <c r="M839" s="2">
        <v>374</v>
      </c>
      <c r="N839" s="2">
        <v>11.77</v>
      </c>
      <c r="O839" cm="1">
        <f t="array" ref="O839">SUMPRODUCT((G839&lt;=$G$801:$G$850)/COUNTIF($G$801:$G$850,$G$801:$G$850))</f>
        <v>39</v>
      </c>
    </row>
    <row r="840" spans="1:15" x14ac:dyDescent="0.45">
      <c r="A840" s="1" t="s">
        <v>138</v>
      </c>
      <c r="D840" s="1"/>
      <c r="E840" s="16">
        <v>43952</v>
      </c>
      <c r="F840" s="1" t="s">
        <v>136</v>
      </c>
      <c r="G840" s="2">
        <v>3277899</v>
      </c>
      <c r="H840" s="2">
        <v>269238</v>
      </c>
      <c r="I840" s="2">
        <v>42902</v>
      </c>
      <c r="J840" s="2">
        <v>1059</v>
      </c>
      <c r="K840" s="2">
        <v>19541</v>
      </c>
      <c r="L840" s="2">
        <v>4411</v>
      </c>
      <c r="M840" s="2">
        <v>362</v>
      </c>
      <c r="N840" s="2">
        <v>12.17</v>
      </c>
      <c r="O840" cm="1">
        <f t="array" ref="O840">SUMPRODUCT((G840&lt;=$G$801:$G$850)/COUNTIF($G$801:$G$850,$G$801:$G$850))</f>
        <v>40</v>
      </c>
    </row>
    <row r="841" spans="1:15" x14ac:dyDescent="0.45">
      <c r="A841" s="1" t="s">
        <v>41</v>
      </c>
      <c r="D841" s="1"/>
      <c r="E841" s="16">
        <v>43952</v>
      </c>
      <c r="F841" s="1" t="s">
        <v>136</v>
      </c>
      <c r="G841" s="2">
        <v>2794831</v>
      </c>
      <c r="H841" s="2">
        <v>196237</v>
      </c>
      <c r="I841" s="2">
        <v>34107</v>
      </c>
      <c r="J841" s="2">
        <v>556</v>
      </c>
      <c r="K841" s="2">
        <v>15953</v>
      </c>
      <c r="L841" s="2">
        <v>3761</v>
      </c>
      <c r="M841" s="2">
        <v>264</v>
      </c>
      <c r="N841" s="2">
        <v>14.24</v>
      </c>
      <c r="O841" cm="1">
        <f t="array" ref="O841">SUMPRODUCT((G841&lt;=$G$801:$G$850)/COUNTIF($G$801:$G$850,$G$801:$G$850))</f>
        <v>41</v>
      </c>
    </row>
    <row r="842" spans="1:15" x14ac:dyDescent="0.45">
      <c r="A842" s="1" t="s">
        <v>88</v>
      </c>
      <c r="D842" s="1"/>
      <c r="E842" s="16">
        <v>43952</v>
      </c>
      <c r="F842" s="1" t="s">
        <v>136</v>
      </c>
      <c r="G842" s="2">
        <v>2369923</v>
      </c>
      <c r="H842" s="2">
        <v>149568</v>
      </c>
      <c r="I842" s="2">
        <v>22899</v>
      </c>
      <c r="J842" s="2">
        <v>499</v>
      </c>
      <c r="K842" s="2">
        <v>10289</v>
      </c>
      <c r="L842" s="2">
        <v>3189</v>
      </c>
      <c r="M842" s="2">
        <v>201</v>
      </c>
      <c r="N842" s="2">
        <v>15.85</v>
      </c>
      <c r="O842" cm="1">
        <f t="array" ref="O842">SUMPRODUCT((G842&lt;=$G$801:$G$850)/COUNTIF($G$801:$G$850,$G$801:$G$850))</f>
        <v>42</v>
      </c>
    </row>
    <row r="843" spans="1:15" x14ac:dyDescent="0.45">
      <c r="A843" s="1" t="s">
        <v>49</v>
      </c>
      <c r="D843" s="1"/>
      <c r="E843" s="16">
        <v>43952</v>
      </c>
      <c r="F843" s="1" t="s">
        <v>136</v>
      </c>
      <c r="G843" s="2">
        <v>2281787</v>
      </c>
      <c r="H843" s="2">
        <v>278327</v>
      </c>
      <c r="I843" s="2">
        <v>11933</v>
      </c>
      <c r="J843" s="2">
        <v>1059</v>
      </c>
      <c r="K843" s="2">
        <v>16916</v>
      </c>
      <c r="L843" s="2">
        <v>3071</v>
      </c>
      <c r="M843" s="2">
        <v>374</v>
      </c>
      <c r="N843" s="2">
        <v>8.1999999999999993</v>
      </c>
      <c r="O843" cm="1">
        <f t="array" ref="O843">SUMPRODUCT((G843&lt;=$G$801:$G$850)/COUNTIF($G$801:$G$850,$G$801:$G$850))</f>
        <v>43</v>
      </c>
    </row>
    <row r="844" spans="1:15" x14ac:dyDescent="0.45">
      <c r="A844" s="1" t="s">
        <v>54</v>
      </c>
      <c r="D844" s="1"/>
      <c r="E844" s="16">
        <v>43952</v>
      </c>
      <c r="F844" s="1" t="s">
        <v>136</v>
      </c>
      <c r="G844" s="2">
        <v>1994504</v>
      </c>
      <c r="H844" s="2">
        <v>203722</v>
      </c>
      <c r="I844" s="2">
        <v>20631</v>
      </c>
      <c r="J844" s="2">
        <v>505</v>
      </c>
      <c r="K844" s="2">
        <v>11787</v>
      </c>
      <c r="L844" s="2">
        <v>2684</v>
      </c>
      <c r="M844" s="2">
        <v>274</v>
      </c>
      <c r="N844" s="2">
        <v>9.7899999999999991</v>
      </c>
      <c r="O844" cm="1">
        <f t="array" ref="O844">SUMPRODUCT((G844&lt;=$G$801:$G$850)/COUNTIF($G$801:$G$850,$G$801:$G$850))</f>
        <v>44</v>
      </c>
    </row>
    <row r="845" spans="1:15" x14ac:dyDescent="0.45">
      <c r="A845" s="1" t="s">
        <v>135</v>
      </c>
      <c r="D845" s="1"/>
      <c r="E845" s="16">
        <v>43952</v>
      </c>
      <c r="F845" s="1" t="s">
        <v>136</v>
      </c>
      <c r="G845" s="2">
        <v>1950895</v>
      </c>
      <c r="H845" s="2">
        <v>146210</v>
      </c>
      <c r="I845" s="2">
        <v>71487</v>
      </c>
      <c r="J845" s="2">
        <v>450</v>
      </c>
      <c r="K845" s="2">
        <v>9120</v>
      </c>
      <c r="L845" s="2">
        <v>2625</v>
      </c>
      <c r="M845" s="2">
        <v>196</v>
      </c>
      <c r="N845" s="2">
        <v>13.34</v>
      </c>
      <c r="O845" cm="1">
        <f t="array" ref="O845">SUMPRODUCT((G845&lt;=$G$801:$G$850)/COUNTIF($G$801:$G$850,$G$801:$G$850))</f>
        <v>45</v>
      </c>
    </row>
    <row r="846" spans="1:15" x14ac:dyDescent="0.45">
      <c r="A846" s="1" t="s">
        <v>85</v>
      </c>
      <c r="D846" s="1"/>
      <c r="E846" s="16">
        <v>43952</v>
      </c>
      <c r="F846" s="1" t="s">
        <v>136</v>
      </c>
      <c r="G846" s="2">
        <v>1911441</v>
      </c>
      <c r="H846" s="2">
        <v>150150</v>
      </c>
      <c r="I846" s="2">
        <v>12341</v>
      </c>
      <c r="J846" s="2">
        <v>448</v>
      </c>
      <c r="K846" s="2">
        <v>12404</v>
      </c>
      <c r="L846" s="2">
        <v>2572</v>
      </c>
      <c r="M846" s="2">
        <v>202</v>
      </c>
      <c r="N846" s="2">
        <v>12.73</v>
      </c>
      <c r="O846" cm="1">
        <f t="array" ref="O846">SUMPRODUCT((G846&lt;=$G$801:$G$850)/COUNTIF($G$801:$G$850,$G$801:$G$850))</f>
        <v>46</v>
      </c>
    </row>
    <row r="847" spans="1:15" x14ac:dyDescent="0.45">
      <c r="A847" s="1" t="s">
        <v>50</v>
      </c>
      <c r="D847" s="1"/>
      <c r="E847" s="16">
        <v>43952</v>
      </c>
      <c r="F847" s="1" t="s">
        <v>136</v>
      </c>
      <c r="G847" s="2">
        <v>1363402</v>
      </c>
      <c r="H847" s="2">
        <v>182838</v>
      </c>
      <c r="I847" s="2">
        <v>34787</v>
      </c>
      <c r="J847" s="2">
        <v>425</v>
      </c>
      <c r="K847" s="2">
        <v>27399</v>
      </c>
      <c r="L847" s="2">
        <v>1834</v>
      </c>
      <c r="M847" s="2">
        <v>246</v>
      </c>
      <c r="N847" s="2">
        <v>7.46</v>
      </c>
      <c r="O847" cm="1">
        <f t="array" ref="O847">SUMPRODUCT((G847&lt;=$G$801:$G$850)/COUNTIF($G$801:$G$850,$G$801:$G$850))</f>
        <v>47</v>
      </c>
    </row>
    <row r="848" spans="1:15" x14ac:dyDescent="0.45">
      <c r="A848" s="1" t="s">
        <v>142</v>
      </c>
      <c r="D848" s="1"/>
      <c r="E848" s="16">
        <v>43952</v>
      </c>
      <c r="F848" s="1" t="s">
        <v>136</v>
      </c>
      <c r="G848" s="2">
        <v>1175234</v>
      </c>
      <c r="H848" s="2">
        <v>180795</v>
      </c>
      <c r="I848" s="2">
        <v>37744</v>
      </c>
      <c r="J848" s="2">
        <v>410</v>
      </c>
      <c r="K848" s="2">
        <v>23243</v>
      </c>
      <c r="L848" s="2">
        <v>1581</v>
      </c>
      <c r="M848" s="2">
        <v>243</v>
      </c>
      <c r="N848" s="2">
        <v>6.5</v>
      </c>
      <c r="O848" cm="1">
        <f t="array" ref="O848">SUMPRODUCT((G848&lt;=$G$801:$G$850)/COUNTIF($G$801:$G$850,$G$801:$G$850))</f>
        <v>48</v>
      </c>
    </row>
    <row r="849" spans="1:15" x14ac:dyDescent="0.45">
      <c r="A849" s="1" t="s">
        <v>71</v>
      </c>
      <c r="D849" s="1"/>
      <c r="E849" s="16">
        <v>43952</v>
      </c>
      <c r="F849" s="1" t="s">
        <v>136</v>
      </c>
      <c r="G849" s="2">
        <v>1173499</v>
      </c>
      <c r="H849" s="2">
        <v>231396</v>
      </c>
      <c r="I849" s="2">
        <v>12067</v>
      </c>
      <c r="J849" s="2">
        <v>501</v>
      </c>
      <c r="K849" s="2">
        <v>29952</v>
      </c>
      <c r="L849" s="2">
        <v>1579</v>
      </c>
      <c r="M849" s="2">
        <v>311</v>
      </c>
      <c r="N849" s="2">
        <v>5.07</v>
      </c>
      <c r="O849" cm="1">
        <f t="array" ref="O849">SUMPRODUCT((G849&lt;=$G$801:$G$850)/COUNTIF($G$801:$G$850,$G$801:$G$850))</f>
        <v>49</v>
      </c>
    </row>
    <row r="850" spans="1:15" x14ac:dyDescent="0.45">
      <c r="A850" s="1" t="s">
        <v>13</v>
      </c>
      <c r="D850" s="1"/>
      <c r="E850" s="16">
        <v>43952</v>
      </c>
      <c r="F850" s="1" t="s">
        <v>136</v>
      </c>
      <c r="G850" s="2">
        <v>937302</v>
      </c>
      <c r="H850" s="2">
        <v>200433</v>
      </c>
      <c r="I850" s="2">
        <v>10165</v>
      </c>
      <c r="J850" s="2">
        <v>453</v>
      </c>
      <c r="K850" s="2">
        <v>16929</v>
      </c>
      <c r="L850" s="2">
        <v>1261</v>
      </c>
      <c r="M850" s="2">
        <v>269</v>
      </c>
      <c r="N850" s="2">
        <v>4.68</v>
      </c>
      <c r="O850" cm="1">
        <f t="array" ref="O850">SUMPRODUCT((G850&lt;=$G$801:$G$850)/COUNTIF($G$801:$G$850,$G$801:$G$850))</f>
        <v>50</v>
      </c>
    </row>
    <row r="851" spans="1:15" x14ac:dyDescent="0.45">
      <c r="A851" s="1" t="s">
        <v>18</v>
      </c>
      <c r="D851" s="1"/>
      <c r="E851" s="16">
        <v>43983</v>
      </c>
      <c r="F851" s="1" t="s">
        <v>136</v>
      </c>
      <c r="G851" s="2">
        <v>174681829</v>
      </c>
      <c r="H851" s="2">
        <v>2438913</v>
      </c>
      <c r="I851" s="2">
        <v>777678</v>
      </c>
      <c r="J851" s="2">
        <v>12126</v>
      </c>
      <c r="K851" s="2">
        <v>310815</v>
      </c>
      <c r="L851" s="2">
        <v>242951</v>
      </c>
      <c r="M851" s="2">
        <v>3392</v>
      </c>
      <c r="N851" s="2">
        <v>71.62</v>
      </c>
      <c r="O851" cm="1">
        <f t="array" ref="O851">SUMPRODUCT((G851&lt;=$G$801:$G$850)/COUNTIF($G$801:$G$850,$G$801:$G$850))</f>
        <v>1</v>
      </c>
    </row>
    <row r="852" spans="1:15" x14ac:dyDescent="0.45">
      <c r="A852" s="1" t="s">
        <v>12</v>
      </c>
      <c r="D852" s="1"/>
      <c r="E852" s="16">
        <v>43983</v>
      </c>
      <c r="F852" s="1" t="s">
        <v>136</v>
      </c>
      <c r="G852" s="2">
        <v>143290296</v>
      </c>
      <c r="H852" s="2">
        <v>2997392</v>
      </c>
      <c r="I852" s="2">
        <v>556963</v>
      </c>
      <c r="J852" s="2">
        <v>7519</v>
      </c>
      <c r="K852" s="2">
        <v>215394</v>
      </c>
      <c r="L852" s="2">
        <v>199291</v>
      </c>
      <c r="M852" s="2">
        <v>4168</v>
      </c>
      <c r="N852" s="2">
        <v>47.8</v>
      </c>
      <c r="O852" cm="1">
        <f t="array" ref="O852">SUMPRODUCT((G852&lt;=$G$801:$G$850)/COUNTIF($G$801:$G$850,$G$801:$G$850))</f>
        <v>2</v>
      </c>
    </row>
    <row r="853" spans="1:15" x14ac:dyDescent="0.45">
      <c r="A853" s="1" t="s">
        <v>10</v>
      </c>
      <c r="D853" s="1"/>
      <c r="E853" s="16">
        <v>43983</v>
      </c>
      <c r="F853" s="1" t="s">
        <v>136</v>
      </c>
      <c r="G853" s="2">
        <v>111733315</v>
      </c>
      <c r="H853" s="2">
        <v>9686644</v>
      </c>
      <c r="I853" s="2">
        <v>2331987</v>
      </c>
      <c r="J853" s="2">
        <v>115814</v>
      </c>
      <c r="K853" s="2">
        <v>733031</v>
      </c>
      <c r="L853" s="2">
        <v>155400</v>
      </c>
      <c r="M853" s="2">
        <v>13472</v>
      </c>
      <c r="N853" s="2">
        <v>11.53</v>
      </c>
      <c r="O853" cm="1">
        <f t="array" ref="O853">SUMPRODUCT((G853&lt;=$G$801:$G$850)/COUNTIF($G$801:$G$850,$G$801:$G$850))</f>
        <v>4</v>
      </c>
    </row>
    <row r="854" spans="1:15" x14ac:dyDescent="0.45">
      <c r="A854" s="1" t="s">
        <v>24</v>
      </c>
      <c r="D854" s="1"/>
      <c r="E854" s="16">
        <v>43983</v>
      </c>
      <c r="F854" s="1" t="s">
        <v>136</v>
      </c>
      <c r="G854" s="2">
        <v>100533035</v>
      </c>
      <c r="H854" s="2">
        <v>1681199</v>
      </c>
      <c r="I854" s="2">
        <v>389147</v>
      </c>
      <c r="J854" s="2">
        <v>4500</v>
      </c>
      <c r="K854" s="2">
        <v>145049</v>
      </c>
      <c r="L854" s="2">
        <v>139823</v>
      </c>
      <c r="M854" s="2">
        <v>2338</v>
      </c>
      <c r="N854" s="2">
        <v>59.8</v>
      </c>
      <c r="O854" cm="1">
        <f t="array" ref="O854">SUMPRODUCT((G854&lt;=$G$801:$G$850)/COUNTIF($G$801:$G$850,$G$801:$G$850))</f>
        <v>4</v>
      </c>
    </row>
    <row r="855" spans="1:15" x14ac:dyDescent="0.45">
      <c r="A855" s="1" t="s">
        <v>101</v>
      </c>
      <c r="D855" s="1"/>
      <c r="E855" s="16">
        <v>43983</v>
      </c>
      <c r="F855" s="1" t="s">
        <v>136</v>
      </c>
      <c r="G855" s="2">
        <v>86836610</v>
      </c>
      <c r="H855" s="2">
        <v>5425161</v>
      </c>
      <c r="I855" s="2">
        <v>397249</v>
      </c>
      <c r="J855" s="2">
        <v>13985</v>
      </c>
      <c r="K855" s="2">
        <v>384367</v>
      </c>
      <c r="L855" s="2">
        <v>120774</v>
      </c>
      <c r="M855" s="2">
        <v>7545</v>
      </c>
      <c r="N855" s="2">
        <v>16.010000000000002</v>
      </c>
      <c r="O855" cm="1">
        <f t="array" ref="O855">SUMPRODUCT((G855&lt;=$G$801:$G$850)/COUNTIF($G$801:$G$850,$G$801:$G$850))</f>
        <v>6</v>
      </c>
    </row>
    <row r="856" spans="1:15" x14ac:dyDescent="0.45">
      <c r="A856" s="1" t="s">
        <v>28</v>
      </c>
      <c r="D856" s="1"/>
      <c r="E856" s="16">
        <v>43983</v>
      </c>
      <c r="F856" s="1" t="s">
        <v>136</v>
      </c>
      <c r="G856" s="2">
        <v>77876827</v>
      </c>
      <c r="H856" s="2">
        <v>920141</v>
      </c>
      <c r="I856" s="2">
        <v>304888</v>
      </c>
      <c r="J856" s="2">
        <v>2408</v>
      </c>
      <c r="K856" s="2">
        <v>39629</v>
      </c>
      <c r="L856" s="2">
        <v>108312</v>
      </c>
      <c r="M856" s="2">
        <v>1279</v>
      </c>
      <c r="N856" s="2">
        <v>84.64</v>
      </c>
      <c r="O856" cm="1">
        <f t="array" ref="O856">SUMPRODUCT((G856&lt;=$G$801:$G$850)/COUNTIF($G$801:$G$850,$G$801:$G$850))</f>
        <v>6</v>
      </c>
    </row>
    <row r="857" spans="1:15" x14ac:dyDescent="0.45">
      <c r="A857" s="1" t="s">
        <v>16</v>
      </c>
      <c r="D857" s="1"/>
      <c r="E857" s="16">
        <v>43983</v>
      </c>
      <c r="F857" s="1" t="s">
        <v>136</v>
      </c>
      <c r="G857" s="2">
        <v>76001332</v>
      </c>
      <c r="H857" s="2">
        <v>1403689</v>
      </c>
      <c r="I857" s="2">
        <v>499919</v>
      </c>
      <c r="J857" s="2">
        <v>4209</v>
      </c>
      <c r="K857" s="2">
        <v>149577</v>
      </c>
      <c r="L857" s="2">
        <v>105704</v>
      </c>
      <c r="M857" s="2">
        <v>1952</v>
      </c>
      <c r="N857" s="2">
        <v>54.14</v>
      </c>
      <c r="O857" cm="1">
        <f t="array" ref="O857">SUMPRODUCT((G857&lt;=$G$801:$G$850)/COUNTIF($G$801:$G$850,$G$801:$G$850))</f>
        <v>7</v>
      </c>
    </row>
    <row r="858" spans="1:15" x14ac:dyDescent="0.45">
      <c r="A858" s="1" t="s">
        <v>137</v>
      </c>
      <c r="D858" s="1"/>
      <c r="E858" s="16">
        <v>43983</v>
      </c>
      <c r="F858" s="1" t="s">
        <v>136</v>
      </c>
      <c r="G858" s="2">
        <v>55560006</v>
      </c>
      <c r="H858" s="2">
        <v>3970028</v>
      </c>
      <c r="I858" s="2">
        <v>250805</v>
      </c>
      <c r="J858" s="2">
        <v>14194</v>
      </c>
      <c r="K858" s="2">
        <v>331747</v>
      </c>
      <c r="L858" s="2">
        <v>77274</v>
      </c>
      <c r="M858" s="2">
        <v>5521</v>
      </c>
      <c r="N858" s="2">
        <v>13.99</v>
      </c>
      <c r="O858" cm="1">
        <f t="array" ref="O858">SUMPRODUCT((G858&lt;=$G$801:$G$850)/COUNTIF($G$801:$G$850,$G$801:$G$850))</f>
        <v>7</v>
      </c>
    </row>
    <row r="859" spans="1:15" x14ac:dyDescent="0.45">
      <c r="A859" s="1" t="s">
        <v>20</v>
      </c>
      <c r="D859" s="1"/>
      <c r="E859" s="16">
        <v>43983</v>
      </c>
      <c r="F859" s="1" t="s">
        <v>136</v>
      </c>
      <c r="G859" s="2">
        <v>41177114</v>
      </c>
      <c r="H859" s="2">
        <v>569147</v>
      </c>
      <c r="I859" s="2">
        <v>212444</v>
      </c>
      <c r="J859" s="2">
        <v>1490</v>
      </c>
      <c r="K859" s="2">
        <v>27354</v>
      </c>
      <c r="L859" s="2">
        <v>57269</v>
      </c>
      <c r="M859" s="2">
        <v>791</v>
      </c>
      <c r="N859" s="2">
        <v>72.349999999999994</v>
      </c>
      <c r="O859" cm="1">
        <f t="array" ref="O859">SUMPRODUCT((G859&lt;=$G$801:$G$850)/COUNTIF($G$801:$G$850,$G$801:$G$850))</f>
        <v>8</v>
      </c>
    </row>
    <row r="860" spans="1:15" x14ac:dyDescent="0.45">
      <c r="A860" s="1" t="s">
        <v>25</v>
      </c>
      <c r="D860" s="1"/>
      <c r="E860" s="16">
        <v>43983</v>
      </c>
      <c r="F860" s="1" t="s">
        <v>136</v>
      </c>
      <c r="G860" s="2">
        <v>38878256</v>
      </c>
      <c r="H860" s="2">
        <v>1728072</v>
      </c>
      <c r="I860" s="2">
        <v>397172</v>
      </c>
      <c r="J860" s="2">
        <v>4747</v>
      </c>
      <c r="K860" s="2">
        <v>214199</v>
      </c>
      <c r="L860" s="2">
        <v>54072</v>
      </c>
      <c r="M860" s="2">
        <v>2403</v>
      </c>
      <c r="N860" s="2">
        <v>22.5</v>
      </c>
      <c r="O860" cm="1">
        <f t="array" ref="O860">SUMPRODUCT((G860&lt;=$G$801:$G$850)/COUNTIF($G$801:$G$850,$G$801:$G$850))</f>
        <v>10</v>
      </c>
    </row>
    <row r="861" spans="1:15" x14ac:dyDescent="0.45">
      <c r="A861" s="1" t="s">
        <v>19</v>
      </c>
      <c r="D861" s="1"/>
      <c r="E861" s="16">
        <v>43983</v>
      </c>
      <c r="F861" s="1" t="s">
        <v>136</v>
      </c>
      <c r="G861" s="2">
        <v>32400568</v>
      </c>
      <c r="H861" s="2">
        <v>1119802</v>
      </c>
      <c r="I861" s="2">
        <v>137907</v>
      </c>
      <c r="J861" s="2">
        <v>4178</v>
      </c>
      <c r="K861" s="2">
        <v>59924</v>
      </c>
      <c r="L861" s="2">
        <v>45063</v>
      </c>
      <c r="M861" s="2">
        <v>1557</v>
      </c>
      <c r="N861" s="2">
        <v>28.93</v>
      </c>
      <c r="O861" cm="1">
        <f t="array" ref="O861">SUMPRODUCT((G861&lt;=$G$801:$G$850)/COUNTIF($G$801:$G$850,$G$801:$G$850))</f>
        <v>11</v>
      </c>
    </row>
    <row r="862" spans="1:15" x14ac:dyDescent="0.45">
      <c r="A862" s="1" t="s">
        <v>148</v>
      </c>
      <c r="D862" s="1"/>
      <c r="E862" s="16">
        <v>43983</v>
      </c>
      <c r="F862" s="1" t="s">
        <v>136</v>
      </c>
      <c r="G862" s="2">
        <v>29527085</v>
      </c>
      <c r="H862" s="2">
        <v>491159</v>
      </c>
      <c r="I862" s="2">
        <v>508463</v>
      </c>
      <c r="J862" s="2">
        <v>5893</v>
      </c>
      <c r="K862" s="2">
        <v>68587</v>
      </c>
      <c r="L862" s="2">
        <v>41066</v>
      </c>
      <c r="M862" s="2">
        <v>683</v>
      </c>
      <c r="N862" s="2">
        <v>60.12</v>
      </c>
      <c r="O862" cm="1">
        <f t="array" ref="O862">SUMPRODUCT((G862&lt;=$G$801:$G$850)/COUNTIF($G$801:$G$850,$G$801:$G$850))</f>
        <v>12</v>
      </c>
    </row>
    <row r="863" spans="1:15" x14ac:dyDescent="0.45">
      <c r="A863" s="1" t="s">
        <v>61</v>
      </c>
      <c r="D863" s="1"/>
      <c r="E863" s="16">
        <v>43983</v>
      </c>
      <c r="F863" s="1" t="s">
        <v>136</v>
      </c>
      <c r="G863" s="2">
        <v>28595590</v>
      </c>
      <c r="H863" s="2">
        <v>1994754</v>
      </c>
      <c r="I863" s="2">
        <v>100600</v>
      </c>
      <c r="J863" s="2">
        <v>4710</v>
      </c>
      <c r="K863" s="2">
        <v>154296</v>
      </c>
      <c r="L863" s="2">
        <v>39771</v>
      </c>
      <c r="M863" s="2">
        <v>2774</v>
      </c>
      <c r="N863" s="2">
        <v>14.34</v>
      </c>
      <c r="O863" cm="1">
        <f t="array" ref="O863">SUMPRODUCT((G863&lt;=$G$801:$G$850)/COUNTIF($G$801:$G$850,$G$801:$G$850))</f>
        <v>12</v>
      </c>
    </row>
    <row r="864" spans="1:15" x14ac:dyDescent="0.45">
      <c r="A864" s="1" t="s">
        <v>104</v>
      </c>
      <c r="D864" s="1"/>
      <c r="E864" s="16">
        <v>43983</v>
      </c>
      <c r="F864" s="1" t="s">
        <v>136</v>
      </c>
      <c r="G864" s="2">
        <v>24651716</v>
      </c>
      <c r="H864" s="2">
        <v>651649</v>
      </c>
      <c r="I864" s="2">
        <v>205599</v>
      </c>
      <c r="J864" s="2">
        <v>2865</v>
      </c>
      <c r="K864" s="2">
        <v>77416</v>
      </c>
      <c r="L864" s="2">
        <v>34286</v>
      </c>
      <c r="M864" s="2">
        <v>906</v>
      </c>
      <c r="N864" s="2">
        <v>37.83</v>
      </c>
      <c r="O864" cm="1">
        <f t="array" ref="O864">SUMPRODUCT((G864&lt;=$G$801:$G$850)/COUNTIF($G$801:$G$850,$G$801:$G$850))</f>
        <v>13</v>
      </c>
    </row>
    <row r="865" spans="1:15" x14ac:dyDescent="0.45">
      <c r="A865" s="1" t="s">
        <v>39</v>
      </c>
      <c r="D865" s="1"/>
      <c r="E865" s="16">
        <v>43983</v>
      </c>
      <c r="F865" s="1" t="s">
        <v>136</v>
      </c>
      <c r="G865" s="2">
        <v>20047047</v>
      </c>
      <c r="H865" s="2">
        <v>162887</v>
      </c>
      <c r="I865" s="2">
        <v>126693</v>
      </c>
      <c r="J865" s="2">
        <v>419</v>
      </c>
      <c r="K865" s="2">
        <v>12361</v>
      </c>
      <c r="L865" s="2">
        <v>27881</v>
      </c>
      <c r="M865" s="2">
        <v>226</v>
      </c>
      <c r="N865" s="2">
        <v>123.07</v>
      </c>
      <c r="O865" cm="1">
        <f t="array" ref="O865">SUMPRODUCT((G865&lt;=$G$801:$G$850)/COUNTIF($G$801:$G$850,$G$801:$G$850))</f>
        <v>15</v>
      </c>
    </row>
    <row r="866" spans="1:15" x14ac:dyDescent="0.45">
      <c r="A866" s="1" t="s">
        <v>34</v>
      </c>
      <c r="D866" s="1"/>
      <c r="E866" s="16">
        <v>43983</v>
      </c>
      <c r="F866" s="1" t="s">
        <v>136</v>
      </c>
      <c r="G866" s="2">
        <v>18131542</v>
      </c>
      <c r="H866" s="2">
        <v>635011</v>
      </c>
      <c r="I866" s="2">
        <v>173802</v>
      </c>
      <c r="J866" s="2">
        <v>1806</v>
      </c>
      <c r="K866" s="2">
        <v>38285</v>
      </c>
      <c r="L866" s="2">
        <v>25217</v>
      </c>
      <c r="M866" s="2">
        <v>883</v>
      </c>
      <c r="N866" s="2">
        <v>28.55</v>
      </c>
      <c r="O866" cm="1">
        <f t="array" ref="O866">SUMPRODUCT((G866&lt;=$G$801:$G$850)/COUNTIF($G$801:$G$850,$G$801:$G$850))</f>
        <v>15</v>
      </c>
    </row>
    <row r="867" spans="1:15" x14ac:dyDescent="0.45">
      <c r="A867" s="1" t="s">
        <v>21</v>
      </c>
      <c r="D867" s="1"/>
      <c r="E867" s="16">
        <v>43983</v>
      </c>
      <c r="F867" s="1" t="s">
        <v>136</v>
      </c>
      <c r="G867" s="2">
        <v>17143940</v>
      </c>
      <c r="H867" s="2">
        <v>920224</v>
      </c>
      <c r="I867" s="2">
        <v>83669</v>
      </c>
      <c r="J867" s="2">
        <v>2915</v>
      </c>
      <c r="K867" s="2">
        <v>74973</v>
      </c>
      <c r="L867" s="2">
        <v>23844</v>
      </c>
      <c r="M867" s="2">
        <v>1279</v>
      </c>
      <c r="N867" s="2">
        <v>18.63</v>
      </c>
      <c r="O867" cm="1">
        <f t="array" ref="O867">SUMPRODUCT((G867&lt;=$G$801:$G$850)/COUNTIF($G$801:$G$850,$G$801:$G$850))</f>
        <v>15</v>
      </c>
    </row>
    <row r="868" spans="1:15" x14ac:dyDescent="0.45">
      <c r="A868" s="1" t="s">
        <v>15</v>
      </c>
      <c r="D868" s="1"/>
      <c r="E868" s="16">
        <v>43983</v>
      </c>
      <c r="F868" s="1" t="s">
        <v>136</v>
      </c>
      <c r="G868" s="2">
        <v>15364110</v>
      </c>
      <c r="H868" s="2">
        <v>819637</v>
      </c>
      <c r="I868" s="2">
        <v>68028</v>
      </c>
      <c r="J868" s="2">
        <v>1756</v>
      </c>
      <c r="K868" s="2">
        <v>78735</v>
      </c>
      <c r="L868" s="2">
        <v>21368</v>
      </c>
      <c r="M868" s="2">
        <v>1139</v>
      </c>
      <c r="N868" s="2">
        <v>18.75</v>
      </c>
      <c r="O868" cm="1">
        <f t="array" ref="O868">SUMPRODUCT((G868&lt;=$G$801:$G$850)/COUNTIF($G$801:$G$850,$G$801:$G$850))</f>
        <v>17</v>
      </c>
    </row>
    <row r="869" spans="1:15" x14ac:dyDescent="0.45">
      <c r="A869" s="1" t="s">
        <v>84</v>
      </c>
      <c r="D869" s="1"/>
      <c r="E869" s="16">
        <v>43983</v>
      </c>
      <c r="F869" s="1" t="s">
        <v>136</v>
      </c>
      <c r="G869" s="2">
        <v>13983115</v>
      </c>
      <c r="H869" s="2">
        <v>282286</v>
      </c>
      <c r="I869" s="2">
        <v>50374</v>
      </c>
      <c r="J869" s="2">
        <v>945</v>
      </c>
      <c r="K869" s="2">
        <v>32964</v>
      </c>
      <c r="L869" s="2">
        <v>19448</v>
      </c>
      <c r="M869" s="2">
        <v>392</v>
      </c>
      <c r="N869" s="2">
        <v>49.54</v>
      </c>
      <c r="O869" cm="1">
        <f t="array" ref="O869">SUMPRODUCT((G869&lt;=$G$801:$G$850)/COUNTIF($G$801:$G$850,$G$801:$G$850))</f>
        <v>19</v>
      </c>
    </row>
    <row r="870" spans="1:15" x14ac:dyDescent="0.45">
      <c r="A870" s="1" t="s">
        <v>26</v>
      </c>
      <c r="D870" s="1"/>
      <c r="E870" s="16">
        <v>43983</v>
      </c>
      <c r="F870" s="1" t="s">
        <v>136</v>
      </c>
      <c r="G870" s="2">
        <v>13074561</v>
      </c>
      <c r="H870" s="2">
        <v>479773</v>
      </c>
      <c r="I870" s="2">
        <v>63429</v>
      </c>
      <c r="J870" s="2">
        <v>1447</v>
      </c>
      <c r="K870" s="2">
        <v>42558</v>
      </c>
      <c r="L870" s="2">
        <v>18184</v>
      </c>
      <c r="M870" s="2">
        <v>667</v>
      </c>
      <c r="N870" s="2">
        <v>27.25</v>
      </c>
      <c r="O870" cm="1">
        <f t="array" ref="O870">SUMPRODUCT((G870&lt;=$G$801:$G$850)/COUNTIF($G$801:$G$850,$G$801:$G$850))</f>
        <v>21</v>
      </c>
    </row>
    <row r="871" spans="1:15" x14ac:dyDescent="0.45">
      <c r="A871" s="1" t="s">
        <v>33</v>
      </c>
      <c r="D871" s="1"/>
      <c r="E871" s="16">
        <v>43983</v>
      </c>
      <c r="F871" s="1" t="s">
        <v>136</v>
      </c>
      <c r="G871" s="2">
        <v>13049473</v>
      </c>
      <c r="H871" s="2">
        <v>261238</v>
      </c>
      <c r="I871" s="2">
        <v>136329</v>
      </c>
      <c r="J871" s="2">
        <v>3911</v>
      </c>
      <c r="K871" s="2">
        <v>13311</v>
      </c>
      <c r="L871" s="2">
        <v>18149</v>
      </c>
      <c r="M871" s="2">
        <v>363</v>
      </c>
      <c r="N871" s="2">
        <v>49.95</v>
      </c>
      <c r="O871" cm="1">
        <f t="array" ref="O871">SUMPRODUCT((G871&lt;=$G$801:$G$850)/COUNTIF($G$801:$G$850,$G$801:$G$850))</f>
        <v>21</v>
      </c>
    </row>
    <row r="872" spans="1:15" x14ac:dyDescent="0.45">
      <c r="A872" s="1" t="s">
        <v>14</v>
      </c>
      <c r="D872" s="1"/>
      <c r="E872" s="16">
        <v>43983</v>
      </c>
      <c r="F872" s="1" t="s">
        <v>136</v>
      </c>
      <c r="G872" s="2">
        <v>12471270</v>
      </c>
      <c r="H872" s="2">
        <v>508739</v>
      </c>
      <c r="I872" s="2">
        <v>80565</v>
      </c>
      <c r="J872" s="2">
        <v>1061</v>
      </c>
      <c r="K872" s="2">
        <v>34621</v>
      </c>
      <c r="L872" s="2">
        <v>17345</v>
      </c>
      <c r="M872" s="2">
        <v>707</v>
      </c>
      <c r="N872" s="2">
        <v>24.51</v>
      </c>
      <c r="O872" cm="1">
        <f t="array" ref="O872">SUMPRODUCT((G872&lt;=$G$801:$G$850)/COUNTIF($G$801:$G$850,$G$801:$G$850))</f>
        <v>21</v>
      </c>
    </row>
    <row r="873" spans="1:15" x14ac:dyDescent="0.45">
      <c r="A873" s="1" t="s">
        <v>17</v>
      </c>
      <c r="D873" s="1"/>
      <c r="E873" s="16">
        <v>43983</v>
      </c>
      <c r="F873" s="1" t="s">
        <v>136</v>
      </c>
      <c r="G873" s="2">
        <v>12013893</v>
      </c>
      <c r="H873" s="2">
        <v>1279671</v>
      </c>
      <c r="I873" s="2">
        <v>49198</v>
      </c>
      <c r="J873" s="2">
        <v>3779</v>
      </c>
      <c r="K873" s="2">
        <v>133945</v>
      </c>
      <c r="L873" s="2">
        <v>16709</v>
      </c>
      <c r="M873" s="2">
        <v>1779</v>
      </c>
      <c r="N873" s="2">
        <v>9.39</v>
      </c>
      <c r="O873" cm="1">
        <f t="array" ref="O873">SUMPRODUCT((G873&lt;=$G$801:$G$850)/COUNTIF($G$801:$G$850,$G$801:$G$850))</f>
        <v>21</v>
      </c>
    </row>
    <row r="874" spans="1:15" x14ac:dyDescent="0.45">
      <c r="A874" s="1" t="s">
        <v>22</v>
      </c>
      <c r="D874" s="1"/>
      <c r="E874" s="16">
        <v>43983</v>
      </c>
      <c r="F874" s="1" t="s">
        <v>136</v>
      </c>
      <c r="G874" s="2">
        <v>10546869</v>
      </c>
      <c r="H874" s="2">
        <v>712956</v>
      </c>
      <c r="I874" s="2">
        <v>289529</v>
      </c>
      <c r="J874" s="2">
        <v>6800</v>
      </c>
      <c r="K874" s="2">
        <v>50306</v>
      </c>
      <c r="L874" s="2">
        <v>14668</v>
      </c>
      <c r="M874" s="2">
        <v>991</v>
      </c>
      <c r="N874" s="2">
        <v>14.79</v>
      </c>
      <c r="O874" cm="1">
        <f t="array" ref="O874">SUMPRODUCT((G874&lt;=$G$801:$G$850)/COUNTIF($G$801:$G$850,$G$801:$G$850))</f>
        <v>22</v>
      </c>
    </row>
    <row r="875" spans="1:15" x14ac:dyDescent="0.45">
      <c r="A875" s="1" t="s">
        <v>102</v>
      </c>
      <c r="D875" s="1"/>
      <c r="E875" s="16">
        <v>43983</v>
      </c>
      <c r="F875" s="1" t="s">
        <v>136</v>
      </c>
      <c r="G875" s="2">
        <v>9716329</v>
      </c>
      <c r="H875" s="2">
        <v>632553</v>
      </c>
      <c r="I875" s="2">
        <v>91296</v>
      </c>
      <c r="J875" s="2">
        <v>2188</v>
      </c>
      <c r="K875" s="2">
        <v>55185</v>
      </c>
      <c r="L875" s="2">
        <v>13513</v>
      </c>
      <c r="M875" s="2">
        <v>879</v>
      </c>
      <c r="N875" s="2">
        <v>15.36</v>
      </c>
      <c r="O875" cm="1">
        <f t="array" ref="O875">SUMPRODUCT((G875&lt;=$G$801:$G$850)/COUNTIF($G$801:$G$850,$G$801:$G$850))</f>
        <v>23</v>
      </c>
    </row>
    <row r="876" spans="1:15" x14ac:dyDescent="0.45">
      <c r="A876" s="1" t="s">
        <v>146</v>
      </c>
      <c r="D876" s="1"/>
      <c r="E876" s="16">
        <v>43983</v>
      </c>
      <c r="F876" s="1" t="s">
        <v>136</v>
      </c>
      <c r="G876" s="2">
        <v>7587250</v>
      </c>
      <c r="H876" s="2">
        <v>167376</v>
      </c>
      <c r="I876" s="2">
        <v>89514</v>
      </c>
      <c r="J876" s="2">
        <v>526</v>
      </c>
      <c r="K876" s="2">
        <v>10254</v>
      </c>
      <c r="L876" s="2">
        <v>10552</v>
      </c>
      <c r="M876" s="2">
        <v>232</v>
      </c>
      <c r="N876" s="2">
        <v>45.33</v>
      </c>
      <c r="O876" cm="1">
        <f t="array" ref="O876">SUMPRODUCT((G876&lt;=$G$801:$G$850)/COUNTIF($G$801:$G$850,$G$801:$G$850))</f>
        <v>27</v>
      </c>
    </row>
    <row r="877" spans="1:15" x14ac:dyDescent="0.45">
      <c r="A877" s="1" t="s">
        <v>31</v>
      </c>
      <c r="D877" s="1"/>
      <c r="E877" s="16">
        <v>43983</v>
      </c>
      <c r="F877" s="1" t="s">
        <v>136</v>
      </c>
      <c r="G877" s="2">
        <v>6955589</v>
      </c>
      <c r="H877" s="2">
        <v>448582</v>
      </c>
      <c r="I877" s="2">
        <v>30805</v>
      </c>
      <c r="J877" s="2">
        <v>938</v>
      </c>
      <c r="K877" s="2">
        <v>40716</v>
      </c>
      <c r="L877" s="2">
        <v>9673</v>
      </c>
      <c r="M877" s="2">
        <v>623</v>
      </c>
      <c r="N877" s="2">
        <v>15.51</v>
      </c>
      <c r="O877" cm="1">
        <f t="array" ref="O877">SUMPRODUCT((G877&lt;=$G$801:$G$850)/COUNTIF($G$801:$G$850,$G$801:$G$850))</f>
        <v>28</v>
      </c>
    </row>
    <row r="878" spans="1:15" x14ac:dyDescent="0.45">
      <c r="A878" s="1" t="s">
        <v>113</v>
      </c>
      <c r="D878" s="1"/>
      <c r="E878" s="16">
        <v>43983</v>
      </c>
      <c r="F878" s="1" t="s">
        <v>136</v>
      </c>
      <c r="G878" s="2">
        <v>6271511</v>
      </c>
      <c r="H878" s="2">
        <v>242889</v>
      </c>
      <c r="I878" s="2">
        <v>124711</v>
      </c>
      <c r="J878" s="2">
        <v>1266</v>
      </c>
      <c r="K878" s="2">
        <v>14176</v>
      </c>
      <c r="L878" s="2">
        <v>8722</v>
      </c>
      <c r="M878" s="2">
        <v>337</v>
      </c>
      <c r="N878" s="2">
        <v>25.82</v>
      </c>
      <c r="O878" cm="1">
        <f t="array" ref="O878">SUMPRODUCT((G878&lt;=$G$801:$G$850)/COUNTIF($G$801:$G$850,$G$801:$G$850))</f>
        <v>29</v>
      </c>
    </row>
    <row r="879" spans="1:15" x14ac:dyDescent="0.45">
      <c r="A879" s="1" t="s">
        <v>29</v>
      </c>
      <c r="D879" s="1"/>
      <c r="E879" s="16">
        <v>43983</v>
      </c>
      <c r="F879" s="1" t="s">
        <v>136</v>
      </c>
      <c r="G879" s="2">
        <v>6200876</v>
      </c>
      <c r="H879" s="2">
        <v>465670</v>
      </c>
      <c r="I879" s="2">
        <v>71629</v>
      </c>
      <c r="J879" s="2">
        <v>1117</v>
      </c>
      <c r="K879" s="2">
        <v>76014</v>
      </c>
      <c r="L879" s="2">
        <v>8624</v>
      </c>
      <c r="M879" s="2">
        <v>647</v>
      </c>
      <c r="N879" s="2">
        <v>13.32</v>
      </c>
      <c r="O879" cm="1">
        <f t="array" ref="O879">SUMPRODUCT((G879&lt;=$G$801:$G$850)/COUNTIF($G$801:$G$850,$G$801:$G$850))</f>
        <v>29</v>
      </c>
    </row>
    <row r="880" spans="1:15" x14ac:dyDescent="0.45">
      <c r="A880" s="1" t="s">
        <v>51</v>
      </c>
      <c r="D880" s="1"/>
      <c r="E880" s="16">
        <v>43983</v>
      </c>
      <c r="F880" s="1" t="s">
        <v>136</v>
      </c>
      <c r="G880" s="2">
        <v>6149011</v>
      </c>
      <c r="H880" s="2">
        <v>141068</v>
      </c>
      <c r="I880" s="2">
        <v>28364</v>
      </c>
      <c r="J880" s="2">
        <v>338</v>
      </c>
      <c r="K880" s="2">
        <v>7646</v>
      </c>
      <c r="L880" s="2">
        <v>8552</v>
      </c>
      <c r="M880" s="2">
        <v>196</v>
      </c>
      <c r="N880" s="2">
        <v>43.59</v>
      </c>
      <c r="O880" cm="1">
        <f t="array" ref="O880">SUMPRODUCT((G880&lt;=$G$801:$G$850)/COUNTIF($G$801:$G$850,$G$801:$G$850))</f>
        <v>29</v>
      </c>
    </row>
    <row r="881" spans="1:15" x14ac:dyDescent="0.45">
      <c r="A881" s="1" t="s">
        <v>215</v>
      </c>
      <c r="D881" s="1"/>
      <c r="E881" s="16">
        <v>43983</v>
      </c>
      <c r="F881" s="1" t="s">
        <v>136</v>
      </c>
      <c r="G881" s="2">
        <v>6047136</v>
      </c>
      <c r="H881" s="2">
        <v>193517</v>
      </c>
      <c r="I881" s="2">
        <v>115043</v>
      </c>
      <c r="J881" s="2">
        <v>2345</v>
      </c>
      <c r="K881" s="2">
        <v>16206</v>
      </c>
      <c r="L881" s="2">
        <v>8410</v>
      </c>
      <c r="M881" s="2">
        <v>269</v>
      </c>
      <c r="N881" s="2">
        <v>31.25</v>
      </c>
      <c r="O881" cm="1">
        <f t="array" ref="O881">SUMPRODUCT((G881&lt;=$G$801:$G$850)/COUNTIF($G$801:$G$850,$G$801:$G$850))</f>
        <v>29</v>
      </c>
    </row>
    <row r="882" spans="1:15" x14ac:dyDescent="0.45">
      <c r="A882" s="1" t="s">
        <v>144</v>
      </c>
      <c r="D882" s="1"/>
      <c r="E882" s="16">
        <v>43983</v>
      </c>
      <c r="F882" s="1" t="s">
        <v>136</v>
      </c>
      <c r="G882" s="2">
        <v>5247075</v>
      </c>
      <c r="H882" s="2">
        <v>195641</v>
      </c>
      <c r="I882" s="2">
        <v>37539</v>
      </c>
      <c r="J882" s="2">
        <v>659</v>
      </c>
      <c r="K882" s="2">
        <v>21963</v>
      </c>
      <c r="L882" s="2">
        <v>7297</v>
      </c>
      <c r="M882" s="2">
        <v>272</v>
      </c>
      <c r="N882" s="2">
        <v>26.82</v>
      </c>
      <c r="O882" cm="1">
        <f t="array" ref="O882">SUMPRODUCT((G882&lt;=$G$801:$G$850)/COUNTIF($G$801:$G$850,$G$801:$G$850))</f>
        <v>30</v>
      </c>
    </row>
    <row r="883" spans="1:15" x14ac:dyDescent="0.45">
      <c r="A883" s="1" t="s">
        <v>131</v>
      </c>
      <c r="D883" s="1"/>
      <c r="E883" s="16">
        <v>43983</v>
      </c>
      <c r="F883" s="1" t="s">
        <v>136</v>
      </c>
      <c r="G883" s="2">
        <v>4530366</v>
      </c>
      <c r="H883" s="2">
        <v>169253</v>
      </c>
      <c r="I883" s="2">
        <v>24104</v>
      </c>
      <c r="J883" s="2">
        <v>541</v>
      </c>
      <c r="K883" s="2">
        <v>17257</v>
      </c>
      <c r="L883" s="2">
        <v>6300</v>
      </c>
      <c r="M883" s="2">
        <v>235</v>
      </c>
      <c r="N883" s="2">
        <v>26.77</v>
      </c>
      <c r="O883" cm="1">
        <f t="array" ref="O883">SUMPRODUCT((G883&lt;=$G$801:$G$850)/COUNTIF($G$801:$G$850,$G$801:$G$850))</f>
        <v>31</v>
      </c>
    </row>
    <row r="884" spans="1:15" x14ac:dyDescent="0.45">
      <c r="A884" s="1" t="s">
        <v>52</v>
      </c>
      <c r="D884" s="1"/>
      <c r="E884" s="16">
        <v>43983</v>
      </c>
      <c r="F884" s="1" t="s">
        <v>136</v>
      </c>
      <c r="G884" s="2">
        <v>4309351</v>
      </c>
      <c r="H884" s="2">
        <v>169574</v>
      </c>
      <c r="I884" s="2">
        <v>44671</v>
      </c>
      <c r="J884" s="2">
        <v>725</v>
      </c>
      <c r="K884" s="2">
        <v>14303</v>
      </c>
      <c r="L884" s="2">
        <v>5993</v>
      </c>
      <c r="M884" s="2">
        <v>235</v>
      </c>
      <c r="N884" s="2">
        <v>25.41</v>
      </c>
      <c r="O884" cm="1">
        <f t="array" ref="O884">SUMPRODUCT((G884&lt;=$G$801:$G$850)/COUNTIF($G$801:$G$850,$G$801:$G$850))</f>
        <v>31</v>
      </c>
    </row>
    <row r="885" spans="1:15" x14ac:dyDescent="0.45">
      <c r="A885" s="1" t="s">
        <v>92</v>
      </c>
      <c r="D885" s="1"/>
      <c r="E885" s="16">
        <v>43983</v>
      </c>
      <c r="F885" s="1" t="s">
        <v>136</v>
      </c>
      <c r="G885" s="2">
        <v>4020740</v>
      </c>
      <c r="H885" s="2">
        <v>140429</v>
      </c>
      <c r="I885" s="2">
        <v>11994</v>
      </c>
      <c r="J885" s="2">
        <v>347</v>
      </c>
      <c r="K885" s="2">
        <v>5420</v>
      </c>
      <c r="L885" s="2">
        <v>5592</v>
      </c>
      <c r="M885" s="2">
        <v>195</v>
      </c>
      <c r="N885" s="2">
        <v>28.63</v>
      </c>
      <c r="O885" cm="1">
        <f t="array" ref="O885">SUMPRODUCT((G885&lt;=$G$801:$G$850)/COUNTIF($G$801:$G$850,$G$801:$G$850))</f>
        <v>34</v>
      </c>
    </row>
    <row r="886" spans="1:15" x14ac:dyDescent="0.45">
      <c r="A886" s="1" t="s">
        <v>55</v>
      </c>
      <c r="D886" s="1"/>
      <c r="E886" s="16">
        <v>43983</v>
      </c>
      <c r="F886" s="1" t="s">
        <v>136</v>
      </c>
      <c r="G886" s="2">
        <v>3855806</v>
      </c>
      <c r="H886" s="2">
        <v>176255</v>
      </c>
      <c r="I886" s="2">
        <v>25557</v>
      </c>
      <c r="J886" s="2">
        <v>514</v>
      </c>
      <c r="K886" s="2">
        <v>14889</v>
      </c>
      <c r="L886" s="2">
        <v>5362</v>
      </c>
      <c r="M886" s="2">
        <v>245</v>
      </c>
      <c r="N886" s="2">
        <v>21.88</v>
      </c>
      <c r="O886" cm="1">
        <f t="array" ref="O886">SUMPRODUCT((G886&lt;=$G$801:$G$850)/COUNTIF($G$801:$G$850,$G$801:$G$850))</f>
        <v>35</v>
      </c>
    </row>
    <row r="887" spans="1:15" x14ac:dyDescent="0.45">
      <c r="A887" s="1" t="s">
        <v>44</v>
      </c>
      <c r="D887" s="1"/>
      <c r="E887" s="16">
        <v>43983</v>
      </c>
      <c r="F887" s="1" t="s">
        <v>136</v>
      </c>
      <c r="G887" s="2">
        <v>3442776</v>
      </c>
      <c r="H887" s="2">
        <v>130301</v>
      </c>
      <c r="I887" s="2">
        <v>33592</v>
      </c>
      <c r="J887" s="2">
        <v>406</v>
      </c>
      <c r="K887" s="2">
        <v>7454</v>
      </c>
      <c r="L887" s="2">
        <v>4788</v>
      </c>
      <c r="M887" s="2">
        <v>181</v>
      </c>
      <c r="N887" s="2">
        <v>26.42</v>
      </c>
      <c r="O887" cm="1">
        <f t="array" ref="O887">SUMPRODUCT((G887&lt;=$G$801:$G$850)/COUNTIF($G$801:$G$850,$G$801:$G$850))</f>
        <v>37</v>
      </c>
    </row>
    <row r="888" spans="1:15" x14ac:dyDescent="0.45">
      <c r="A888" s="1" t="s">
        <v>45</v>
      </c>
      <c r="D888" s="1"/>
      <c r="E888" s="16">
        <v>43983</v>
      </c>
      <c r="F888" s="1" t="s">
        <v>136</v>
      </c>
      <c r="G888" s="2">
        <v>3361617</v>
      </c>
      <c r="H888" s="2">
        <v>157977</v>
      </c>
      <c r="I888" s="2">
        <v>10218</v>
      </c>
      <c r="J888" s="2">
        <v>370</v>
      </c>
      <c r="K888" s="2">
        <v>7919</v>
      </c>
      <c r="L888" s="2">
        <v>4675</v>
      </c>
      <c r="M888" s="2">
        <v>219</v>
      </c>
      <c r="N888" s="2">
        <v>21.28</v>
      </c>
      <c r="O888" cm="1">
        <f t="array" ref="O888">SUMPRODUCT((G888&lt;=$G$801:$G$850)/COUNTIF($G$801:$G$850,$G$801:$G$850))</f>
        <v>38</v>
      </c>
    </row>
    <row r="889" spans="1:15" x14ac:dyDescent="0.45">
      <c r="A889" s="1" t="s">
        <v>35</v>
      </c>
      <c r="D889" s="1"/>
      <c r="E889" s="16">
        <v>43983</v>
      </c>
      <c r="F889" s="1" t="s">
        <v>136</v>
      </c>
      <c r="G889" s="2">
        <v>3180873</v>
      </c>
      <c r="H889" s="2">
        <v>204974</v>
      </c>
      <c r="I889" s="2">
        <v>46850</v>
      </c>
      <c r="J889" s="2">
        <v>487</v>
      </c>
      <c r="K889" s="2">
        <v>18229</v>
      </c>
      <c r="L889" s="2">
        <v>4424</v>
      </c>
      <c r="M889" s="2">
        <v>285</v>
      </c>
      <c r="N889" s="2">
        <v>15.52</v>
      </c>
      <c r="O889" cm="1">
        <f t="array" ref="O889">SUMPRODUCT((G889&lt;=$G$801:$G$850)/COUNTIF($G$801:$G$850,$G$801:$G$850))</f>
        <v>40</v>
      </c>
    </row>
    <row r="890" spans="1:15" x14ac:dyDescent="0.45">
      <c r="A890" s="1" t="s">
        <v>53</v>
      </c>
      <c r="D890" s="1"/>
      <c r="E890" s="16">
        <v>43983</v>
      </c>
      <c r="F890" s="1" t="s">
        <v>136</v>
      </c>
      <c r="G890" s="2">
        <v>2939929</v>
      </c>
      <c r="H890" s="2">
        <v>153732</v>
      </c>
      <c r="I890" s="2">
        <v>25730</v>
      </c>
      <c r="J890" s="2">
        <v>364</v>
      </c>
      <c r="K890" s="2">
        <v>17122</v>
      </c>
      <c r="L890" s="2">
        <v>4088</v>
      </c>
      <c r="M890" s="2">
        <v>213</v>
      </c>
      <c r="N890" s="2">
        <v>19.12</v>
      </c>
      <c r="O890" cm="1">
        <f t="array" ref="O890">SUMPRODUCT((G890&lt;=$G$801:$G$850)/COUNTIF($G$801:$G$850,$G$801:$G$850))</f>
        <v>40</v>
      </c>
    </row>
    <row r="891" spans="1:15" x14ac:dyDescent="0.45">
      <c r="A891" s="1" t="s">
        <v>149</v>
      </c>
      <c r="D891" s="1"/>
      <c r="E891" s="16">
        <v>43983</v>
      </c>
      <c r="F891" s="1" t="s">
        <v>136</v>
      </c>
      <c r="G891" s="2">
        <v>2923933</v>
      </c>
      <c r="H891" s="2">
        <v>130253</v>
      </c>
      <c r="I891" s="2">
        <v>84802</v>
      </c>
      <c r="J891" s="2">
        <v>1627</v>
      </c>
      <c r="K891" s="2">
        <v>12885</v>
      </c>
      <c r="L891" s="2">
        <v>4066</v>
      </c>
      <c r="M891" s="2">
        <v>181</v>
      </c>
      <c r="N891" s="2">
        <v>22.45</v>
      </c>
      <c r="O891" cm="1">
        <f t="array" ref="O891">SUMPRODUCT((G891&lt;=$G$801:$G$850)/COUNTIF($G$801:$G$850,$G$801:$G$850))</f>
        <v>40</v>
      </c>
    </row>
    <row r="892" spans="1:15" x14ac:dyDescent="0.45">
      <c r="A892" s="1" t="s">
        <v>54</v>
      </c>
      <c r="D892" s="1"/>
      <c r="E892" s="16">
        <v>43983</v>
      </c>
      <c r="F892" s="1" t="s">
        <v>136</v>
      </c>
      <c r="G892" s="2">
        <v>2751792</v>
      </c>
      <c r="H892" s="2">
        <v>272680</v>
      </c>
      <c r="I892" s="2">
        <v>32686</v>
      </c>
      <c r="J892" s="2">
        <v>806</v>
      </c>
      <c r="K892" s="2">
        <v>21832</v>
      </c>
      <c r="L892" s="2">
        <v>3827</v>
      </c>
      <c r="M892" s="2">
        <v>379</v>
      </c>
      <c r="N892" s="2">
        <v>10.09</v>
      </c>
      <c r="O892" cm="1">
        <f t="array" ref="O892">SUMPRODUCT((G892&lt;=$G$801:$G$850)/COUNTIF($G$801:$G$850,$G$801:$G$850))</f>
        <v>41</v>
      </c>
    </row>
    <row r="893" spans="1:15" x14ac:dyDescent="0.45">
      <c r="A893" s="1" t="s">
        <v>49</v>
      </c>
      <c r="D893" s="1"/>
      <c r="E893" s="16">
        <v>43983</v>
      </c>
      <c r="F893" s="1" t="s">
        <v>136</v>
      </c>
      <c r="G893" s="2">
        <v>2160064</v>
      </c>
      <c r="H893" s="2">
        <v>232262</v>
      </c>
      <c r="I893" s="2">
        <v>15257</v>
      </c>
      <c r="J893" s="2">
        <v>886</v>
      </c>
      <c r="K893" s="2">
        <v>14712</v>
      </c>
      <c r="L893" s="2">
        <v>3004</v>
      </c>
      <c r="M893" s="2">
        <v>323</v>
      </c>
      <c r="N893" s="2">
        <v>9.3000000000000007</v>
      </c>
      <c r="O893" cm="1">
        <f t="array" ref="O893">SUMPRODUCT((G893&lt;=$G$801:$G$850)/COUNTIF($G$801:$G$850,$G$801:$G$850))</f>
        <v>43</v>
      </c>
    </row>
    <row r="894" spans="1:15" x14ac:dyDescent="0.45">
      <c r="A894" s="1" t="s">
        <v>145</v>
      </c>
      <c r="D894" s="1"/>
      <c r="E894" s="16">
        <v>43983</v>
      </c>
      <c r="F894" s="1" t="s">
        <v>136</v>
      </c>
      <c r="G894" s="2">
        <v>2085908</v>
      </c>
      <c r="H894" s="2">
        <v>212968</v>
      </c>
      <c r="I894" s="2">
        <v>33762</v>
      </c>
      <c r="J894" s="2">
        <v>1460</v>
      </c>
      <c r="K894" s="2">
        <v>36229</v>
      </c>
      <c r="L894" s="2">
        <v>2901</v>
      </c>
      <c r="M894" s="2">
        <v>296</v>
      </c>
      <c r="N894" s="2">
        <v>9.7899999999999991</v>
      </c>
      <c r="O894" cm="1">
        <f t="array" ref="O894">SUMPRODUCT((G894&lt;=$G$801:$G$850)/COUNTIF($G$801:$G$850,$G$801:$G$850))</f>
        <v>43</v>
      </c>
    </row>
    <row r="895" spans="1:15" x14ac:dyDescent="0.45">
      <c r="A895" s="1" t="s">
        <v>94</v>
      </c>
      <c r="D895" s="1"/>
      <c r="E895" s="16">
        <v>43983</v>
      </c>
      <c r="F895" s="1" t="s">
        <v>136</v>
      </c>
      <c r="G895" s="2">
        <v>2083780</v>
      </c>
      <c r="H895" s="2">
        <v>220177</v>
      </c>
      <c r="I895" s="2">
        <v>36494</v>
      </c>
      <c r="J895" s="2">
        <v>818</v>
      </c>
      <c r="K895" s="2">
        <v>23227</v>
      </c>
      <c r="L895" s="2">
        <v>2898</v>
      </c>
      <c r="M895" s="2">
        <v>306</v>
      </c>
      <c r="N895" s="2">
        <v>9.4600000000000009</v>
      </c>
      <c r="O895" cm="1">
        <f t="array" ref="O895">SUMPRODUCT((G895&lt;=$G$801:$G$850)/COUNTIF($G$801:$G$850,$G$801:$G$850))</f>
        <v>43</v>
      </c>
    </row>
    <row r="896" spans="1:15" x14ac:dyDescent="0.45">
      <c r="A896" s="1" t="s">
        <v>135</v>
      </c>
      <c r="D896" s="1"/>
      <c r="E896" s="16">
        <v>43983</v>
      </c>
      <c r="F896" s="1" t="s">
        <v>136</v>
      </c>
      <c r="G896" s="2">
        <v>1968540</v>
      </c>
      <c r="H896" s="2">
        <v>138946</v>
      </c>
      <c r="I896" s="2">
        <v>18999</v>
      </c>
      <c r="J896" s="2">
        <v>293</v>
      </c>
      <c r="K896" s="2">
        <v>8382</v>
      </c>
      <c r="L896" s="2">
        <v>2737</v>
      </c>
      <c r="M896" s="2">
        <v>193</v>
      </c>
      <c r="N896" s="2">
        <v>14.17</v>
      </c>
      <c r="O896" cm="1">
        <f t="array" ref="O896">SUMPRODUCT((G896&lt;=$G$801:$G$850)/COUNTIF($G$801:$G$850,$G$801:$G$850))</f>
        <v>44</v>
      </c>
    </row>
    <row r="897" spans="1:15" x14ac:dyDescent="0.45">
      <c r="A897" s="1" t="s">
        <v>50</v>
      </c>
      <c r="D897" s="1"/>
      <c r="E897" s="16">
        <v>43983</v>
      </c>
      <c r="F897" s="1" t="s">
        <v>136</v>
      </c>
      <c r="G897" s="2">
        <v>1213640</v>
      </c>
      <c r="H897" s="2">
        <v>179390</v>
      </c>
      <c r="I897" s="2">
        <v>9802</v>
      </c>
      <c r="J897" s="2">
        <v>415</v>
      </c>
      <c r="K897" s="2">
        <v>27334</v>
      </c>
      <c r="L897" s="2">
        <v>1687</v>
      </c>
      <c r="M897" s="2">
        <v>249</v>
      </c>
      <c r="N897" s="2">
        <v>6.77</v>
      </c>
      <c r="O897" cm="1">
        <f t="array" ref="O897">SUMPRODUCT((G897&lt;=$G$801:$G$850)/COUNTIF($G$801:$G$850,$G$801:$G$850))</f>
        <v>47</v>
      </c>
    </row>
    <row r="898" spans="1:15" x14ac:dyDescent="0.45">
      <c r="A898" s="1" t="s">
        <v>71</v>
      </c>
      <c r="D898" s="1"/>
      <c r="E898" s="16">
        <v>43983</v>
      </c>
      <c r="F898" s="1" t="s">
        <v>136</v>
      </c>
      <c r="G898" s="2">
        <v>1190288</v>
      </c>
      <c r="H898" s="2">
        <v>225533</v>
      </c>
      <c r="I898" s="2">
        <v>6827</v>
      </c>
      <c r="J898" s="2">
        <v>536</v>
      </c>
      <c r="K898" s="2">
        <v>30137</v>
      </c>
      <c r="L898" s="2">
        <v>1655</v>
      </c>
      <c r="M898" s="2">
        <v>313</v>
      </c>
      <c r="N898" s="2">
        <v>5.28</v>
      </c>
      <c r="O898" cm="1">
        <f t="array" ref="O898">SUMPRODUCT((G898&lt;=$G$801:$G$850)/COUNTIF($G$801:$G$850,$G$801:$G$850))</f>
        <v>47</v>
      </c>
    </row>
    <row r="899" spans="1:15" x14ac:dyDescent="0.45">
      <c r="A899" s="1" t="s">
        <v>13</v>
      </c>
      <c r="D899" s="1"/>
      <c r="E899" s="16">
        <v>43983</v>
      </c>
      <c r="F899" s="1" t="s">
        <v>136</v>
      </c>
      <c r="G899" s="2">
        <v>709957</v>
      </c>
      <c r="H899" s="2">
        <v>165465</v>
      </c>
      <c r="I899" s="2">
        <v>8866</v>
      </c>
      <c r="J899" s="2">
        <v>415</v>
      </c>
      <c r="K899" s="2">
        <v>13986</v>
      </c>
      <c r="L899" s="2">
        <v>987</v>
      </c>
      <c r="M899" s="2">
        <v>230</v>
      </c>
      <c r="N899" s="2">
        <v>4.29</v>
      </c>
      <c r="O899" cm="1">
        <f t="array" ref="O899">SUMPRODUCT((G899&lt;=$G$801:$G$850)/COUNTIF($G$801:$G$850,$G$801:$G$850))</f>
        <v>50</v>
      </c>
    </row>
    <row r="900" spans="1:15" x14ac:dyDescent="0.45">
      <c r="A900" s="1" t="s">
        <v>142</v>
      </c>
      <c r="D900" s="1"/>
      <c r="E900" s="16">
        <v>43983</v>
      </c>
      <c r="F900" s="1" t="s">
        <v>136</v>
      </c>
      <c r="G900" s="2">
        <v>600558</v>
      </c>
      <c r="H900" s="2">
        <v>136454</v>
      </c>
      <c r="I900" s="2">
        <v>7580</v>
      </c>
      <c r="J900" s="2">
        <v>356</v>
      </c>
      <c r="K900" s="2">
        <v>18201</v>
      </c>
      <c r="L900" s="2">
        <v>835</v>
      </c>
      <c r="M900" s="2">
        <v>189</v>
      </c>
      <c r="N900" s="2">
        <v>4.4000000000000004</v>
      </c>
      <c r="O900" cm="1">
        <f t="array" ref="O900">SUMPRODUCT((G900&lt;=$G$801:$G$850)/COUNTIF($G$801:$G$850,$G$801:$G$850))</f>
        <v>50</v>
      </c>
    </row>
    <row r="901" spans="1:15" x14ac:dyDescent="0.45">
      <c r="A901" s="1" t="s">
        <v>18</v>
      </c>
      <c r="D901" s="1"/>
      <c r="E901" s="16">
        <v>44013</v>
      </c>
      <c r="F901" s="1" t="s">
        <v>150</v>
      </c>
      <c r="G901" s="2">
        <v>182688702</v>
      </c>
      <c r="H901" s="2">
        <v>2582898</v>
      </c>
      <c r="I901" s="2">
        <v>573912</v>
      </c>
      <c r="J901" s="2">
        <v>5586</v>
      </c>
      <c r="K901" s="2">
        <v>324606</v>
      </c>
      <c r="L901" s="2">
        <v>245879</v>
      </c>
      <c r="M901" s="2">
        <v>3476</v>
      </c>
      <c r="N901" s="2">
        <v>70.73</v>
      </c>
      <c r="O901" cm="1">
        <f t="array" ref="O901">SUMPRODUCT((G901&lt;=$G$901:$G$950)/COUNTIF($G$901:$G$950,$G$901:$G$950))</f>
        <v>1</v>
      </c>
    </row>
    <row r="902" spans="1:15" x14ac:dyDescent="0.45">
      <c r="A902" s="1" t="s">
        <v>12</v>
      </c>
      <c r="D902" s="1"/>
      <c r="E902" s="16">
        <v>44013</v>
      </c>
      <c r="F902" s="1" t="s">
        <v>150</v>
      </c>
      <c r="G902" s="2">
        <v>135123272</v>
      </c>
      <c r="H902" s="2">
        <v>3248650</v>
      </c>
      <c r="I902" s="2">
        <v>494759</v>
      </c>
      <c r="J902" s="2">
        <v>7246</v>
      </c>
      <c r="K902" s="2">
        <v>223201</v>
      </c>
      <c r="L902" s="2">
        <v>181861</v>
      </c>
      <c r="M902" s="2">
        <v>4372</v>
      </c>
      <c r="N902" s="2">
        <v>41.59</v>
      </c>
      <c r="O902" cm="1">
        <f t="array" ref="O902">SUMPRODUCT((G902&lt;=$G$901:$G$950)/COUNTIF($G$901:$G$950,$G$901:$G$950))</f>
        <v>2</v>
      </c>
    </row>
    <row r="903" spans="1:15" x14ac:dyDescent="0.45">
      <c r="A903" s="1" t="s">
        <v>10</v>
      </c>
      <c r="D903" s="1"/>
      <c r="E903" s="16">
        <v>44013</v>
      </c>
      <c r="F903" s="1" t="s">
        <v>150</v>
      </c>
      <c r="G903" s="2">
        <v>105305814</v>
      </c>
      <c r="H903" s="2">
        <v>8882333</v>
      </c>
      <c r="I903" s="2">
        <v>328230</v>
      </c>
      <c r="J903" s="2">
        <v>21039</v>
      </c>
      <c r="K903" s="2">
        <v>681016</v>
      </c>
      <c r="L903" s="2">
        <v>141730</v>
      </c>
      <c r="M903" s="2">
        <v>11954</v>
      </c>
      <c r="N903" s="2">
        <v>11.86</v>
      </c>
      <c r="O903" cm="1">
        <f t="array" ref="O903">SUMPRODUCT((G903&lt;=$G$901:$G$950)/COUNTIF($G$901:$G$950,$G$901:$G$950))</f>
        <v>3</v>
      </c>
    </row>
    <row r="904" spans="1:15" x14ac:dyDescent="0.45">
      <c r="A904" s="1" t="s">
        <v>24</v>
      </c>
      <c r="D904" s="1"/>
      <c r="E904" s="16">
        <v>44013</v>
      </c>
      <c r="F904" s="1" t="s">
        <v>150</v>
      </c>
      <c r="G904" s="2">
        <v>94129970</v>
      </c>
      <c r="H904" s="2">
        <v>1614402</v>
      </c>
      <c r="I904" s="2">
        <v>378519</v>
      </c>
      <c r="J904" s="2">
        <v>3752</v>
      </c>
      <c r="K904" s="2">
        <v>130521</v>
      </c>
      <c r="L904" s="2">
        <v>126689</v>
      </c>
      <c r="M904" s="2">
        <v>2172</v>
      </c>
      <c r="N904" s="2">
        <v>58.31</v>
      </c>
      <c r="O904" cm="1">
        <f t="array" ref="O904">SUMPRODUCT((G904&lt;=$G$901:$G$950)/COUNTIF($G$901:$G$950,$G$901:$G$950))</f>
        <v>4</v>
      </c>
    </row>
    <row r="905" spans="1:15" x14ac:dyDescent="0.45">
      <c r="A905" s="1" t="s">
        <v>101</v>
      </c>
      <c r="D905" s="1"/>
      <c r="E905" s="16">
        <v>44013</v>
      </c>
      <c r="F905" s="1" t="s">
        <v>150</v>
      </c>
      <c r="G905" s="2">
        <v>87748177</v>
      </c>
      <c r="H905" s="2">
        <v>6455174</v>
      </c>
      <c r="I905" s="2">
        <v>357124</v>
      </c>
      <c r="J905" s="2">
        <v>16641</v>
      </c>
      <c r="K905" s="2">
        <v>420466</v>
      </c>
      <c r="L905" s="2">
        <v>118099</v>
      </c>
      <c r="M905" s="2">
        <v>8687</v>
      </c>
      <c r="N905" s="2">
        <v>13.59</v>
      </c>
      <c r="O905" cm="1">
        <f t="array" ref="O905">SUMPRODUCT((G905&lt;=$G$901:$G$950)/COUNTIF($G$901:$G$950,$G$901:$G$950))</f>
        <v>5</v>
      </c>
    </row>
    <row r="906" spans="1:15" x14ac:dyDescent="0.45">
      <c r="A906" s="1" t="s">
        <v>137</v>
      </c>
      <c r="D906" s="1"/>
      <c r="E906" s="16">
        <v>44013</v>
      </c>
      <c r="F906" s="1" t="s">
        <v>150</v>
      </c>
      <c r="G906" s="2">
        <v>56840893</v>
      </c>
      <c r="H906" s="2">
        <v>3608486</v>
      </c>
      <c r="I906" s="2">
        <v>151120</v>
      </c>
      <c r="J906" s="2">
        <v>8081</v>
      </c>
      <c r="K906" s="2">
        <v>285520</v>
      </c>
      <c r="L906" s="2">
        <v>76501</v>
      </c>
      <c r="M906" s="2">
        <v>4856</v>
      </c>
      <c r="N906" s="2">
        <v>15.75</v>
      </c>
      <c r="O906" cm="1">
        <f t="array" ref="O906">SUMPRODUCT((G906&lt;=$G$901:$G$950)/COUNTIF($G$901:$G$950,$G$901:$G$950))</f>
        <v>6</v>
      </c>
    </row>
    <row r="907" spans="1:15" x14ac:dyDescent="0.45">
      <c r="A907" s="1" t="s">
        <v>25</v>
      </c>
      <c r="D907" s="1"/>
      <c r="E907" s="16">
        <v>44013</v>
      </c>
      <c r="F907" s="1" t="s">
        <v>150</v>
      </c>
      <c r="G907" s="2">
        <v>52864781</v>
      </c>
      <c r="H907" s="2">
        <v>2081006</v>
      </c>
      <c r="I907" s="2">
        <v>443809</v>
      </c>
      <c r="J907" s="2">
        <v>4437</v>
      </c>
      <c r="K907" s="2">
        <v>248121</v>
      </c>
      <c r="L907" s="2">
        <v>71150</v>
      </c>
      <c r="M907" s="2">
        <v>2800</v>
      </c>
      <c r="N907" s="2">
        <v>25.4</v>
      </c>
      <c r="O907" cm="1">
        <f t="array" ref="O907">SUMPRODUCT((G907&lt;=$G$901:$G$950)/COUNTIF($G$901:$G$950,$G$901:$G$950))</f>
        <v>7</v>
      </c>
    </row>
    <row r="908" spans="1:15" x14ac:dyDescent="0.45">
      <c r="A908" s="1" t="s">
        <v>16</v>
      </c>
      <c r="D908" s="1"/>
      <c r="E908" s="16">
        <v>44013</v>
      </c>
      <c r="F908" s="1" t="s">
        <v>150</v>
      </c>
      <c r="G908" s="2">
        <v>41902442</v>
      </c>
      <c r="H908" s="2">
        <v>1187042</v>
      </c>
      <c r="I908" s="2">
        <v>197934</v>
      </c>
      <c r="J908" s="2">
        <v>3034</v>
      </c>
      <c r="K908" s="2">
        <v>126894</v>
      </c>
      <c r="L908" s="2">
        <v>56396</v>
      </c>
      <c r="M908" s="2">
        <v>1597</v>
      </c>
      <c r="N908" s="2">
        <v>35.299999999999997</v>
      </c>
      <c r="O908" cm="1">
        <f t="array" ref="O908">SUMPRODUCT((G908&lt;=$G$901:$G$950)/COUNTIF($G$901:$G$950,$G$901:$G$950))</f>
        <v>8</v>
      </c>
    </row>
    <row r="909" spans="1:15" x14ac:dyDescent="0.45">
      <c r="A909" s="1" t="s">
        <v>20</v>
      </c>
      <c r="D909" s="1"/>
      <c r="E909" s="16">
        <v>44013</v>
      </c>
      <c r="F909" s="1" t="s">
        <v>150</v>
      </c>
      <c r="G909" s="2">
        <v>35906928</v>
      </c>
      <c r="H909" s="2">
        <v>571211</v>
      </c>
      <c r="I909" s="2">
        <v>193157</v>
      </c>
      <c r="J909" s="2">
        <v>1301</v>
      </c>
      <c r="K909" s="2">
        <v>27565</v>
      </c>
      <c r="L909" s="2">
        <v>48326</v>
      </c>
      <c r="M909" s="2">
        <v>768</v>
      </c>
      <c r="N909" s="2">
        <v>62.86</v>
      </c>
      <c r="O909" cm="1">
        <f t="array" ref="O909">SUMPRODUCT((G909&lt;=$G$901:$G$950)/COUNTIF($G$901:$G$950,$G$901:$G$950))</f>
        <v>9</v>
      </c>
    </row>
    <row r="910" spans="1:15" x14ac:dyDescent="0.45">
      <c r="A910" s="1" t="s">
        <v>19</v>
      </c>
      <c r="D910" s="1"/>
      <c r="E910" s="16">
        <v>44013</v>
      </c>
      <c r="F910" s="1" t="s">
        <v>150</v>
      </c>
      <c r="G910" s="2">
        <v>35243547</v>
      </c>
      <c r="H910" s="2">
        <v>1199477</v>
      </c>
      <c r="I910" s="2">
        <v>247146</v>
      </c>
      <c r="J910" s="2">
        <v>3821</v>
      </c>
      <c r="K910" s="2">
        <v>64159</v>
      </c>
      <c r="L910" s="2">
        <v>47434</v>
      </c>
      <c r="M910" s="2">
        <v>1614</v>
      </c>
      <c r="N910" s="2">
        <v>29.38</v>
      </c>
      <c r="O910" cm="1">
        <f t="array" ref="O910">SUMPRODUCT((G910&lt;=$G$901:$G$950)/COUNTIF($G$901:$G$950,$G$901:$G$950))</f>
        <v>10</v>
      </c>
    </row>
    <row r="911" spans="1:15" x14ac:dyDescent="0.45">
      <c r="A911" s="1" t="s">
        <v>61</v>
      </c>
      <c r="D911" s="1"/>
      <c r="E911" s="16">
        <v>44013</v>
      </c>
      <c r="F911" s="1" t="s">
        <v>150</v>
      </c>
      <c r="G911" s="2">
        <v>24001436</v>
      </c>
      <c r="H911" s="2">
        <v>2003431</v>
      </c>
      <c r="I911" s="2">
        <v>181143</v>
      </c>
      <c r="J911" s="2">
        <v>4158</v>
      </c>
      <c r="K911" s="2">
        <v>156699</v>
      </c>
      <c r="L911" s="2">
        <v>32303</v>
      </c>
      <c r="M911" s="2">
        <v>2696</v>
      </c>
      <c r="N911" s="2">
        <v>11.98</v>
      </c>
      <c r="O911" cm="1">
        <f t="array" ref="O911">SUMPRODUCT((G911&lt;=$G$901:$G$950)/COUNTIF($G$901:$G$950,$G$901:$G$950))</f>
        <v>11</v>
      </c>
    </row>
    <row r="912" spans="1:15" x14ac:dyDescent="0.45">
      <c r="A912" s="1" t="s">
        <v>39</v>
      </c>
      <c r="D912" s="1"/>
      <c r="E912" s="16">
        <v>44013</v>
      </c>
      <c r="F912" s="1" t="s">
        <v>150</v>
      </c>
      <c r="G912" s="2">
        <v>21672730</v>
      </c>
      <c r="H912" s="2">
        <v>167083</v>
      </c>
      <c r="I912" s="2">
        <v>72440</v>
      </c>
      <c r="J912" s="2">
        <v>363</v>
      </c>
      <c r="K912" s="2">
        <v>12587</v>
      </c>
      <c r="L912" s="2">
        <v>29169</v>
      </c>
      <c r="M912" s="2">
        <v>224</v>
      </c>
      <c r="N912" s="2">
        <v>129.71</v>
      </c>
      <c r="O912" cm="1">
        <f t="array" ref="O912">SUMPRODUCT((G912&lt;=$G$901:$G$950)/COUNTIF($G$901:$G$950,$G$901:$G$950))</f>
        <v>12</v>
      </c>
    </row>
    <row r="913" spans="1:15" x14ac:dyDescent="0.45">
      <c r="A913" s="1" t="s">
        <v>151</v>
      </c>
      <c r="D913" s="1"/>
      <c r="E913" s="16">
        <v>44013</v>
      </c>
      <c r="F913" s="1" t="s">
        <v>150</v>
      </c>
      <c r="G913" s="2">
        <v>21357810</v>
      </c>
      <c r="H913" s="2">
        <v>818094</v>
      </c>
      <c r="I913" s="2">
        <v>312594</v>
      </c>
      <c r="J913" s="2">
        <v>5993</v>
      </c>
      <c r="K913" s="2">
        <v>55600</v>
      </c>
      <c r="L913" s="2">
        <v>28745</v>
      </c>
      <c r="M913" s="2">
        <v>1101</v>
      </c>
      <c r="N913" s="2">
        <v>26.11</v>
      </c>
      <c r="O913" cm="1">
        <f t="array" ref="O913">SUMPRODUCT((G913&lt;=$G$901:$G$950)/COUNTIF($G$901:$G$950,$G$901:$G$950))</f>
        <v>13</v>
      </c>
    </row>
    <row r="914" spans="1:15" x14ac:dyDescent="0.45">
      <c r="A914" s="1" t="s">
        <v>28</v>
      </c>
      <c r="D914" s="1"/>
      <c r="E914" s="16">
        <v>44013</v>
      </c>
      <c r="F914" s="1" t="s">
        <v>150</v>
      </c>
      <c r="G914" s="2">
        <v>20199792</v>
      </c>
      <c r="H914" s="2">
        <v>743763</v>
      </c>
      <c r="I914" s="2">
        <v>78327</v>
      </c>
      <c r="J914" s="2">
        <v>1841</v>
      </c>
      <c r="K914" s="2">
        <v>33086</v>
      </c>
      <c r="L914" s="2">
        <v>27186</v>
      </c>
      <c r="M914" s="2">
        <v>1001</v>
      </c>
      <c r="N914" s="2">
        <v>27.16</v>
      </c>
      <c r="O914" cm="1">
        <f t="array" ref="O914">SUMPRODUCT((G914&lt;=$G$901:$G$950)/COUNTIF($G$901:$G$950,$G$901:$G$950))</f>
        <v>14</v>
      </c>
    </row>
    <row r="915" spans="1:15" x14ac:dyDescent="0.45">
      <c r="A915" s="1" t="s">
        <v>21</v>
      </c>
      <c r="D915" s="1"/>
      <c r="E915" s="16">
        <v>44013</v>
      </c>
      <c r="F915" s="1" t="s">
        <v>150</v>
      </c>
      <c r="G915" s="2">
        <v>19034322</v>
      </c>
      <c r="H915" s="2">
        <v>1018117</v>
      </c>
      <c r="I915" s="2">
        <v>65116</v>
      </c>
      <c r="J915" s="2">
        <v>2138</v>
      </c>
      <c r="K915" s="2">
        <v>81765</v>
      </c>
      <c r="L915" s="2">
        <v>25618</v>
      </c>
      <c r="M915" s="2">
        <v>1370</v>
      </c>
      <c r="N915" s="2">
        <v>18.7</v>
      </c>
      <c r="O915" cm="1">
        <f t="array" ref="O915">SUMPRODUCT((G915&lt;=$G$901:$G$950)/COUNTIF($G$901:$G$950,$G$901:$G$950))</f>
        <v>15</v>
      </c>
    </row>
    <row r="916" spans="1:15" x14ac:dyDescent="0.45">
      <c r="A916" s="1" t="s">
        <v>34</v>
      </c>
      <c r="D916" s="1"/>
      <c r="E916" s="16">
        <v>44013</v>
      </c>
      <c r="F916" s="1" t="s">
        <v>150</v>
      </c>
      <c r="G916" s="2">
        <v>18734242</v>
      </c>
      <c r="H916" s="2">
        <v>634923</v>
      </c>
      <c r="I916" s="2">
        <v>123955</v>
      </c>
      <c r="J916" s="2">
        <v>1461</v>
      </c>
      <c r="K916" s="2">
        <v>36181</v>
      </c>
      <c r="L916" s="2">
        <v>25214</v>
      </c>
      <c r="M916" s="2">
        <v>854</v>
      </c>
      <c r="N916" s="2">
        <v>29.51</v>
      </c>
      <c r="O916" cm="1">
        <f t="array" ref="O916">SUMPRODUCT((G916&lt;=$G$901:$G$950)/COUNTIF($G$901:$G$950,$G$901:$G$950))</f>
        <v>16</v>
      </c>
    </row>
    <row r="917" spans="1:15" x14ac:dyDescent="0.45">
      <c r="A917" s="1" t="s">
        <v>15</v>
      </c>
      <c r="D917" s="1"/>
      <c r="E917" s="16">
        <v>44013</v>
      </c>
      <c r="F917" s="1" t="s">
        <v>150</v>
      </c>
      <c r="G917" s="2">
        <v>17368052</v>
      </c>
      <c r="H917" s="2">
        <v>883835</v>
      </c>
      <c r="I917" s="2">
        <v>70577</v>
      </c>
      <c r="J917" s="2">
        <v>1879</v>
      </c>
      <c r="K917" s="2">
        <v>81725</v>
      </c>
      <c r="L917" s="2">
        <v>23375</v>
      </c>
      <c r="M917" s="2">
        <v>1189</v>
      </c>
      <c r="N917" s="2">
        <v>19.649999999999999</v>
      </c>
      <c r="O917" cm="1">
        <f t="array" ref="O917">SUMPRODUCT((G917&lt;=$G$901:$G$950)/COUNTIF($G$901:$G$950,$G$901:$G$950))</f>
        <v>17</v>
      </c>
    </row>
    <row r="918" spans="1:15" x14ac:dyDescent="0.45">
      <c r="A918" s="1" t="s">
        <v>152</v>
      </c>
      <c r="D918" s="1"/>
      <c r="E918" s="16">
        <v>44013</v>
      </c>
      <c r="F918" s="1" t="s">
        <v>150</v>
      </c>
      <c r="G918" s="2">
        <v>14271361</v>
      </c>
      <c r="H918" s="2">
        <v>345105</v>
      </c>
      <c r="I918" s="2">
        <v>456629</v>
      </c>
      <c r="J918" s="2">
        <v>2136</v>
      </c>
      <c r="K918" s="2">
        <v>60778</v>
      </c>
      <c r="L918" s="2">
        <v>19207</v>
      </c>
      <c r="M918" s="2">
        <v>464</v>
      </c>
      <c r="N918" s="2">
        <v>41.35</v>
      </c>
      <c r="O918" cm="1">
        <f t="array" ref="O918">SUMPRODUCT((G918&lt;=$G$901:$G$950)/COUNTIF($G$901:$G$950,$G$901:$G$950))</f>
        <v>18</v>
      </c>
    </row>
    <row r="919" spans="1:15" x14ac:dyDescent="0.45">
      <c r="A919" s="1" t="s">
        <v>104</v>
      </c>
      <c r="D919" s="1"/>
      <c r="E919" s="16">
        <v>44013</v>
      </c>
      <c r="F919" s="1" t="s">
        <v>150</v>
      </c>
      <c r="G919" s="2">
        <v>14270255</v>
      </c>
      <c r="H919" s="2">
        <v>504971</v>
      </c>
      <c r="I919" s="2">
        <v>87350</v>
      </c>
      <c r="J919" s="2">
        <v>1621</v>
      </c>
      <c r="K919" s="2">
        <v>56403</v>
      </c>
      <c r="L919" s="2">
        <v>19206</v>
      </c>
      <c r="M919" s="2">
        <v>679</v>
      </c>
      <c r="N919" s="2">
        <v>28.26</v>
      </c>
      <c r="O919" cm="1">
        <f t="array" ref="O919">SUMPRODUCT((G919&lt;=$G$901:$G$950)/COUNTIF($G$901:$G$950,$G$901:$G$950))</f>
        <v>19</v>
      </c>
    </row>
    <row r="920" spans="1:15" x14ac:dyDescent="0.45">
      <c r="A920" s="1" t="s">
        <v>17</v>
      </c>
      <c r="D920" s="1"/>
      <c r="E920" s="16">
        <v>44013</v>
      </c>
      <c r="F920" s="1" t="s">
        <v>150</v>
      </c>
      <c r="G920" s="2">
        <v>12976681</v>
      </c>
      <c r="H920" s="2">
        <v>1365588</v>
      </c>
      <c r="I920" s="2">
        <v>47393</v>
      </c>
      <c r="J920" s="2">
        <v>2863</v>
      </c>
      <c r="K920" s="2">
        <v>144626</v>
      </c>
      <c r="L920" s="2">
        <v>17465</v>
      </c>
      <c r="M920" s="2">
        <v>1837</v>
      </c>
      <c r="N920" s="2">
        <v>9.5</v>
      </c>
      <c r="O920" cm="1">
        <f t="array" ref="O920">SUMPRODUCT((G920&lt;=$G$901:$G$950)/COUNTIF($G$901:$G$950,$G$901:$G$950))</f>
        <v>20</v>
      </c>
    </row>
    <row r="921" spans="1:15" x14ac:dyDescent="0.45">
      <c r="A921" s="1" t="s">
        <v>14</v>
      </c>
      <c r="D921" s="1"/>
      <c r="E921" s="16">
        <v>44013</v>
      </c>
      <c r="F921" s="1" t="s">
        <v>150</v>
      </c>
      <c r="G921" s="2">
        <v>11720863</v>
      </c>
      <c r="H921" s="2">
        <v>589688</v>
      </c>
      <c r="I921" s="2">
        <v>57693</v>
      </c>
      <c r="J921" s="2">
        <v>1220</v>
      </c>
      <c r="K921" s="2">
        <v>36800</v>
      </c>
      <c r="L921" s="2">
        <v>15775</v>
      </c>
      <c r="M921" s="2">
        <v>793</v>
      </c>
      <c r="N921" s="2">
        <v>19.88</v>
      </c>
      <c r="O921" cm="1">
        <f t="array" ref="O921">SUMPRODUCT((G921&lt;=$G$901:$G$950)/COUNTIF($G$901:$G$950,$G$901:$G$950))</f>
        <v>21</v>
      </c>
    </row>
    <row r="922" spans="1:15" x14ac:dyDescent="0.45">
      <c r="A922" s="1" t="s">
        <v>84</v>
      </c>
      <c r="D922" s="1"/>
      <c r="E922" s="16">
        <v>44013</v>
      </c>
      <c r="F922" s="1" t="s">
        <v>150</v>
      </c>
      <c r="G922" s="2">
        <v>11070214</v>
      </c>
      <c r="H922" s="2">
        <v>220293</v>
      </c>
      <c r="I922" s="2">
        <v>112915</v>
      </c>
      <c r="J922" s="2">
        <v>482</v>
      </c>
      <c r="K922" s="2">
        <v>26957</v>
      </c>
      <c r="L922" s="2">
        <v>14899</v>
      </c>
      <c r="M922" s="2">
        <v>296</v>
      </c>
      <c r="N922" s="2">
        <v>50.25</v>
      </c>
      <c r="O922" cm="1">
        <f t="array" ref="O922">SUMPRODUCT((G922&lt;=$G$901:$G$950)/COUNTIF($G$901:$G$950,$G$901:$G$950))</f>
        <v>22</v>
      </c>
    </row>
    <row r="923" spans="1:15" x14ac:dyDescent="0.45">
      <c r="A923" s="1" t="s">
        <v>33</v>
      </c>
      <c r="D923" s="1"/>
      <c r="E923" s="16">
        <v>44013</v>
      </c>
      <c r="F923" s="1" t="s">
        <v>150</v>
      </c>
      <c r="G923" s="2">
        <v>10258739</v>
      </c>
      <c r="H923" s="2">
        <v>248266</v>
      </c>
      <c r="I923" s="2">
        <v>50665</v>
      </c>
      <c r="J923" s="2">
        <v>611</v>
      </c>
      <c r="K923" s="2">
        <v>10103</v>
      </c>
      <c r="L923" s="2">
        <v>13807</v>
      </c>
      <c r="M923" s="2">
        <v>334</v>
      </c>
      <c r="N923" s="2">
        <v>41.32</v>
      </c>
      <c r="O923" cm="1">
        <f t="array" ref="O923">SUMPRODUCT((G923&lt;=$G$901:$G$950)/COUNTIF($G$901:$G$950,$G$901:$G$950))</f>
        <v>23</v>
      </c>
    </row>
    <row r="924" spans="1:15" x14ac:dyDescent="0.45">
      <c r="A924" s="1" t="s">
        <v>102</v>
      </c>
      <c r="D924" s="1"/>
      <c r="E924" s="16">
        <v>44013</v>
      </c>
      <c r="F924" s="1" t="s">
        <v>150</v>
      </c>
      <c r="G924" s="2">
        <v>10127041</v>
      </c>
      <c r="H924" s="2">
        <v>785633</v>
      </c>
      <c r="I924" s="2">
        <v>76626</v>
      </c>
      <c r="J924" s="2">
        <v>2079</v>
      </c>
      <c r="K924" s="2">
        <v>70302</v>
      </c>
      <c r="L924" s="2">
        <v>13629</v>
      </c>
      <c r="M924" s="2">
        <v>1057</v>
      </c>
      <c r="N924" s="2">
        <v>12.89</v>
      </c>
      <c r="O924" cm="1">
        <f t="array" ref="O924">SUMPRODUCT((G924&lt;=$G$901:$G$950)/COUNTIF($G$901:$G$950,$G$901:$G$950))</f>
        <v>24</v>
      </c>
    </row>
    <row r="925" spans="1:15" x14ac:dyDescent="0.45">
      <c r="A925" s="1" t="s">
        <v>22</v>
      </c>
      <c r="D925" s="1"/>
      <c r="E925" s="16">
        <v>44013</v>
      </c>
      <c r="F925" s="1" t="s">
        <v>150</v>
      </c>
      <c r="G925" s="2">
        <v>9801493</v>
      </c>
      <c r="H925" s="2">
        <v>840733</v>
      </c>
      <c r="I925" s="2">
        <v>52632</v>
      </c>
      <c r="J925" s="2">
        <v>2406</v>
      </c>
      <c r="K925" s="2">
        <v>54420</v>
      </c>
      <c r="L925" s="2">
        <v>13191</v>
      </c>
      <c r="M925" s="2">
        <v>1131</v>
      </c>
      <c r="N925" s="2">
        <v>11.66</v>
      </c>
      <c r="O925" cm="1">
        <f t="array" ref="O925">SUMPRODUCT((G925&lt;=$G$901:$G$950)/COUNTIF($G$901:$G$950,$G$901:$G$950))</f>
        <v>25</v>
      </c>
    </row>
    <row r="926" spans="1:15" x14ac:dyDescent="0.45">
      <c r="A926" s="1" t="s">
        <v>31</v>
      </c>
      <c r="D926" s="1"/>
      <c r="E926" s="16">
        <v>44013</v>
      </c>
      <c r="F926" s="1" t="s">
        <v>150</v>
      </c>
      <c r="G926" s="2">
        <v>7720683</v>
      </c>
      <c r="H926" s="2">
        <v>484238</v>
      </c>
      <c r="I926" s="2">
        <v>21218</v>
      </c>
      <c r="J926" s="2">
        <v>1006</v>
      </c>
      <c r="K926" s="2">
        <v>43954</v>
      </c>
      <c r="L926" s="2">
        <v>10391</v>
      </c>
      <c r="M926" s="2">
        <v>651</v>
      </c>
      <c r="N926" s="2">
        <v>15.94</v>
      </c>
      <c r="O926" cm="1">
        <f t="array" ref="O926">SUMPRODUCT((G926&lt;=$G$901:$G$950)/COUNTIF($G$901:$G$950,$G$901:$G$950))</f>
        <v>26</v>
      </c>
    </row>
    <row r="927" spans="1:15" x14ac:dyDescent="0.45">
      <c r="A927" s="1" t="s">
        <v>29</v>
      </c>
      <c r="D927" s="1"/>
      <c r="E927" s="16">
        <v>44013</v>
      </c>
      <c r="F927" s="1" t="s">
        <v>150</v>
      </c>
      <c r="G927" s="2">
        <v>6404829</v>
      </c>
      <c r="H927" s="2">
        <v>503218</v>
      </c>
      <c r="I927" s="2">
        <v>37288</v>
      </c>
      <c r="J927" s="2">
        <v>1125</v>
      </c>
      <c r="K927" s="2">
        <v>81236</v>
      </c>
      <c r="L927" s="2">
        <v>8620</v>
      </c>
      <c r="M927" s="2">
        <v>677</v>
      </c>
      <c r="N927" s="2">
        <v>12.73</v>
      </c>
      <c r="O927" cm="1">
        <f t="array" ref="O927">SUMPRODUCT((G927&lt;=$G$901:$G$950)/COUNTIF($G$901:$G$950,$G$901:$G$950))</f>
        <v>27</v>
      </c>
    </row>
    <row r="928" spans="1:15" x14ac:dyDescent="0.45">
      <c r="A928" s="1" t="s">
        <v>26</v>
      </c>
      <c r="D928" s="1"/>
      <c r="E928" s="16">
        <v>44013</v>
      </c>
      <c r="F928" s="1" t="s">
        <v>150</v>
      </c>
      <c r="G928" s="2">
        <v>5972355</v>
      </c>
      <c r="H928" s="2">
        <v>349134</v>
      </c>
      <c r="I928" s="2">
        <v>41888</v>
      </c>
      <c r="J928" s="2">
        <v>905</v>
      </c>
      <c r="K928" s="2">
        <v>33636</v>
      </c>
      <c r="L928" s="2">
        <v>8038</v>
      </c>
      <c r="M928" s="2">
        <v>469</v>
      </c>
      <c r="N928" s="2">
        <v>17.11</v>
      </c>
      <c r="O928" cm="1">
        <f t="array" ref="O928">SUMPRODUCT((G928&lt;=$G$901:$G$950)/COUNTIF($G$901:$G$950,$G$901:$G$950))</f>
        <v>28</v>
      </c>
    </row>
    <row r="929" spans="1:15" x14ac:dyDescent="0.45">
      <c r="A929" s="1" t="s">
        <v>51</v>
      </c>
      <c r="D929" s="1"/>
      <c r="E929" s="16">
        <v>44013</v>
      </c>
      <c r="F929" s="1" t="s">
        <v>150</v>
      </c>
      <c r="G929" s="2">
        <v>5836399</v>
      </c>
      <c r="H929" s="2">
        <v>145765</v>
      </c>
      <c r="I929" s="2">
        <v>19120</v>
      </c>
      <c r="J929" s="2">
        <v>312</v>
      </c>
      <c r="K929" s="2">
        <v>7764</v>
      </c>
      <c r="L929" s="2">
        <v>7855</v>
      </c>
      <c r="M929" s="2">
        <v>196</v>
      </c>
      <c r="N929" s="2">
        <v>40.04</v>
      </c>
      <c r="O929" cm="1">
        <f t="array" ref="O929">SUMPRODUCT((G929&lt;=$G$901:$G$950)/COUNTIF($G$901:$G$950,$G$901:$G$950))</f>
        <v>29</v>
      </c>
    </row>
    <row r="930" spans="1:15" x14ac:dyDescent="0.45">
      <c r="A930" s="1" t="s">
        <v>153</v>
      </c>
      <c r="D930" s="1"/>
      <c r="E930" s="16">
        <v>44013</v>
      </c>
      <c r="F930" s="1" t="s">
        <v>150</v>
      </c>
      <c r="G930" s="2">
        <v>5620099</v>
      </c>
      <c r="H930" s="2">
        <v>268399</v>
      </c>
      <c r="I930" s="2">
        <v>97100</v>
      </c>
      <c r="J930" s="2">
        <v>2158</v>
      </c>
      <c r="K930" s="2">
        <v>40425</v>
      </c>
      <c r="L930" s="2">
        <v>7564</v>
      </c>
      <c r="M930" s="2">
        <v>361</v>
      </c>
      <c r="N930" s="2">
        <v>20.94</v>
      </c>
      <c r="O930" cm="1">
        <f t="array" ref="O930">SUMPRODUCT((G930&lt;=$G$901:$G$950)/COUNTIF($G$901:$G$950,$G$901:$G$950))</f>
        <v>30</v>
      </c>
    </row>
    <row r="931" spans="1:15" x14ac:dyDescent="0.45">
      <c r="A931" s="1" t="s">
        <v>52</v>
      </c>
      <c r="D931" s="1"/>
      <c r="E931" s="16">
        <v>44013</v>
      </c>
      <c r="F931" s="1" t="s">
        <v>150</v>
      </c>
      <c r="G931" s="2">
        <v>4936238</v>
      </c>
      <c r="H931" s="2">
        <v>204538</v>
      </c>
      <c r="I931" s="2">
        <v>40911</v>
      </c>
      <c r="J931" s="2">
        <v>741</v>
      </c>
      <c r="K931" s="2">
        <v>17294</v>
      </c>
      <c r="L931" s="2">
        <v>6643</v>
      </c>
      <c r="M931" s="2">
        <v>275</v>
      </c>
      <c r="N931" s="2">
        <v>24.13</v>
      </c>
      <c r="O931" cm="1">
        <f t="array" ref="O931">SUMPRODUCT((G931&lt;=$G$901:$G$950)/COUNTIF($G$901:$G$950,$G$901:$G$950))</f>
        <v>31</v>
      </c>
    </row>
    <row r="932" spans="1:15" x14ac:dyDescent="0.45">
      <c r="A932" s="1" t="s">
        <v>55</v>
      </c>
      <c r="D932" s="1"/>
      <c r="E932" s="16">
        <v>44013</v>
      </c>
      <c r="F932" s="1" t="s">
        <v>150</v>
      </c>
      <c r="G932" s="2">
        <v>4868991</v>
      </c>
      <c r="H932" s="2">
        <v>230443</v>
      </c>
      <c r="I932" s="2">
        <v>28440</v>
      </c>
      <c r="J932" s="2">
        <v>681</v>
      </c>
      <c r="K932" s="2">
        <v>19476</v>
      </c>
      <c r="L932" s="2">
        <v>6553</v>
      </c>
      <c r="M932" s="2">
        <v>310</v>
      </c>
      <c r="N932" s="2">
        <v>21.13</v>
      </c>
      <c r="O932" cm="1">
        <f t="array" ref="O932">SUMPRODUCT((G932&lt;=$G$901:$G$950)/COUNTIF($G$901:$G$950,$G$901:$G$950))</f>
        <v>32</v>
      </c>
    </row>
    <row r="933" spans="1:15" x14ac:dyDescent="0.45">
      <c r="A933" s="1" t="s">
        <v>92</v>
      </c>
      <c r="D933" s="1"/>
      <c r="E933" s="16">
        <v>44013</v>
      </c>
      <c r="F933" s="1" t="s">
        <v>150</v>
      </c>
      <c r="G933" s="2">
        <v>4426221</v>
      </c>
      <c r="H933" s="2">
        <v>142062</v>
      </c>
      <c r="I933" s="2">
        <v>17516</v>
      </c>
      <c r="J933" s="2">
        <v>377</v>
      </c>
      <c r="K933" s="2">
        <v>5446</v>
      </c>
      <c r="L933" s="2">
        <v>5957</v>
      </c>
      <c r="M933" s="2">
        <v>191</v>
      </c>
      <c r="N933" s="2">
        <v>31.16</v>
      </c>
      <c r="O933" cm="1">
        <f t="array" ref="O933">SUMPRODUCT((G933&lt;=$G$901:$G$950)/COUNTIF($G$901:$G$950,$G$901:$G$950))</f>
        <v>33</v>
      </c>
    </row>
    <row r="934" spans="1:15" x14ac:dyDescent="0.45">
      <c r="A934" s="1" t="s">
        <v>53</v>
      </c>
      <c r="D934" s="1"/>
      <c r="E934" s="16">
        <v>44013</v>
      </c>
      <c r="F934" s="1" t="s">
        <v>150</v>
      </c>
      <c r="G934" s="2">
        <v>4315695</v>
      </c>
      <c r="H934" s="2">
        <v>183516</v>
      </c>
      <c r="I934" s="2">
        <v>26973</v>
      </c>
      <c r="J934" s="2">
        <v>415</v>
      </c>
      <c r="K934" s="2">
        <v>19717</v>
      </c>
      <c r="L934" s="2">
        <v>5808</v>
      </c>
      <c r="M934" s="2">
        <v>246</v>
      </c>
      <c r="N934" s="2">
        <v>23.52</v>
      </c>
      <c r="O934" cm="1">
        <f t="array" ref="O934">SUMPRODUCT((G934&lt;=$G$901:$G$950)/COUNTIF($G$901:$G$950,$G$901:$G$950))</f>
        <v>34</v>
      </c>
    </row>
    <row r="935" spans="1:15" x14ac:dyDescent="0.45">
      <c r="A935" s="1" t="s">
        <v>45</v>
      </c>
      <c r="D935" s="1"/>
      <c r="E935" s="16">
        <v>44013</v>
      </c>
      <c r="F935" s="1" t="s">
        <v>150</v>
      </c>
      <c r="G935" s="2">
        <v>4006988</v>
      </c>
      <c r="H935" s="2">
        <v>152683</v>
      </c>
      <c r="I935" s="2">
        <v>27341</v>
      </c>
      <c r="J935" s="2">
        <v>303</v>
      </c>
      <c r="K935" s="2">
        <v>7839</v>
      </c>
      <c r="L935" s="2">
        <v>5392</v>
      </c>
      <c r="M935" s="2">
        <v>205</v>
      </c>
      <c r="N935" s="2">
        <v>26.24</v>
      </c>
      <c r="O935" cm="1">
        <f t="array" ref="O935">SUMPRODUCT((G935&lt;=$G$901:$G$950)/COUNTIF($G$901:$G$950,$G$901:$G$950))</f>
        <v>35</v>
      </c>
    </row>
    <row r="936" spans="1:15" x14ac:dyDescent="0.45">
      <c r="A936" s="1" t="s">
        <v>131</v>
      </c>
      <c r="D936" s="1"/>
      <c r="E936" s="16">
        <v>44013</v>
      </c>
      <c r="F936" s="1" t="s">
        <v>150</v>
      </c>
      <c r="G936" s="2">
        <v>3878213</v>
      </c>
      <c r="H936" s="2">
        <v>156666</v>
      </c>
      <c r="I936" s="2">
        <v>43056</v>
      </c>
      <c r="J936" s="2">
        <v>681</v>
      </c>
      <c r="K936" s="2">
        <v>16671</v>
      </c>
      <c r="L936" s="2">
        <v>5219</v>
      </c>
      <c r="M936" s="2">
        <v>210</v>
      </c>
      <c r="N936" s="2">
        <v>24.75</v>
      </c>
      <c r="O936" cm="1">
        <f t="array" ref="O936">SUMPRODUCT((G936&lt;=$G$901:$G$950)/COUNTIF($G$901:$G$950,$G$901:$G$950))</f>
        <v>36</v>
      </c>
    </row>
    <row r="937" spans="1:15" x14ac:dyDescent="0.45">
      <c r="A937" s="1" t="s">
        <v>41</v>
      </c>
      <c r="D937" s="1"/>
      <c r="E937" s="16">
        <v>44013</v>
      </c>
      <c r="F937" s="1" t="s">
        <v>150</v>
      </c>
      <c r="G937" s="2">
        <v>3762608</v>
      </c>
      <c r="H937" s="2">
        <v>244255</v>
      </c>
      <c r="I937" s="2">
        <v>34374</v>
      </c>
      <c r="J937" s="2">
        <v>1152</v>
      </c>
      <c r="K937" s="2">
        <v>20530</v>
      </c>
      <c r="L937" s="2">
        <v>5064</v>
      </c>
      <c r="M937" s="2">
        <v>328</v>
      </c>
      <c r="N937" s="2">
        <v>15.4</v>
      </c>
      <c r="O937" cm="1">
        <f t="array" ref="O937">SUMPRODUCT((G937&lt;=$G$901:$G$950)/COUNTIF($G$901:$G$950,$G$901:$G$950))</f>
        <v>37</v>
      </c>
    </row>
    <row r="938" spans="1:15" x14ac:dyDescent="0.45">
      <c r="A938" s="1" t="s">
        <v>148</v>
      </c>
      <c r="D938" s="1"/>
      <c r="E938" s="16">
        <v>44013</v>
      </c>
      <c r="F938" s="1" t="s">
        <v>150</v>
      </c>
      <c r="G938" s="2">
        <v>3435115</v>
      </c>
      <c r="H938" s="2">
        <v>189335</v>
      </c>
      <c r="I938" s="2">
        <v>30007</v>
      </c>
      <c r="J938" s="2">
        <v>942</v>
      </c>
      <c r="K938" s="2">
        <v>31673</v>
      </c>
      <c r="L938" s="2">
        <v>4623</v>
      </c>
      <c r="M938" s="2">
        <v>254</v>
      </c>
      <c r="N938" s="2">
        <v>18.14</v>
      </c>
      <c r="O938" cm="1">
        <f t="array" ref="O938">SUMPRODUCT((G938&lt;=$G$901:$G$950)/COUNTIF($G$901:$G$950,$G$901:$G$950))</f>
        <v>38</v>
      </c>
    </row>
    <row r="939" spans="1:15" x14ac:dyDescent="0.45">
      <c r="A939" s="1" t="s">
        <v>135</v>
      </c>
      <c r="D939" s="1"/>
      <c r="E939" s="16">
        <v>44013</v>
      </c>
      <c r="F939" s="1" t="s">
        <v>150</v>
      </c>
      <c r="G939" s="2">
        <v>2754619</v>
      </c>
      <c r="H939" s="2">
        <v>155328</v>
      </c>
      <c r="I939" s="2">
        <v>24548</v>
      </c>
      <c r="J939" s="2">
        <v>330</v>
      </c>
      <c r="K939" s="2">
        <v>8898</v>
      </c>
      <c r="L939" s="2">
        <v>3707</v>
      </c>
      <c r="M939" s="2">
        <v>209</v>
      </c>
      <c r="N939" s="2">
        <v>17.73</v>
      </c>
      <c r="O939" cm="1">
        <f t="array" ref="O939">SUMPRODUCT((G939&lt;=$G$901:$G$950)/COUNTIF($G$901:$G$950,$G$901:$G$950))</f>
        <v>39</v>
      </c>
    </row>
    <row r="940" spans="1:15" x14ac:dyDescent="0.45">
      <c r="A940" s="1" t="s">
        <v>38</v>
      </c>
      <c r="D940" s="1"/>
      <c r="E940" s="16">
        <v>44013</v>
      </c>
      <c r="F940" s="1" t="s">
        <v>150</v>
      </c>
      <c r="G940" s="2">
        <v>2730748</v>
      </c>
      <c r="H940" s="2">
        <v>162099</v>
      </c>
      <c r="I940" s="2">
        <v>28302</v>
      </c>
      <c r="J940" s="2">
        <v>1563</v>
      </c>
      <c r="K940" s="2">
        <v>13483</v>
      </c>
      <c r="L940" s="2">
        <v>3675</v>
      </c>
      <c r="M940" s="2">
        <v>218</v>
      </c>
      <c r="N940" s="2">
        <v>16.850000000000001</v>
      </c>
      <c r="O940" cm="1">
        <f t="array" ref="O940">SUMPRODUCT((G940&lt;=$G$901:$G$950)/COUNTIF($G$901:$G$950,$G$901:$G$950))</f>
        <v>40</v>
      </c>
    </row>
    <row r="941" spans="1:15" x14ac:dyDescent="0.45">
      <c r="A941" s="1" t="s">
        <v>120</v>
      </c>
      <c r="D941" s="1"/>
      <c r="E941" s="16">
        <v>44013</v>
      </c>
      <c r="F941" s="1" t="s">
        <v>150</v>
      </c>
      <c r="G941" s="2">
        <v>2477606</v>
      </c>
      <c r="H941" s="2">
        <v>198315</v>
      </c>
      <c r="I941" s="2">
        <v>56362</v>
      </c>
      <c r="J941" s="2">
        <v>1111</v>
      </c>
      <c r="K941" s="2">
        <v>24965</v>
      </c>
      <c r="L941" s="2">
        <v>3334</v>
      </c>
      <c r="M941" s="2">
        <v>266</v>
      </c>
      <c r="N941" s="2">
        <v>12.49</v>
      </c>
      <c r="O941" cm="1">
        <f t="array" ref="O941">SUMPRODUCT((G941&lt;=$G$901:$G$950)/COUNTIF($G$901:$G$950,$G$901:$G$950))</f>
        <v>41</v>
      </c>
    </row>
    <row r="942" spans="1:15" x14ac:dyDescent="0.45">
      <c r="A942" s="1" t="s">
        <v>49</v>
      </c>
      <c r="D942" s="1"/>
      <c r="E942" s="16">
        <v>44013</v>
      </c>
      <c r="F942" s="1" t="s">
        <v>150</v>
      </c>
      <c r="G942" s="2">
        <v>2346316</v>
      </c>
      <c r="H942" s="2">
        <v>251952</v>
      </c>
      <c r="I942" s="2">
        <v>41554</v>
      </c>
      <c r="J942" s="2">
        <v>920</v>
      </c>
      <c r="K942" s="2">
        <v>15714</v>
      </c>
      <c r="L942" s="2">
        <v>3157</v>
      </c>
      <c r="M942" s="2">
        <v>339</v>
      </c>
      <c r="N942" s="2">
        <v>9.31</v>
      </c>
      <c r="O942" cm="1">
        <f t="array" ref="O942">SUMPRODUCT((G942&lt;=$G$901:$G$950)/COUNTIF($G$901:$G$950,$G$901:$G$950))</f>
        <v>42</v>
      </c>
    </row>
    <row r="943" spans="1:15" x14ac:dyDescent="0.45">
      <c r="A943" s="1" t="s">
        <v>85</v>
      </c>
      <c r="D943" s="1"/>
      <c r="E943" s="16">
        <v>44013</v>
      </c>
      <c r="F943" s="1" t="s">
        <v>150</v>
      </c>
      <c r="G943" s="2">
        <v>2345331</v>
      </c>
      <c r="H943" s="2">
        <v>142773</v>
      </c>
      <c r="I943" s="2">
        <v>34790</v>
      </c>
      <c r="J943" s="2">
        <v>356</v>
      </c>
      <c r="K943" s="2">
        <v>10483</v>
      </c>
      <c r="L943" s="2">
        <v>3156</v>
      </c>
      <c r="M943" s="2">
        <v>192</v>
      </c>
      <c r="N943" s="2">
        <v>16.43</v>
      </c>
      <c r="O943" cm="1">
        <f t="array" ref="O943">SUMPRODUCT((G943&lt;=$G$901:$G$950)/COUNTIF($G$901:$G$950,$G$901:$G$950))</f>
        <v>43</v>
      </c>
    </row>
    <row r="944" spans="1:15" x14ac:dyDescent="0.45">
      <c r="A944" s="1" t="s">
        <v>112</v>
      </c>
      <c r="D944" s="1"/>
      <c r="E944" s="16">
        <v>44013</v>
      </c>
      <c r="F944" s="1" t="s">
        <v>150</v>
      </c>
      <c r="G944" s="2">
        <v>2247141</v>
      </c>
      <c r="H944" s="2">
        <v>154970</v>
      </c>
      <c r="I944" s="2">
        <v>23930</v>
      </c>
      <c r="J944" s="2">
        <v>411</v>
      </c>
      <c r="K944" s="2">
        <v>10624</v>
      </c>
      <c r="L944" s="2">
        <v>3024</v>
      </c>
      <c r="M944" s="2">
        <v>208</v>
      </c>
      <c r="N944" s="2">
        <v>14.5</v>
      </c>
      <c r="O944" cm="1">
        <f t="array" ref="O944">SUMPRODUCT((G944&lt;=$G$901:$G$950)/COUNTIF($G$901:$G$950,$G$901:$G$950))</f>
        <v>44</v>
      </c>
    </row>
    <row r="945" spans="1:15" x14ac:dyDescent="0.45">
      <c r="A945" s="1" t="s">
        <v>35</v>
      </c>
      <c r="D945" s="1"/>
      <c r="E945" s="16">
        <v>44013</v>
      </c>
      <c r="F945" s="1" t="s">
        <v>150</v>
      </c>
      <c r="G945" s="2">
        <v>2245505</v>
      </c>
      <c r="H945" s="2">
        <v>234660</v>
      </c>
      <c r="I945" s="2">
        <v>13455</v>
      </c>
      <c r="J945" s="2">
        <v>842</v>
      </c>
      <c r="K945" s="2">
        <v>20422</v>
      </c>
      <c r="L945" s="2">
        <v>3022</v>
      </c>
      <c r="M945" s="2">
        <v>315</v>
      </c>
      <c r="N945" s="2">
        <v>9.57</v>
      </c>
      <c r="O945" cm="1">
        <f t="array" ref="O945">SUMPRODUCT((G945&lt;=$G$901:$G$950)/COUNTIF($G$901:$G$950,$G$901:$G$950))</f>
        <v>45</v>
      </c>
    </row>
    <row r="946" spans="1:15" x14ac:dyDescent="0.45">
      <c r="A946" s="1" t="s">
        <v>54</v>
      </c>
      <c r="D946" s="1"/>
      <c r="E946" s="16">
        <v>44013</v>
      </c>
      <c r="F946" s="1" t="s">
        <v>150</v>
      </c>
      <c r="G946" s="2">
        <v>2088824</v>
      </c>
      <c r="H946" s="2">
        <v>239495</v>
      </c>
      <c r="I946" s="2">
        <v>18359</v>
      </c>
      <c r="J946" s="2">
        <v>571</v>
      </c>
      <c r="K946" s="2">
        <v>15586</v>
      </c>
      <c r="L946" s="2">
        <v>2811</v>
      </c>
      <c r="M946" s="2">
        <v>322</v>
      </c>
      <c r="N946" s="2">
        <v>8.7200000000000006</v>
      </c>
      <c r="O946" cm="1">
        <f t="array" ref="O946">SUMPRODUCT((G946&lt;=$G$901:$G$950)/COUNTIF($G$901:$G$950,$G$901:$G$950))</f>
        <v>46</v>
      </c>
    </row>
    <row r="947" spans="1:15" x14ac:dyDescent="0.45">
      <c r="A947" s="1" t="s">
        <v>94</v>
      </c>
      <c r="D947" s="1"/>
      <c r="E947" s="16">
        <v>44013</v>
      </c>
      <c r="F947" s="1" t="s">
        <v>150</v>
      </c>
      <c r="G947" s="2">
        <v>1573242</v>
      </c>
      <c r="H947" s="2">
        <v>219218</v>
      </c>
      <c r="I947" s="2">
        <v>22152</v>
      </c>
      <c r="J947" s="2">
        <v>808</v>
      </c>
      <c r="K947" s="2">
        <v>25456</v>
      </c>
      <c r="L947" s="2">
        <v>2117</v>
      </c>
      <c r="M947" s="2">
        <v>295</v>
      </c>
      <c r="N947" s="2">
        <v>7.18</v>
      </c>
      <c r="O947" cm="1">
        <f t="array" ref="O947">SUMPRODUCT((G947&lt;=$G$901:$G$950)/COUNTIF($G$901:$G$950,$G$901:$G$950))</f>
        <v>47</v>
      </c>
    </row>
    <row r="948" spans="1:15" x14ac:dyDescent="0.45">
      <c r="A948" s="1" t="s">
        <v>71</v>
      </c>
      <c r="D948" s="1"/>
      <c r="E948" s="16">
        <v>44013</v>
      </c>
      <c r="F948" s="1" t="s">
        <v>150</v>
      </c>
      <c r="G948" s="2">
        <v>1485988</v>
      </c>
      <c r="H948" s="2">
        <v>271383</v>
      </c>
      <c r="I948" s="2">
        <v>13013</v>
      </c>
      <c r="J948" s="2">
        <v>586</v>
      </c>
      <c r="K948" s="2">
        <v>35538</v>
      </c>
      <c r="L948" s="2">
        <v>1999</v>
      </c>
      <c r="M948" s="2">
        <v>365</v>
      </c>
      <c r="N948" s="2">
        <v>5.48</v>
      </c>
      <c r="O948" cm="1">
        <f t="array" ref="O948">SUMPRODUCT((G948&lt;=$G$901:$G$950)/COUNTIF($G$901:$G$950,$G$901:$G$950))</f>
        <v>48</v>
      </c>
    </row>
    <row r="949" spans="1:15" x14ac:dyDescent="0.45">
      <c r="A949" s="1" t="s">
        <v>50</v>
      </c>
      <c r="D949" s="1"/>
      <c r="E949" s="16">
        <v>44013</v>
      </c>
      <c r="F949" s="1" t="s">
        <v>150</v>
      </c>
      <c r="G949" s="2">
        <v>1467955</v>
      </c>
      <c r="H949" s="2">
        <v>190266</v>
      </c>
      <c r="I949" s="2">
        <v>14550</v>
      </c>
      <c r="J949" s="2">
        <v>406</v>
      </c>
      <c r="K949" s="2">
        <v>28354</v>
      </c>
      <c r="L949" s="2">
        <v>1975</v>
      </c>
      <c r="M949" s="2">
        <v>256</v>
      </c>
      <c r="N949" s="2">
        <v>7.72</v>
      </c>
      <c r="O949" cm="1">
        <f t="array" ref="O949">SUMPRODUCT((G949&lt;=$G$901:$G$950)/COUNTIF($G$901:$G$950,$G$901:$G$950))</f>
        <v>49</v>
      </c>
    </row>
    <row r="950" spans="1:15" x14ac:dyDescent="0.45">
      <c r="A950" s="1" t="s">
        <v>13</v>
      </c>
      <c r="D950" s="1"/>
      <c r="E950" s="16">
        <v>44013</v>
      </c>
      <c r="F950" s="1" t="s">
        <v>150</v>
      </c>
      <c r="G950" s="2">
        <v>956100</v>
      </c>
      <c r="H950" s="2">
        <v>182029</v>
      </c>
      <c r="I950" s="2">
        <v>38970</v>
      </c>
      <c r="J950" s="2">
        <v>424</v>
      </c>
      <c r="K950" s="2">
        <v>14549</v>
      </c>
      <c r="L950" s="2">
        <v>1286</v>
      </c>
      <c r="M950" s="2">
        <v>244</v>
      </c>
      <c r="N950" s="2">
        <v>5.25</v>
      </c>
      <c r="O950" cm="1">
        <f t="array" ref="O950">SUMPRODUCT((G950&lt;=$G$901:$G$950)/COUNTIF($G$901:$G$950,$G$901:$G$950))</f>
        <v>50</v>
      </c>
    </row>
    <row r="951" spans="1:15" x14ac:dyDescent="0.45">
      <c r="A951" s="1" t="s">
        <v>18</v>
      </c>
      <c r="D951" s="1"/>
      <c r="E951" s="16">
        <v>44044</v>
      </c>
      <c r="F951" s="1" t="s">
        <v>150</v>
      </c>
      <c r="G951" s="2">
        <v>170478547</v>
      </c>
      <c r="H951" s="2">
        <v>2607784</v>
      </c>
      <c r="I951" s="2">
        <v>508828</v>
      </c>
      <c r="J951" s="2">
        <v>5233</v>
      </c>
      <c r="K951" s="2">
        <v>328529</v>
      </c>
      <c r="L951" s="2">
        <v>229446</v>
      </c>
      <c r="M951" s="2">
        <v>3509</v>
      </c>
      <c r="N951" s="2">
        <v>65.37</v>
      </c>
      <c r="O951" cm="1">
        <f t="array" ref="O951">SUMPRODUCT((G951&lt;=$G$951:$G$1000)/COUNTIF($G$951:$G$1000,$G$951:$G$1000))</f>
        <v>1</v>
      </c>
    </row>
    <row r="952" spans="1:15" x14ac:dyDescent="0.45">
      <c r="A952" s="1" t="s">
        <v>12</v>
      </c>
      <c r="D952" s="1"/>
      <c r="E952" s="16">
        <v>44044</v>
      </c>
      <c r="F952" s="1" t="s">
        <v>150</v>
      </c>
      <c r="G952" s="2">
        <v>142551572</v>
      </c>
      <c r="H952" s="2">
        <v>3250969</v>
      </c>
      <c r="I952" s="2">
        <v>707347</v>
      </c>
      <c r="J952" s="2">
        <v>7440</v>
      </c>
      <c r="K952" s="2">
        <v>229635</v>
      </c>
      <c r="L952" s="2">
        <v>191859</v>
      </c>
      <c r="M952" s="2">
        <v>4375</v>
      </c>
      <c r="N952" s="2">
        <v>43.85</v>
      </c>
      <c r="O952" cm="1">
        <f t="array" ref="O952">SUMPRODUCT((G952&lt;=$G$951:$G$1000)/COUNTIF($G$951:$G$1000,$G$951:$G$1000))</f>
        <v>2</v>
      </c>
    </row>
    <row r="953" spans="1:15" x14ac:dyDescent="0.45">
      <c r="A953" s="1" t="s">
        <v>154</v>
      </c>
      <c r="D953" s="1"/>
      <c r="E953" s="16">
        <v>44044</v>
      </c>
      <c r="F953" s="1" t="s">
        <v>150</v>
      </c>
      <c r="G953" s="2">
        <v>112938341</v>
      </c>
      <c r="H953" s="2">
        <v>2257803</v>
      </c>
      <c r="I953" s="2">
        <v>713229</v>
      </c>
      <c r="J953" s="2">
        <v>7272</v>
      </c>
      <c r="K953" s="2">
        <v>395663</v>
      </c>
      <c r="L953" s="2">
        <v>152003</v>
      </c>
      <c r="M953" s="2">
        <v>3038</v>
      </c>
      <c r="N953" s="2">
        <v>50.02</v>
      </c>
      <c r="O953" cm="1">
        <f t="array" ref="O953">SUMPRODUCT((G953&lt;=$G$951:$G$1000)/COUNTIF($G$951:$G$1000,$G$951:$G$1000))</f>
        <v>3</v>
      </c>
    </row>
    <row r="954" spans="1:15" x14ac:dyDescent="0.45">
      <c r="A954" s="1" t="s">
        <v>10</v>
      </c>
      <c r="D954" s="1"/>
      <c r="E954" s="16">
        <v>44044</v>
      </c>
      <c r="F954" s="1" t="s">
        <v>150</v>
      </c>
      <c r="G954" s="2">
        <v>98814094</v>
      </c>
      <c r="H954" s="2">
        <v>7962195</v>
      </c>
      <c r="I954" s="2">
        <v>497250</v>
      </c>
      <c r="J954" s="2">
        <v>21768</v>
      </c>
      <c r="K954" s="2">
        <v>663479</v>
      </c>
      <c r="L954" s="2">
        <v>132993</v>
      </c>
      <c r="M954" s="2">
        <v>10716</v>
      </c>
      <c r="N954" s="2">
        <v>12.41</v>
      </c>
      <c r="O954" cm="1">
        <f t="array" ref="O954">SUMPRODUCT((G954&lt;=$G$951:$G$1000)/COUNTIF($G$951:$G$1000,$G$951:$G$1000))</f>
        <v>4</v>
      </c>
    </row>
    <row r="955" spans="1:15" x14ac:dyDescent="0.45">
      <c r="A955" s="1" t="s">
        <v>101</v>
      </c>
      <c r="D955" s="1"/>
      <c r="E955" s="16">
        <v>44044</v>
      </c>
      <c r="F955" s="1" t="s">
        <v>150</v>
      </c>
      <c r="G955" s="2">
        <v>84319459</v>
      </c>
      <c r="H955" s="2">
        <v>6754492</v>
      </c>
      <c r="I955" s="2">
        <v>951957</v>
      </c>
      <c r="J955" s="2">
        <v>31506</v>
      </c>
      <c r="K955" s="2">
        <v>445223</v>
      </c>
      <c r="L955" s="2">
        <v>113485</v>
      </c>
      <c r="M955" s="2">
        <v>9090</v>
      </c>
      <c r="N955" s="2">
        <v>12.48</v>
      </c>
      <c r="O955" cm="1">
        <f t="array" ref="O955">SUMPRODUCT((G955&lt;=$G$951:$G$1000)/COUNTIF($G$951:$G$1000,$G$951:$G$1000))</f>
        <v>5</v>
      </c>
    </row>
    <row r="956" spans="1:15" x14ac:dyDescent="0.45">
      <c r="A956" s="1" t="s">
        <v>24</v>
      </c>
      <c r="D956" s="1"/>
      <c r="E956" s="16">
        <v>44044</v>
      </c>
      <c r="F956" s="1" t="s">
        <v>150</v>
      </c>
      <c r="G956" s="2">
        <v>83320277</v>
      </c>
      <c r="H956" s="2">
        <v>1515588</v>
      </c>
      <c r="I956" s="2">
        <v>374879</v>
      </c>
      <c r="J956" s="2">
        <v>3525</v>
      </c>
      <c r="K956" s="2">
        <v>125748</v>
      </c>
      <c r="L956" s="2">
        <v>112140</v>
      </c>
      <c r="M956" s="2">
        <v>2039</v>
      </c>
      <c r="N956" s="2">
        <v>54.98</v>
      </c>
      <c r="O956" cm="1">
        <f t="array" ref="O956">SUMPRODUCT((G956&lt;=$G$951:$G$1000)/COUNTIF($G$951:$G$1000,$G$951:$G$1000))</f>
        <v>6</v>
      </c>
    </row>
    <row r="957" spans="1:15" x14ac:dyDescent="0.45">
      <c r="A957" s="1" t="s">
        <v>137</v>
      </c>
      <c r="D957" s="1"/>
      <c r="E957" s="16">
        <v>44044</v>
      </c>
      <c r="F957" s="1" t="s">
        <v>150</v>
      </c>
      <c r="G957" s="2">
        <v>54462195</v>
      </c>
      <c r="H957" s="2">
        <v>3016992</v>
      </c>
      <c r="I957" s="2">
        <v>564404</v>
      </c>
      <c r="J957" s="2">
        <v>8000</v>
      </c>
      <c r="K957" s="2">
        <v>256154</v>
      </c>
      <c r="L957" s="2">
        <v>73300</v>
      </c>
      <c r="M957" s="2">
        <v>4060</v>
      </c>
      <c r="N957" s="2">
        <v>18.05</v>
      </c>
      <c r="O957" cm="1">
        <f t="array" ref="O957">SUMPRODUCT((G957&lt;=$G$951:$G$1000)/COUNTIF($G$951:$G$1000,$G$951:$G$1000))</f>
        <v>7</v>
      </c>
    </row>
    <row r="958" spans="1:15" x14ac:dyDescent="0.45">
      <c r="A958" s="1" t="s">
        <v>16</v>
      </c>
      <c r="D958" s="1"/>
      <c r="E958" s="16">
        <v>44044</v>
      </c>
      <c r="F958" s="1" t="s">
        <v>150</v>
      </c>
      <c r="G958" s="2">
        <v>48243344</v>
      </c>
      <c r="H958" s="2">
        <v>1071229</v>
      </c>
      <c r="I958" s="2">
        <v>313425</v>
      </c>
      <c r="J958" s="2">
        <v>2526</v>
      </c>
      <c r="K958" s="2">
        <v>117920</v>
      </c>
      <c r="L958" s="2">
        <v>64930</v>
      </c>
      <c r="M958" s="2">
        <v>1441</v>
      </c>
      <c r="N958" s="2">
        <v>45.04</v>
      </c>
      <c r="O958" cm="1">
        <f t="array" ref="O958">SUMPRODUCT((G958&lt;=$G$951:$G$1000)/COUNTIF($G$951:$G$1000,$G$951:$G$1000))</f>
        <v>8</v>
      </c>
    </row>
    <row r="959" spans="1:15" x14ac:dyDescent="0.45">
      <c r="A959" s="1" t="s">
        <v>25</v>
      </c>
      <c r="D959" s="1"/>
      <c r="E959" s="16">
        <v>44044</v>
      </c>
      <c r="F959" s="1" t="s">
        <v>150</v>
      </c>
      <c r="G959" s="2">
        <v>40361660</v>
      </c>
      <c r="H959" s="2">
        <v>1942298</v>
      </c>
      <c r="I959" s="2">
        <v>374683</v>
      </c>
      <c r="J959" s="2">
        <v>4520</v>
      </c>
      <c r="K959" s="2">
        <v>244197</v>
      </c>
      <c r="L959" s="2">
        <v>54322</v>
      </c>
      <c r="M959" s="2">
        <v>2614</v>
      </c>
      <c r="N959" s="2">
        <v>20.78</v>
      </c>
      <c r="O959" cm="1">
        <f t="array" ref="O959">SUMPRODUCT((G959&lt;=$G$951:$G$1000)/COUNTIF($G$951:$G$1000,$G$951:$G$1000))</f>
        <v>9</v>
      </c>
    </row>
    <row r="960" spans="1:15" x14ac:dyDescent="0.45">
      <c r="A960" s="1" t="s">
        <v>20</v>
      </c>
      <c r="D960" s="1"/>
      <c r="E960" s="16">
        <v>44044</v>
      </c>
      <c r="F960" s="1" t="s">
        <v>150</v>
      </c>
      <c r="G960" s="2">
        <v>38252005</v>
      </c>
      <c r="H960" s="2">
        <v>554956</v>
      </c>
      <c r="I960" s="2">
        <v>170474</v>
      </c>
      <c r="J960" s="2">
        <v>1247</v>
      </c>
      <c r="K960" s="2">
        <v>26864</v>
      </c>
      <c r="L960" s="2">
        <v>51483</v>
      </c>
      <c r="M960" s="2">
        <v>746</v>
      </c>
      <c r="N960" s="2">
        <v>68.930000000000007</v>
      </c>
      <c r="O960" cm="1">
        <f t="array" ref="O960">SUMPRODUCT((G960&lt;=$G$951:$G$1000)/COUNTIF($G$951:$G$1000,$G$951:$G$1000))</f>
        <v>10</v>
      </c>
    </row>
    <row r="961" spans="1:15" x14ac:dyDescent="0.45">
      <c r="A961" s="1" t="s">
        <v>155</v>
      </c>
      <c r="D961" s="1"/>
      <c r="E961" s="16">
        <v>44044</v>
      </c>
      <c r="F961" s="1" t="s">
        <v>150</v>
      </c>
      <c r="G961" s="2">
        <v>30537792</v>
      </c>
      <c r="H961" s="2">
        <v>371215</v>
      </c>
      <c r="I961" s="2">
        <v>266564</v>
      </c>
      <c r="J961" s="2">
        <v>3044</v>
      </c>
      <c r="K961" s="2">
        <v>73330</v>
      </c>
      <c r="L961" s="2">
        <v>41100</v>
      </c>
      <c r="M961" s="2">
        <v>499</v>
      </c>
      <c r="N961" s="2">
        <v>82.26</v>
      </c>
      <c r="O961" cm="1">
        <f t="array" ref="O961">SUMPRODUCT((G961&lt;=$G$951:$G$1000)/COUNTIF($G$951:$G$1000,$G$951:$G$1000))</f>
        <v>11</v>
      </c>
    </row>
    <row r="962" spans="1:15" x14ac:dyDescent="0.45">
      <c r="A962" s="1" t="s">
        <v>19</v>
      </c>
      <c r="D962" s="1"/>
      <c r="E962" s="16">
        <v>44044</v>
      </c>
      <c r="F962" s="1" t="s">
        <v>150</v>
      </c>
      <c r="G962" s="2">
        <v>30251347</v>
      </c>
      <c r="H962" s="2">
        <v>1227978</v>
      </c>
      <c r="I962" s="2">
        <v>125034</v>
      </c>
      <c r="J962" s="2">
        <v>4059</v>
      </c>
      <c r="K962" s="2">
        <v>66062</v>
      </c>
      <c r="L962" s="2">
        <v>40715</v>
      </c>
      <c r="M962" s="2">
        <v>1652</v>
      </c>
      <c r="N962" s="2">
        <v>24.64</v>
      </c>
      <c r="O962" cm="1">
        <f t="array" ref="O962">SUMPRODUCT((G962&lt;=$G$951:$G$1000)/COUNTIF($G$951:$G$1000,$G$951:$G$1000))</f>
        <v>12</v>
      </c>
    </row>
    <row r="963" spans="1:15" x14ac:dyDescent="0.45">
      <c r="A963" s="1" t="s">
        <v>61</v>
      </c>
      <c r="D963" s="1"/>
      <c r="E963" s="16">
        <v>44044</v>
      </c>
      <c r="F963" s="1" t="s">
        <v>150</v>
      </c>
      <c r="G963" s="2">
        <v>25748385</v>
      </c>
      <c r="H963" s="2">
        <v>2051473</v>
      </c>
      <c r="I963" s="2">
        <v>173116</v>
      </c>
      <c r="J963" s="2">
        <v>5970</v>
      </c>
      <c r="K963" s="2">
        <v>166678</v>
      </c>
      <c r="L963" s="2">
        <v>34654</v>
      </c>
      <c r="M963" s="2">
        <v>2761</v>
      </c>
      <c r="N963" s="2">
        <v>12.55</v>
      </c>
      <c r="O963" cm="1">
        <f t="array" ref="O963">SUMPRODUCT((G963&lt;=$G$951:$G$1000)/COUNTIF($G$951:$G$1000,$G$951:$G$1000))</f>
        <v>13</v>
      </c>
    </row>
    <row r="964" spans="1:15" x14ac:dyDescent="0.45">
      <c r="A964" s="1" t="s">
        <v>39</v>
      </c>
      <c r="D964" s="1"/>
      <c r="E964" s="16">
        <v>44044</v>
      </c>
      <c r="F964" s="1" t="s">
        <v>150</v>
      </c>
      <c r="G964" s="2">
        <v>25341485</v>
      </c>
      <c r="H964" s="2">
        <v>190670</v>
      </c>
      <c r="I964" s="2">
        <v>115789</v>
      </c>
      <c r="J964" s="2">
        <v>941</v>
      </c>
      <c r="K964" s="2">
        <v>14666</v>
      </c>
      <c r="L964" s="2">
        <v>34106</v>
      </c>
      <c r="M964" s="2">
        <v>256</v>
      </c>
      <c r="N964" s="2">
        <v>132.91</v>
      </c>
      <c r="O964" cm="1">
        <f t="array" ref="O964">SUMPRODUCT((G964&lt;=$G$951:$G$1000)/COUNTIF($G$951:$G$1000,$G$951:$G$1000))</f>
        <v>14</v>
      </c>
    </row>
    <row r="965" spans="1:15" x14ac:dyDescent="0.45">
      <c r="A965" s="1" t="s">
        <v>21</v>
      </c>
      <c r="D965" s="1"/>
      <c r="E965" s="16">
        <v>44044</v>
      </c>
      <c r="F965" s="1" t="s">
        <v>150</v>
      </c>
      <c r="G965" s="2">
        <v>22216259</v>
      </c>
      <c r="H965" s="2">
        <v>1024753</v>
      </c>
      <c r="I965" s="2">
        <v>86217</v>
      </c>
      <c r="J965" s="2">
        <v>2261</v>
      </c>
      <c r="K965" s="2">
        <v>83980</v>
      </c>
      <c r="L965" s="2">
        <v>29900</v>
      </c>
      <c r="M965" s="2">
        <v>1379</v>
      </c>
      <c r="N965" s="2">
        <v>21.68</v>
      </c>
      <c r="O965" cm="1">
        <f t="array" ref="O965">SUMPRODUCT((G965&lt;=$G$951:$G$1000)/COUNTIF($G$951:$G$1000,$G$951:$G$1000))</f>
        <v>15</v>
      </c>
    </row>
    <row r="966" spans="1:15" x14ac:dyDescent="0.45">
      <c r="A966" s="1" t="s">
        <v>34</v>
      </c>
      <c r="D966" s="1"/>
      <c r="E966" s="16">
        <v>44044</v>
      </c>
      <c r="F966" s="1" t="s">
        <v>150</v>
      </c>
      <c r="G966" s="2">
        <v>21495258</v>
      </c>
      <c r="H966" s="2">
        <v>651423</v>
      </c>
      <c r="I966" s="2">
        <v>100859</v>
      </c>
      <c r="J966" s="2">
        <v>1509</v>
      </c>
      <c r="K966" s="2">
        <v>35380</v>
      </c>
      <c r="L966" s="2">
        <v>28930</v>
      </c>
      <c r="M966" s="2">
        <v>876</v>
      </c>
      <c r="N966" s="2">
        <v>33</v>
      </c>
      <c r="O966" cm="1">
        <f t="array" ref="O966">SUMPRODUCT((G966&lt;=$G$951:$G$1000)/COUNTIF($G$951:$G$1000,$G$951:$G$1000))</f>
        <v>16</v>
      </c>
    </row>
    <row r="967" spans="1:15" x14ac:dyDescent="0.45">
      <c r="A967" s="1" t="s">
        <v>28</v>
      </c>
      <c r="D967" s="1"/>
      <c r="E967" s="16">
        <v>44044</v>
      </c>
      <c r="F967" s="1" t="s">
        <v>150</v>
      </c>
      <c r="G967" s="2">
        <v>15829721</v>
      </c>
      <c r="H967" s="2">
        <v>659584</v>
      </c>
      <c r="I967" s="2">
        <v>50345</v>
      </c>
      <c r="J967" s="2">
        <v>1431</v>
      </c>
      <c r="K967" s="2">
        <v>30460</v>
      </c>
      <c r="L967" s="2">
        <v>21305</v>
      </c>
      <c r="M967" s="2">
        <v>887</v>
      </c>
      <c r="N967" s="2">
        <v>24</v>
      </c>
      <c r="O967" cm="1">
        <f t="array" ref="O967">SUMPRODUCT((G967&lt;=$G$951:$G$1000)/COUNTIF($G$951:$G$1000,$G$951:$G$1000))</f>
        <v>17</v>
      </c>
    </row>
    <row r="968" spans="1:15" x14ac:dyDescent="0.45">
      <c r="A968" s="1" t="s">
        <v>15</v>
      </c>
      <c r="D968" s="1"/>
      <c r="E968" s="16">
        <v>44044</v>
      </c>
      <c r="F968" s="1" t="s">
        <v>150</v>
      </c>
      <c r="G968" s="2">
        <v>12834847</v>
      </c>
      <c r="H968" s="2">
        <v>826326</v>
      </c>
      <c r="I968" s="2">
        <v>63488</v>
      </c>
      <c r="J968" s="2">
        <v>2179</v>
      </c>
      <c r="K968" s="2">
        <v>81557</v>
      </c>
      <c r="L968" s="2">
        <v>17274</v>
      </c>
      <c r="M968" s="2">
        <v>1112</v>
      </c>
      <c r="N968" s="2">
        <v>15.53</v>
      </c>
      <c r="O968" cm="1">
        <f t="array" ref="O968">SUMPRODUCT((G968&lt;=$G$951:$G$1000)/COUNTIF($G$951:$G$1000,$G$951:$G$1000))</f>
        <v>18</v>
      </c>
    </row>
    <row r="969" spans="1:15" x14ac:dyDescent="0.45">
      <c r="A969" s="1" t="s">
        <v>17</v>
      </c>
      <c r="D969" s="1"/>
      <c r="E969" s="16">
        <v>44044</v>
      </c>
      <c r="F969" s="1" t="s">
        <v>150</v>
      </c>
      <c r="G969" s="2">
        <v>12484628</v>
      </c>
      <c r="H969" s="2">
        <v>1236678</v>
      </c>
      <c r="I969" s="2">
        <v>114613</v>
      </c>
      <c r="J969" s="2">
        <v>3038</v>
      </c>
      <c r="K969" s="2">
        <v>137891</v>
      </c>
      <c r="L969" s="2">
        <v>16802</v>
      </c>
      <c r="M969" s="2">
        <v>1664</v>
      </c>
      <c r="N969" s="2">
        <v>10.1</v>
      </c>
      <c r="O969" cm="1">
        <f t="array" ref="O969">SUMPRODUCT((G969&lt;=$G$951:$G$1000)/COUNTIF($G$951:$G$1000,$G$951:$G$1000))</f>
        <v>19</v>
      </c>
    </row>
    <row r="970" spans="1:15" x14ac:dyDescent="0.45">
      <c r="A970" s="1" t="s">
        <v>14</v>
      </c>
      <c r="D970" s="1"/>
      <c r="E970" s="16">
        <v>44044</v>
      </c>
      <c r="F970" s="1" t="s">
        <v>150</v>
      </c>
      <c r="G970" s="2">
        <v>11449004</v>
      </c>
      <c r="H970" s="2">
        <v>600713</v>
      </c>
      <c r="I970" s="2">
        <v>120025</v>
      </c>
      <c r="J970" s="2">
        <v>1275</v>
      </c>
      <c r="K970" s="2">
        <v>39123</v>
      </c>
      <c r="L970" s="2">
        <v>15409</v>
      </c>
      <c r="M970" s="2">
        <v>808</v>
      </c>
      <c r="N970" s="2">
        <v>19.059999999999999</v>
      </c>
      <c r="O970" cm="1">
        <f t="array" ref="O970">SUMPRODUCT((G970&lt;=$G$951:$G$1000)/COUNTIF($G$951:$G$1000,$G$951:$G$1000))</f>
        <v>20</v>
      </c>
    </row>
    <row r="971" spans="1:15" x14ac:dyDescent="0.45">
      <c r="A971" s="1" t="s">
        <v>157</v>
      </c>
      <c r="D971" s="1"/>
      <c r="E971" s="16">
        <v>44044</v>
      </c>
      <c r="F971" s="1" t="s">
        <v>150</v>
      </c>
      <c r="G971" s="2">
        <v>11133401</v>
      </c>
      <c r="H971" s="2">
        <v>166038</v>
      </c>
      <c r="I971" s="2">
        <v>344240</v>
      </c>
      <c r="J971" s="2">
        <v>2986</v>
      </c>
      <c r="K971" s="2">
        <v>17706</v>
      </c>
      <c r="L971" s="2">
        <v>14984</v>
      </c>
      <c r="M971" s="2">
        <v>223</v>
      </c>
      <c r="N971" s="2">
        <v>67.05</v>
      </c>
      <c r="O971" cm="1">
        <f t="array" ref="O971">SUMPRODUCT((G971&lt;=$G$951:$G$1000)/COUNTIF($G$951:$G$1000,$G$951:$G$1000))</f>
        <v>21</v>
      </c>
    </row>
    <row r="972" spans="1:15" x14ac:dyDescent="0.45">
      <c r="A972" s="1" t="s">
        <v>29</v>
      </c>
      <c r="D972" s="1"/>
      <c r="E972" s="16">
        <v>44044</v>
      </c>
      <c r="F972" s="1" t="s">
        <v>150</v>
      </c>
      <c r="G972" s="2">
        <v>9773161</v>
      </c>
      <c r="H972" s="2">
        <v>484991</v>
      </c>
      <c r="I972" s="2">
        <v>182628</v>
      </c>
      <c r="J972" s="2">
        <v>1134</v>
      </c>
      <c r="K972" s="2">
        <v>82809</v>
      </c>
      <c r="L972" s="2">
        <v>13153</v>
      </c>
      <c r="M972" s="2">
        <v>652</v>
      </c>
      <c r="N972" s="2">
        <v>20.149999999999999</v>
      </c>
      <c r="O972" cm="1">
        <f t="array" ref="O972">SUMPRODUCT((G972&lt;=$G$951:$G$1000)/COUNTIF($G$951:$G$1000,$G$951:$G$1000))</f>
        <v>22</v>
      </c>
    </row>
    <row r="973" spans="1:15" x14ac:dyDescent="0.45">
      <c r="A973" s="1" t="s">
        <v>84</v>
      </c>
      <c r="D973" s="1"/>
      <c r="E973" s="16">
        <v>44044</v>
      </c>
      <c r="F973" s="1" t="s">
        <v>150</v>
      </c>
      <c r="G973" s="2">
        <v>8935073</v>
      </c>
      <c r="H973" s="2">
        <v>189129</v>
      </c>
      <c r="I973" s="2">
        <v>90594</v>
      </c>
      <c r="J973" s="2">
        <v>415</v>
      </c>
      <c r="K973" s="2">
        <v>23579</v>
      </c>
      <c r="L973" s="2">
        <v>12025</v>
      </c>
      <c r="M973" s="2">
        <v>254</v>
      </c>
      <c r="N973" s="2">
        <v>47.24</v>
      </c>
      <c r="O973" cm="1">
        <f t="array" ref="O973">SUMPRODUCT((G973&lt;=$G$951:$G$1000)/COUNTIF($G$951:$G$1000,$G$951:$G$1000))</f>
        <v>23</v>
      </c>
    </row>
    <row r="974" spans="1:15" x14ac:dyDescent="0.45">
      <c r="A974" s="1" t="s">
        <v>104</v>
      </c>
      <c r="D974" s="1"/>
      <c r="E974" s="16">
        <v>44044</v>
      </c>
      <c r="F974" s="1" t="s">
        <v>150</v>
      </c>
      <c r="G974" s="2">
        <v>8625837</v>
      </c>
      <c r="H974" s="2">
        <v>380872</v>
      </c>
      <c r="I974" s="2">
        <v>41935</v>
      </c>
      <c r="J974" s="2">
        <v>1235</v>
      </c>
      <c r="K974" s="2">
        <v>46172</v>
      </c>
      <c r="L974" s="2">
        <v>11609</v>
      </c>
      <c r="M974" s="2">
        <v>512</v>
      </c>
      <c r="N974" s="2">
        <v>22.65</v>
      </c>
      <c r="O974" cm="1">
        <f t="array" ref="O974">SUMPRODUCT((G974&lt;=$G$951:$G$1000)/COUNTIF($G$951:$G$1000,$G$951:$G$1000))</f>
        <v>24</v>
      </c>
    </row>
    <row r="975" spans="1:15" x14ac:dyDescent="0.45">
      <c r="A975" s="1" t="s">
        <v>31</v>
      </c>
      <c r="D975" s="1"/>
      <c r="E975" s="16">
        <v>44044</v>
      </c>
      <c r="F975" s="1" t="s">
        <v>150</v>
      </c>
      <c r="G975" s="2">
        <v>7775094</v>
      </c>
      <c r="H975" s="2">
        <v>492612</v>
      </c>
      <c r="I975" s="2">
        <v>33743</v>
      </c>
      <c r="J975" s="2">
        <v>985</v>
      </c>
      <c r="K975" s="2">
        <v>45084</v>
      </c>
      <c r="L975" s="2">
        <v>10464</v>
      </c>
      <c r="M975" s="2">
        <v>663</v>
      </c>
      <c r="N975" s="2">
        <v>15.78</v>
      </c>
      <c r="O975" cm="1">
        <f t="array" ref="O975">SUMPRODUCT((G975&lt;=$G$951:$G$1000)/COUNTIF($G$951:$G$1000,$G$951:$G$1000))</f>
        <v>25</v>
      </c>
    </row>
    <row r="976" spans="1:15" x14ac:dyDescent="0.45">
      <c r="A976" s="1" t="s">
        <v>22</v>
      </c>
      <c r="D976" s="1"/>
      <c r="E976" s="16">
        <v>44044</v>
      </c>
      <c r="F976" s="1" t="s">
        <v>150</v>
      </c>
      <c r="G976" s="2">
        <v>7558794</v>
      </c>
      <c r="H976" s="2">
        <v>757588</v>
      </c>
      <c r="I976" s="2">
        <v>26071</v>
      </c>
      <c r="J976" s="2">
        <v>2480</v>
      </c>
      <c r="K976" s="2">
        <v>50050</v>
      </c>
      <c r="L976" s="2">
        <v>10173</v>
      </c>
      <c r="M976" s="2">
        <v>1019</v>
      </c>
      <c r="N976" s="2">
        <v>9.98</v>
      </c>
      <c r="O976" cm="1">
        <f t="array" ref="O976">SUMPRODUCT((G976&lt;=$G$951:$G$1000)/COUNTIF($G$951:$G$1000,$G$951:$G$1000))</f>
        <v>26</v>
      </c>
    </row>
    <row r="977" spans="1:15" x14ac:dyDescent="0.45">
      <c r="A977" s="1" t="s">
        <v>102</v>
      </c>
      <c r="D977" s="1"/>
      <c r="E977" s="16">
        <v>44044</v>
      </c>
      <c r="F977" s="1" t="s">
        <v>150</v>
      </c>
      <c r="G977" s="2">
        <v>7393059</v>
      </c>
      <c r="H977" s="2">
        <v>675373</v>
      </c>
      <c r="I977" s="2">
        <v>76106</v>
      </c>
      <c r="J977" s="2">
        <v>2017</v>
      </c>
      <c r="K977" s="2">
        <v>62815</v>
      </c>
      <c r="L977" s="2">
        <v>9950</v>
      </c>
      <c r="M977" s="2">
        <v>908</v>
      </c>
      <c r="N977" s="2">
        <v>10.95</v>
      </c>
      <c r="O977" cm="1">
        <f t="array" ref="O977">SUMPRODUCT((G977&lt;=$G$951:$G$1000)/COUNTIF($G$951:$G$1000,$G$951:$G$1000))</f>
        <v>27</v>
      </c>
    </row>
    <row r="978" spans="1:15" x14ac:dyDescent="0.45">
      <c r="A978" s="1" t="s">
        <v>153</v>
      </c>
      <c r="D978" s="1"/>
      <c r="E978" s="16">
        <v>44044</v>
      </c>
      <c r="F978" s="1" t="s">
        <v>150</v>
      </c>
      <c r="G978" s="2">
        <v>6347624</v>
      </c>
      <c r="H978" s="2">
        <v>440205</v>
      </c>
      <c r="I978" s="2">
        <v>146743</v>
      </c>
      <c r="J978" s="2">
        <v>1919</v>
      </c>
      <c r="K978" s="2">
        <v>55621</v>
      </c>
      <c r="L978" s="2">
        <v>8543</v>
      </c>
      <c r="M978" s="2">
        <v>592</v>
      </c>
      <c r="N978" s="2">
        <v>14.42</v>
      </c>
      <c r="O978" cm="1">
        <f t="array" ref="O978">SUMPRODUCT((G978&lt;=$G$951:$G$1000)/COUNTIF($G$951:$G$1000,$G$951:$G$1000))</f>
        <v>28</v>
      </c>
    </row>
    <row r="979" spans="1:15" x14ac:dyDescent="0.45">
      <c r="A979" s="1" t="s">
        <v>43</v>
      </c>
      <c r="D979" s="1"/>
      <c r="E979" s="16">
        <v>44044</v>
      </c>
      <c r="F979" s="1" t="s">
        <v>150</v>
      </c>
      <c r="G979" s="2">
        <v>6219274</v>
      </c>
      <c r="H979" s="2">
        <v>198143</v>
      </c>
      <c r="I979" s="2">
        <v>433443</v>
      </c>
      <c r="J979" s="2">
        <v>1352</v>
      </c>
      <c r="K979" s="2">
        <v>14877</v>
      </c>
      <c r="L979" s="2">
        <v>8370</v>
      </c>
      <c r="M979" s="2">
        <v>266</v>
      </c>
      <c r="N979" s="2">
        <v>31.39</v>
      </c>
      <c r="O979" cm="1">
        <f t="array" ref="O979">SUMPRODUCT((G979&lt;=$G$951:$G$1000)/COUNTIF($G$951:$G$1000,$G$951:$G$1000))</f>
        <v>29</v>
      </c>
    </row>
    <row r="980" spans="1:15" x14ac:dyDescent="0.45">
      <c r="A980" s="1" t="s">
        <v>55</v>
      </c>
      <c r="D980" s="1"/>
      <c r="E980" s="16">
        <v>44044</v>
      </c>
      <c r="F980" s="1" t="s">
        <v>150</v>
      </c>
      <c r="G980" s="2">
        <v>5146771</v>
      </c>
      <c r="H980" s="2">
        <v>224702</v>
      </c>
      <c r="I980" s="2">
        <v>25241</v>
      </c>
      <c r="J980" s="2">
        <v>595</v>
      </c>
      <c r="K980" s="2">
        <v>18501</v>
      </c>
      <c r="L980" s="2">
        <v>6927</v>
      </c>
      <c r="M980" s="2">
        <v>302</v>
      </c>
      <c r="N980" s="2">
        <v>22.9</v>
      </c>
      <c r="O980" cm="1">
        <f t="array" ref="O980">SUMPRODUCT((G980&lt;=$G$951:$G$1000)/COUNTIF($G$951:$G$1000,$G$951:$G$1000))</f>
        <v>30</v>
      </c>
    </row>
    <row r="981" spans="1:15" x14ac:dyDescent="0.45">
      <c r="A981" s="1" t="s">
        <v>156</v>
      </c>
      <c r="D981" s="1"/>
      <c r="E981" s="16">
        <v>44044</v>
      </c>
      <c r="F981" s="1" t="s">
        <v>150</v>
      </c>
      <c r="G981" s="2">
        <v>4665977</v>
      </c>
      <c r="H981" s="2">
        <v>177158</v>
      </c>
      <c r="I981" s="2">
        <v>91067</v>
      </c>
      <c r="J981" s="2">
        <v>1658</v>
      </c>
      <c r="K981" s="2">
        <v>16500</v>
      </c>
      <c r="L981" s="2">
        <v>6279</v>
      </c>
      <c r="M981" s="2">
        <v>238</v>
      </c>
      <c r="N981" s="2">
        <v>26.34</v>
      </c>
      <c r="O981" cm="1">
        <f t="array" ref="O981">SUMPRODUCT((G981&lt;=$G$951:$G$1000)/COUNTIF($G$951:$G$1000,$G$951:$G$1000))</f>
        <v>31</v>
      </c>
    </row>
    <row r="982" spans="1:15" x14ac:dyDescent="0.45">
      <c r="A982" s="1" t="s">
        <v>52</v>
      </c>
      <c r="D982" s="1"/>
      <c r="E982" s="16">
        <v>44044</v>
      </c>
      <c r="F982" s="1" t="s">
        <v>150</v>
      </c>
      <c r="G982" s="2">
        <v>4384160</v>
      </c>
      <c r="H982" s="2">
        <v>183250</v>
      </c>
      <c r="I982" s="2">
        <v>48044</v>
      </c>
      <c r="J982" s="2">
        <v>667</v>
      </c>
      <c r="K982" s="2">
        <v>15124</v>
      </c>
      <c r="L982" s="2">
        <v>5900</v>
      </c>
      <c r="M982" s="2">
        <v>246</v>
      </c>
      <c r="N982" s="2">
        <v>23.92</v>
      </c>
      <c r="O982" cm="1">
        <f t="array" ref="O982">SUMPRODUCT((G982&lt;=$G$951:$G$1000)/COUNTIF($G$951:$G$1000,$G$951:$G$1000))</f>
        <v>32</v>
      </c>
    </row>
    <row r="983" spans="1:15" x14ac:dyDescent="0.45">
      <c r="A983" s="1" t="s">
        <v>26</v>
      </c>
      <c r="D983" s="1"/>
      <c r="E983" s="16">
        <v>44044</v>
      </c>
      <c r="F983" s="1" t="s">
        <v>150</v>
      </c>
      <c r="G983" s="2">
        <v>4203185</v>
      </c>
      <c r="H983" s="2">
        <v>319827</v>
      </c>
      <c r="I983" s="2">
        <v>46219</v>
      </c>
      <c r="J983" s="2">
        <v>844</v>
      </c>
      <c r="K983" s="2">
        <v>31000</v>
      </c>
      <c r="L983" s="2">
        <v>5657</v>
      </c>
      <c r="M983" s="2">
        <v>430</v>
      </c>
      <c r="N983" s="2">
        <v>13.14</v>
      </c>
      <c r="O983" cm="1">
        <f t="array" ref="O983">SUMPRODUCT((G983&lt;=$G$951:$G$1000)/COUNTIF($G$951:$G$1000,$G$951:$G$1000))</f>
        <v>33</v>
      </c>
    </row>
    <row r="984" spans="1:15" x14ac:dyDescent="0.45">
      <c r="A984" s="1" t="s">
        <v>152</v>
      </c>
      <c r="D984" s="1"/>
      <c r="E984" s="16">
        <v>44044</v>
      </c>
      <c r="F984" s="1" t="s">
        <v>150</v>
      </c>
      <c r="G984" s="2">
        <v>4149273</v>
      </c>
      <c r="H984" s="2">
        <v>284614</v>
      </c>
      <c r="I984" s="2">
        <v>124014</v>
      </c>
      <c r="J984" s="2">
        <v>1796</v>
      </c>
      <c r="K984" s="2">
        <v>47132</v>
      </c>
      <c r="L984" s="2">
        <v>5584</v>
      </c>
      <c r="M984" s="2">
        <v>383</v>
      </c>
      <c r="N984" s="2">
        <v>14.58</v>
      </c>
      <c r="O984" cm="1">
        <f t="array" ref="O984">SUMPRODUCT((G984&lt;=$G$951:$G$1000)/COUNTIF($G$951:$G$1000,$G$951:$G$1000))</f>
        <v>34</v>
      </c>
    </row>
    <row r="985" spans="1:15" x14ac:dyDescent="0.45">
      <c r="A985" s="1" t="s">
        <v>85</v>
      </c>
      <c r="D985" s="1"/>
      <c r="E985" s="16">
        <v>44044</v>
      </c>
      <c r="F985" s="1" t="s">
        <v>150</v>
      </c>
      <c r="G985" s="2">
        <v>4118950</v>
      </c>
      <c r="H985" s="2">
        <v>140663</v>
      </c>
      <c r="I985" s="2">
        <v>106528</v>
      </c>
      <c r="J985" s="2">
        <v>383</v>
      </c>
      <c r="K985" s="2">
        <v>10369</v>
      </c>
      <c r="L985" s="2">
        <v>5543</v>
      </c>
      <c r="M985" s="2">
        <v>189</v>
      </c>
      <c r="N985" s="2">
        <v>29.28</v>
      </c>
      <c r="O985" cm="1">
        <f t="array" ref="O985">SUMPRODUCT((G985&lt;=$G$951:$G$1000)/COUNTIF($G$951:$G$1000,$G$951:$G$1000))</f>
        <v>35</v>
      </c>
    </row>
    <row r="986" spans="1:15" x14ac:dyDescent="0.45">
      <c r="A986" s="1" t="s">
        <v>45</v>
      </c>
      <c r="D986" s="1"/>
      <c r="E986" s="16">
        <v>44044</v>
      </c>
      <c r="F986" s="1" t="s">
        <v>150</v>
      </c>
      <c r="G986" s="2">
        <v>3871512</v>
      </c>
      <c r="H986" s="2">
        <v>145243</v>
      </c>
      <c r="I986" s="2">
        <v>16699</v>
      </c>
      <c r="J986" s="2">
        <v>296</v>
      </c>
      <c r="K986" s="2">
        <v>7446</v>
      </c>
      <c r="L986" s="2">
        <v>5210</v>
      </c>
      <c r="M986" s="2">
        <v>195</v>
      </c>
      <c r="N986" s="2">
        <v>26.66</v>
      </c>
      <c r="O986" cm="1">
        <f t="array" ref="O986">SUMPRODUCT((G986&lt;=$G$951:$G$1000)/COUNTIF($G$951:$G$1000,$G$951:$G$1000))</f>
        <v>36</v>
      </c>
    </row>
    <row r="987" spans="1:15" x14ac:dyDescent="0.45">
      <c r="A987" s="1" t="s">
        <v>49</v>
      </c>
      <c r="D987" s="1"/>
      <c r="E987" s="16">
        <v>44044</v>
      </c>
      <c r="F987" s="1" t="s">
        <v>150</v>
      </c>
      <c r="G987" s="2">
        <v>3397969</v>
      </c>
      <c r="H987" s="2">
        <v>334905</v>
      </c>
      <c r="I987" s="2">
        <v>19206</v>
      </c>
      <c r="J987" s="2">
        <v>1521</v>
      </c>
      <c r="K987" s="2">
        <v>21528</v>
      </c>
      <c r="L987" s="2">
        <v>4573</v>
      </c>
      <c r="M987" s="2">
        <v>450</v>
      </c>
      <c r="N987" s="2">
        <v>10.15</v>
      </c>
      <c r="O987" cm="1">
        <f t="array" ref="O987">SUMPRODUCT((G987&lt;=$G$951:$G$1000)/COUNTIF($G$951:$G$1000,$G$951:$G$1000))</f>
        <v>37</v>
      </c>
    </row>
    <row r="988" spans="1:15" x14ac:dyDescent="0.45">
      <c r="A988" s="1" t="s">
        <v>158</v>
      </c>
      <c r="D988" s="1"/>
      <c r="E988" s="16">
        <v>44044</v>
      </c>
      <c r="F988" s="1" t="s">
        <v>150</v>
      </c>
      <c r="G988" s="2">
        <v>2604550</v>
      </c>
      <c r="H988" s="2">
        <v>157448</v>
      </c>
      <c r="I988" s="2">
        <v>30297</v>
      </c>
      <c r="J988" s="2">
        <v>1044</v>
      </c>
      <c r="K988" s="2">
        <v>26672</v>
      </c>
      <c r="L988" s="2">
        <v>3505</v>
      </c>
      <c r="M988" s="2">
        <v>211</v>
      </c>
      <c r="N988" s="2">
        <v>16.54</v>
      </c>
      <c r="O988" cm="1">
        <f t="array" ref="O988">SUMPRODUCT((G988&lt;=$G$951:$G$1000)/COUNTIF($G$951:$G$1000,$G$951:$G$1000))</f>
        <v>38</v>
      </c>
    </row>
    <row r="989" spans="1:15" x14ac:dyDescent="0.45">
      <c r="A989" s="1" t="s">
        <v>151</v>
      </c>
      <c r="D989" s="1"/>
      <c r="E989" s="16">
        <v>44044</v>
      </c>
      <c r="F989" s="1" t="s">
        <v>150</v>
      </c>
      <c r="G989" s="2">
        <v>2390347</v>
      </c>
      <c r="H989" s="2">
        <v>355825</v>
      </c>
      <c r="I989" s="2">
        <v>18373</v>
      </c>
      <c r="J989" s="2">
        <v>1433</v>
      </c>
      <c r="K989" s="2">
        <v>27817</v>
      </c>
      <c r="L989" s="2">
        <v>3217</v>
      </c>
      <c r="M989" s="2">
        <v>478</v>
      </c>
      <c r="N989" s="2">
        <v>6.72</v>
      </c>
      <c r="O989" cm="1">
        <f t="array" ref="O989">SUMPRODUCT((G989&lt;=$G$951:$G$1000)/COUNTIF($G$951:$G$1000,$G$951:$G$1000))</f>
        <v>39</v>
      </c>
    </row>
    <row r="990" spans="1:15" x14ac:dyDescent="0.45">
      <c r="A990" s="1" t="s">
        <v>53</v>
      </c>
      <c r="D990" s="1"/>
      <c r="E990" s="16">
        <v>44044</v>
      </c>
      <c r="F990" s="1" t="s">
        <v>150</v>
      </c>
      <c r="G990" s="2">
        <v>2240058</v>
      </c>
      <c r="H990" s="2">
        <v>151980</v>
      </c>
      <c r="I990" s="2">
        <v>18612</v>
      </c>
      <c r="J990" s="2">
        <v>345</v>
      </c>
      <c r="K990" s="2">
        <v>16455</v>
      </c>
      <c r="L990" s="2">
        <v>3014</v>
      </c>
      <c r="M990" s="2">
        <v>204</v>
      </c>
      <c r="N990" s="2">
        <v>14.74</v>
      </c>
      <c r="O990" cm="1">
        <f t="array" ref="O990">SUMPRODUCT((G990&lt;=$G$951:$G$1000)/COUNTIF($G$951:$G$1000,$G$951:$G$1000))</f>
        <v>40</v>
      </c>
    </row>
    <row r="991" spans="1:15" x14ac:dyDescent="0.45">
      <c r="A991" s="1" t="s">
        <v>41</v>
      </c>
      <c r="D991" s="1"/>
      <c r="E991" s="16">
        <v>44044</v>
      </c>
      <c r="F991" s="1" t="s">
        <v>150</v>
      </c>
      <c r="G991" s="2">
        <v>2003692</v>
      </c>
      <c r="H991" s="2">
        <v>172461</v>
      </c>
      <c r="I991" s="2">
        <v>28881</v>
      </c>
      <c r="J991" s="2">
        <v>504</v>
      </c>
      <c r="K991" s="2">
        <v>15880</v>
      </c>
      <c r="L991" s="2">
        <v>2696</v>
      </c>
      <c r="M991" s="2">
        <v>232</v>
      </c>
      <c r="N991" s="2">
        <v>11.62</v>
      </c>
      <c r="O991" cm="1">
        <f t="array" ref="O991">SUMPRODUCT((G991&lt;=$G$951:$G$1000)/COUNTIF($G$951:$G$1000,$G$951:$G$1000))</f>
        <v>41</v>
      </c>
    </row>
    <row r="992" spans="1:15" x14ac:dyDescent="0.45">
      <c r="A992" s="1" t="s">
        <v>135</v>
      </c>
      <c r="D992" s="1"/>
      <c r="E992" s="16">
        <v>44044</v>
      </c>
      <c r="F992" s="1" t="s">
        <v>150</v>
      </c>
      <c r="G992" s="2">
        <v>1955951</v>
      </c>
      <c r="H992" s="2">
        <v>154798</v>
      </c>
      <c r="I992" s="2">
        <v>11921</v>
      </c>
      <c r="J992" s="2">
        <v>308</v>
      </c>
      <c r="K992" s="2">
        <v>8558</v>
      </c>
      <c r="L992" s="2">
        <v>2632</v>
      </c>
      <c r="M992" s="2">
        <v>208</v>
      </c>
      <c r="N992" s="2">
        <v>12.64</v>
      </c>
      <c r="O992" cm="1">
        <f t="array" ref="O992">SUMPRODUCT((G992&lt;=$G$951:$G$1000)/COUNTIF($G$951:$G$1000,$G$951:$G$1000))</f>
        <v>42</v>
      </c>
    </row>
    <row r="993" spans="1:15" x14ac:dyDescent="0.45">
      <c r="A993" s="1" t="s">
        <v>95</v>
      </c>
      <c r="D993" s="1"/>
      <c r="E993" s="16">
        <v>44044</v>
      </c>
      <c r="F993" s="1" t="s">
        <v>150</v>
      </c>
      <c r="G993" s="2">
        <v>1855656</v>
      </c>
      <c r="H993" s="2">
        <v>205711</v>
      </c>
      <c r="I993" s="2">
        <v>52768</v>
      </c>
      <c r="J993" s="2">
        <v>976</v>
      </c>
      <c r="K993" s="2">
        <v>27987</v>
      </c>
      <c r="L993" s="2">
        <v>2497</v>
      </c>
      <c r="M993" s="2">
        <v>276</v>
      </c>
      <c r="N993" s="2">
        <v>9.02</v>
      </c>
      <c r="O993" cm="1">
        <f t="array" ref="O993">SUMPRODUCT((G993&lt;=$G$951:$G$1000)/COUNTIF($G$951:$G$1000,$G$951:$G$1000))</f>
        <v>43</v>
      </c>
    </row>
    <row r="994" spans="1:15" x14ac:dyDescent="0.45">
      <c r="A994" s="1" t="s">
        <v>35</v>
      </c>
      <c r="D994" s="1"/>
      <c r="E994" s="16">
        <v>44044</v>
      </c>
      <c r="F994" s="1" t="s">
        <v>150</v>
      </c>
      <c r="G994" s="2">
        <v>1839755</v>
      </c>
      <c r="H994" s="2">
        <v>254168</v>
      </c>
      <c r="I994" s="2">
        <v>9385</v>
      </c>
      <c r="J994" s="2">
        <v>637</v>
      </c>
      <c r="K994" s="2">
        <v>20736</v>
      </c>
      <c r="L994" s="2">
        <v>2476</v>
      </c>
      <c r="M994" s="2">
        <v>342</v>
      </c>
      <c r="N994" s="2">
        <v>7.24</v>
      </c>
      <c r="O994" cm="1">
        <f t="array" ref="O994">SUMPRODUCT((G994&lt;=$G$951:$G$1000)/COUNTIF($G$951:$G$1000,$G$951:$G$1000))</f>
        <v>44</v>
      </c>
    </row>
    <row r="995" spans="1:15" x14ac:dyDescent="0.45">
      <c r="A995" s="1" t="s">
        <v>54</v>
      </c>
      <c r="D995" s="1"/>
      <c r="E995" s="16">
        <v>44044</v>
      </c>
      <c r="F995" s="1" t="s">
        <v>150</v>
      </c>
      <c r="G995" s="2">
        <v>1615768</v>
      </c>
      <c r="H995" s="2">
        <v>220558</v>
      </c>
      <c r="I995" s="2">
        <v>5719</v>
      </c>
      <c r="J995" s="2">
        <v>533</v>
      </c>
      <c r="K995" s="2">
        <v>13889</v>
      </c>
      <c r="L995" s="2">
        <v>2174</v>
      </c>
      <c r="M995" s="2">
        <v>296</v>
      </c>
      <c r="N995" s="2">
        <v>7.33</v>
      </c>
      <c r="O995" cm="1">
        <f t="array" ref="O995">SUMPRODUCT((G995&lt;=$G$951:$G$1000)/COUNTIF($G$951:$G$1000,$G$951:$G$1000))</f>
        <v>45</v>
      </c>
    </row>
    <row r="996" spans="1:15" x14ac:dyDescent="0.45">
      <c r="A996" s="1" t="s">
        <v>50</v>
      </c>
      <c r="D996" s="1"/>
      <c r="E996" s="16">
        <v>44044</v>
      </c>
      <c r="F996" s="1" t="s">
        <v>150</v>
      </c>
      <c r="G996" s="2">
        <v>1586499</v>
      </c>
      <c r="H996" s="2">
        <v>199954</v>
      </c>
      <c r="I996" s="2">
        <v>9576</v>
      </c>
      <c r="J996" s="2">
        <v>441</v>
      </c>
      <c r="K996" s="2">
        <v>30337</v>
      </c>
      <c r="L996" s="2">
        <v>2135</v>
      </c>
      <c r="M996" s="2">
        <v>269</v>
      </c>
      <c r="N996" s="2">
        <v>7.93</v>
      </c>
      <c r="O996" cm="1">
        <f t="array" ref="O996">SUMPRODUCT((G996&lt;=$G$951:$G$1000)/COUNTIF($G$951:$G$1000,$G$951:$G$1000))</f>
        <v>46</v>
      </c>
    </row>
    <row r="997" spans="1:15" x14ac:dyDescent="0.45">
      <c r="A997" s="1" t="s">
        <v>71</v>
      </c>
      <c r="D997" s="1"/>
      <c r="E997" s="16">
        <v>44044</v>
      </c>
      <c r="F997" s="1" t="s">
        <v>150</v>
      </c>
      <c r="G997" s="2">
        <v>1323482</v>
      </c>
      <c r="H997" s="2">
        <v>265337</v>
      </c>
      <c r="I997" s="2">
        <v>6311</v>
      </c>
      <c r="J997" s="2">
        <v>590</v>
      </c>
      <c r="K997" s="2">
        <v>35109</v>
      </c>
      <c r="L997" s="2">
        <v>1781</v>
      </c>
      <c r="M997" s="2">
        <v>357</v>
      </c>
      <c r="N997" s="2">
        <v>4.99</v>
      </c>
      <c r="O997" cm="1">
        <f t="array" ref="O997">SUMPRODUCT((G997&lt;=$G$951:$G$1000)/COUNTIF($G$951:$G$1000,$G$951:$G$1000))</f>
        <v>47</v>
      </c>
    </row>
    <row r="998" spans="1:15" x14ac:dyDescent="0.45">
      <c r="A998" s="1" t="s">
        <v>120</v>
      </c>
      <c r="D998" s="1"/>
      <c r="E998" s="16">
        <v>44044</v>
      </c>
      <c r="F998" s="1" t="s">
        <v>150</v>
      </c>
      <c r="G998" s="2">
        <v>1233245</v>
      </c>
      <c r="H998" s="2">
        <v>160952</v>
      </c>
      <c r="I998" s="2">
        <v>10487</v>
      </c>
      <c r="J998" s="2">
        <v>693</v>
      </c>
      <c r="K998" s="2">
        <v>19589</v>
      </c>
      <c r="L998" s="2">
        <v>1659</v>
      </c>
      <c r="M998" s="2">
        <v>216</v>
      </c>
      <c r="N998" s="2">
        <v>7.66</v>
      </c>
      <c r="O998" cm="1">
        <f t="array" ref="O998">SUMPRODUCT((G998&lt;=$G$951:$G$1000)/COUNTIF($G$951:$G$1000,$G$951:$G$1000))</f>
        <v>48</v>
      </c>
    </row>
    <row r="999" spans="1:15" x14ac:dyDescent="0.45">
      <c r="A999" s="1" t="s">
        <v>13</v>
      </c>
      <c r="D999" s="1"/>
      <c r="E999" s="16">
        <v>44044</v>
      </c>
      <c r="F999" s="1" t="s">
        <v>150</v>
      </c>
      <c r="G999" s="2">
        <v>998168</v>
      </c>
      <c r="H999" s="2">
        <v>185300</v>
      </c>
      <c r="I999" s="2">
        <v>20652</v>
      </c>
      <c r="J999" s="2">
        <v>450</v>
      </c>
      <c r="K999" s="2">
        <v>15599</v>
      </c>
      <c r="L999" s="2">
        <v>1343</v>
      </c>
      <c r="M999" s="2">
        <v>249</v>
      </c>
      <c r="N999" s="2">
        <v>5.39</v>
      </c>
      <c r="O999" cm="1">
        <f t="array" ref="O999">SUMPRODUCT((G999&lt;=$G$951:$G$1000)/COUNTIF($G$951:$G$1000,$G$951:$G$1000))</f>
        <v>49</v>
      </c>
    </row>
    <row r="1000" spans="1:15" x14ac:dyDescent="0.45">
      <c r="A1000" s="1" t="s">
        <v>94</v>
      </c>
      <c r="D1000" s="1"/>
      <c r="E1000" s="16">
        <v>44044</v>
      </c>
      <c r="F1000" s="1" t="s">
        <v>150</v>
      </c>
      <c r="G1000" s="2">
        <v>669908</v>
      </c>
      <c r="H1000" s="2">
        <v>138319</v>
      </c>
      <c r="I1000" s="2">
        <v>28360</v>
      </c>
      <c r="J1000" s="2">
        <v>693</v>
      </c>
      <c r="K1000" s="2">
        <v>18852</v>
      </c>
      <c r="L1000" s="2">
        <v>901</v>
      </c>
      <c r="M1000" s="2">
        <v>186</v>
      </c>
      <c r="N1000" s="2">
        <v>4.84</v>
      </c>
      <c r="O1000" cm="1">
        <f t="array" ref="O1000">SUMPRODUCT((G1000&lt;=$G$951:$G$1000)/COUNTIF($G$951:$G$1000,$G$951:$G$1000))</f>
        <v>50</v>
      </c>
    </row>
    <row r="1001" spans="1:15" x14ac:dyDescent="0.45">
      <c r="A1001" s="1" t="s">
        <v>18</v>
      </c>
      <c r="D1001" s="1"/>
      <c r="E1001" s="16">
        <v>44075</v>
      </c>
      <c r="F1001" s="1" t="s">
        <v>150</v>
      </c>
      <c r="G1001" s="2">
        <v>168706952</v>
      </c>
      <c r="H1001" s="2">
        <v>2550812</v>
      </c>
      <c r="I1001" s="2">
        <v>650779</v>
      </c>
      <c r="J1001" s="2">
        <v>8045</v>
      </c>
      <c r="K1001" s="2">
        <v>332334</v>
      </c>
      <c r="L1001" s="2">
        <v>234641</v>
      </c>
      <c r="M1001" s="2">
        <v>3547</v>
      </c>
      <c r="N1001" s="2">
        <v>66.14</v>
      </c>
      <c r="O1001" cm="1">
        <f t="array" ref="O1001">SUMPRODUCT((G1001&lt;=$G$1001:$G$1050)/COUNTIF($G$1001:$G$1050,$G$1001:$G$1050))</f>
        <v>1</v>
      </c>
    </row>
    <row r="1002" spans="1:15" x14ac:dyDescent="0.45">
      <c r="A1002" s="1" t="s">
        <v>155</v>
      </c>
      <c r="D1002" s="1"/>
      <c r="E1002" s="16">
        <v>44075</v>
      </c>
      <c r="F1002" s="1" t="s">
        <v>150</v>
      </c>
      <c r="G1002" s="2">
        <v>147132248</v>
      </c>
      <c r="H1002" s="2">
        <v>2507735</v>
      </c>
      <c r="I1002" s="2">
        <v>745468</v>
      </c>
      <c r="J1002" s="2">
        <v>12317</v>
      </c>
      <c r="K1002" s="2">
        <v>410661</v>
      </c>
      <c r="L1002" s="2">
        <v>204634</v>
      </c>
      <c r="M1002" s="2">
        <v>3487</v>
      </c>
      <c r="N1002" s="2">
        <v>58.67</v>
      </c>
      <c r="O1002" cm="1">
        <f t="array" ref="O1002">SUMPRODUCT((G1002&lt;=$G$1001:$G$1050)/COUNTIF($G$1001:$G$1050,$G$1001:$G$1050))</f>
        <v>2</v>
      </c>
    </row>
    <row r="1003" spans="1:15" x14ac:dyDescent="0.45">
      <c r="A1003" s="1" t="s">
        <v>12</v>
      </c>
      <c r="D1003" s="1"/>
      <c r="E1003" s="16">
        <v>44075</v>
      </c>
      <c r="F1003" s="1" t="s">
        <v>150</v>
      </c>
      <c r="G1003" s="2">
        <v>135008222</v>
      </c>
      <c r="H1003" s="2">
        <v>3174675</v>
      </c>
      <c r="I1003" s="2">
        <v>794857</v>
      </c>
      <c r="J1003" s="2">
        <v>6737</v>
      </c>
      <c r="K1003" s="2">
        <v>230335</v>
      </c>
      <c r="L1003" s="2">
        <v>187772</v>
      </c>
      <c r="M1003" s="2">
        <v>4415</v>
      </c>
      <c r="N1003" s="2">
        <v>42.53</v>
      </c>
      <c r="O1003" cm="1">
        <f t="array" ref="O1003">SUMPRODUCT((G1003&lt;=$G$1001:$G$1050)/COUNTIF($G$1001:$G$1050,$G$1001:$G$1050))</f>
        <v>3</v>
      </c>
    </row>
    <row r="1004" spans="1:15" x14ac:dyDescent="0.45">
      <c r="A1004" s="1" t="s">
        <v>10</v>
      </c>
      <c r="D1004" s="1"/>
      <c r="E1004" s="16">
        <v>44075</v>
      </c>
      <c r="F1004" s="1" t="s">
        <v>150</v>
      </c>
      <c r="G1004" s="2">
        <v>77824133</v>
      </c>
      <c r="H1004" s="2">
        <v>6265599</v>
      </c>
      <c r="I1004" s="2">
        <v>271740</v>
      </c>
      <c r="J1004" s="2">
        <v>17083</v>
      </c>
      <c r="K1004" s="2">
        <v>561921</v>
      </c>
      <c r="L1004" s="2">
        <v>108239</v>
      </c>
      <c r="M1004" s="2">
        <v>8714</v>
      </c>
      <c r="N1004" s="2">
        <v>12.42</v>
      </c>
      <c r="O1004" cm="1">
        <f t="array" ref="O1004">SUMPRODUCT((G1004&lt;=$G$1001:$G$1050)/COUNTIF($G$1001:$G$1050,$G$1001:$G$1050))</f>
        <v>4</v>
      </c>
    </row>
    <row r="1005" spans="1:15" x14ac:dyDescent="0.45">
      <c r="A1005" s="1" t="s">
        <v>101</v>
      </c>
      <c r="D1005" s="1"/>
      <c r="E1005" s="16">
        <v>44075</v>
      </c>
      <c r="F1005" s="1" t="s">
        <v>150</v>
      </c>
      <c r="G1005" s="2">
        <v>73913008</v>
      </c>
      <c r="H1005" s="2">
        <v>6396945</v>
      </c>
      <c r="I1005" s="2">
        <v>363931</v>
      </c>
      <c r="J1005" s="2">
        <v>17370</v>
      </c>
      <c r="K1005" s="2">
        <v>422050</v>
      </c>
      <c r="L1005" s="2">
        <v>102799</v>
      </c>
      <c r="M1005" s="2">
        <v>8897</v>
      </c>
      <c r="N1005" s="2">
        <v>11.55</v>
      </c>
      <c r="O1005" cm="1">
        <f t="array" ref="O1005">SUMPRODUCT((G1005&lt;=$G$1001:$G$1050)/COUNTIF($G$1001:$G$1050,$G$1001:$G$1050))</f>
        <v>5</v>
      </c>
    </row>
    <row r="1006" spans="1:15" x14ac:dyDescent="0.45">
      <c r="A1006" s="1" t="s">
        <v>24</v>
      </c>
      <c r="D1006" s="1"/>
      <c r="E1006" s="16">
        <v>44075</v>
      </c>
      <c r="F1006" s="1" t="s">
        <v>150</v>
      </c>
      <c r="G1006" s="2">
        <v>58950202</v>
      </c>
      <c r="H1006" s="2">
        <v>1228347</v>
      </c>
      <c r="I1006" s="2">
        <v>318681</v>
      </c>
      <c r="J1006" s="2">
        <v>3147</v>
      </c>
      <c r="K1006" s="2">
        <v>98039</v>
      </c>
      <c r="L1006" s="2">
        <v>81989</v>
      </c>
      <c r="M1006" s="2">
        <v>1708</v>
      </c>
      <c r="N1006" s="2">
        <v>47.99</v>
      </c>
      <c r="O1006" cm="1">
        <f t="array" ref="O1006">SUMPRODUCT((G1006&lt;=$G$1001:$G$1050)/COUNTIF($G$1001:$G$1050,$G$1001:$G$1050))</f>
        <v>6</v>
      </c>
    </row>
    <row r="1007" spans="1:15" x14ac:dyDescent="0.45">
      <c r="A1007" s="1" t="s">
        <v>16</v>
      </c>
      <c r="D1007" s="1"/>
      <c r="E1007" s="16">
        <v>44075</v>
      </c>
      <c r="F1007" s="1" t="s">
        <v>150</v>
      </c>
      <c r="G1007" s="2">
        <v>53623137</v>
      </c>
      <c r="H1007" s="2">
        <v>1029871</v>
      </c>
      <c r="I1007" s="2">
        <v>306910</v>
      </c>
      <c r="J1007" s="2">
        <v>2620</v>
      </c>
      <c r="K1007" s="2">
        <v>114511</v>
      </c>
      <c r="L1007" s="2">
        <v>74580</v>
      </c>
      <c r="M1007" s="2">
        <v>1432</v>
      </c>
      <c r="N1007" s="2">
        <v>52.07</v>
      </c>
      <c r="O1007" cm="1">
        <f t="array" ref="O1007">SUMPRODUCT((G1007&lt;=$G$1001:$G$1050)/COUNTIF($G$1001:$G$1050,$G$1001:$G$1050))</f>
        <v>7</v>
      </c>
    </row>
    <row r="1008" spans="1:15" x14ac:dyDescent="0.45">
      <c r="A1008" s="1" t="s">
        <v>25</v>
      </c>
      <c r="D1008" s="1"/>
      <c r="E1008" s="16">
        <v>44075</v>
      </c>
      <c r="F1008" s="1" t="s">
        <v>150</v>
      </c>
      <c r="G1008" s="2">
        <v>39056368</v>
      </c>
      <c r="H1008" s="2">
        <v>1549038</v>
      </c>
      <c r="I1008" s="2">
        <v>431196</v>
      </c>
      <c r="J1008" s="2">
        <v>3771</v>
      </c>
      <c r="K1008" s="2">
        <v>203417</v>
      </c>
      <c r="L1008" s="2">
        <v>54320</v>
      </c>
      <c r="M1008" s="2">
        <v>2154</v>
      </c>
      <c r="N1008" s="2">
        <v>25.21</v>
      </c>
      <c r="O1008" cm="1">
        <f t="array" ref="O1008">SUMPRODUCT((G1008&lt;=$G$1001:$G$1050)/COUNTIF($G$1001:$G$1050,$G$1001:$G$1050))</f>
        <v>8</v>
      </c>
    </row>
    <row r="1009" spans="1:15" x14ac:dyDescent="0.45">
      <c r="A1009" s="1" t="s">
        <v>20</v>
      </c>
      <c r="D1009" s="1"/>
      <c r="E1009" s="16">
        <v>44075</v>
      </c>
      <c r="F1009" s="1" t="s">
        <v>150</v>
      </c>
      <c r="G1009" s="2">
        <v>38107678</v>
      </c>
      <c r="H1009" s="2">
        <v>551165</v>
      </c>
      <c r="I1009" s="2">
        <v>269456</v>
      </c>
      <c r="J1009" s="2">
        <v>1402</v>
      </c>
      <c r="K1009" s="2">
        <v>26860</v>
      </c>
      <c r="L1009" s="2">
        <v>53000</v>
      </c>
      <c r="M1009" s="2">
        <v>766</v>
      </c>
      <c r="N1009" s="2">
        <v>69.14</v>
      </c>
      <c r="O1009" cm="1">
        <f t="array" ref="O1009">SUMPRODUCT((G1009&lt;=$G$1001:$G$1050)/COUNTIF($G$1001:$G$1050,$G$1001:$G$1050))</f>
        <v>9</v>
      </c>
    </row>
    <row r="1010" spans="1:15" x14ac:dyDescent="0.45">
      <c r="A1010" s="1" t="s">
        <v>137</v>
      </c>
      <c r="D1010" s="1"/>
      <c r="E1010" s="16">
        <v>44075</v>
      </c>
      <c r="F1010" s="1" t="s">
        <v>150</v>
      </c>
      <c r="G1010" s="2">
        <v>37448029</v>
      </c>
      <c r="H1010" s="2">
        <v>2159886</v>
      </c>
      <c r="I1010" s="2">
        <v>155402</v>
      </c>
      <c r="J1010" s="2">
        <v>5330</v>
      </c>
      <c r="K1010" s="2">
        <v>196434</v>
      </c>
      <c r="L1010" s="2">
        <v>52083</v>
      </c>
      <c r="M1010" s="2">
        <v>3004</v>
      </c>
      <c r="N1010" s="2">
        <v>17.34</v>
      </c>
      <c r="O1010" cm="1">
        <f t="array" ref="O1010">SUMPRODUCT((G1010&lt;=$G$1001:$G$1050)/COUNTIF($G$1001:$G$1050,$G$1001:$G$1050))</f>
        <v>10</v>
      </c>
    </row>
    <row r="1011" spans="1:15" x14ac:dyDescent="0.45">
      <c r="A1011" s="1" t="s">
        <v>154</v>
      </c>
      <c r="D1011" s="1"/>
      <c r="E1011" s="16">
        <v>44075</v>
      </c>
      <c r="F1011" s="1" t="s">
        <v>150</v>
      </c>
      <c r="G1011" s="2">
        <v>36054453</v>
      </c>
      <c r="H1011" s="2">
        <v>1048174</v>
      </c>
      <c r="I1011" s="2">
        <v>617661</v>
      </c>
      <c r="J1011" s="2">
        <v>4498</v>
      </c>
      <c r="K1011" s="2">
        <v>223720</v>
      </c>
      <c r="L1011" s="2">
        <v>50145</v>
      </c>
      <c r="M1011" s="2">
        <v>1457</v>
      </c>
      <c r="N1011" s="2">
        <v>34.4</v>
      </c>
      <c r="O1011" cm="1">
        <f t="array" ref="O1011">SUMPRODUCT((G1011&lt;=$G$1001:$G$1050)/COUNTIF($G$1001:$G$1050,$G$1001:$G$1050))</f>
        <v>11</v>
      </c>
    </row>
    <row r="1012" spans="1:15" x14ac:dyDescent="0.45">
      <c r="A1012" s="1" t="s">
        <v>19</v>
      </c>
      <c r="D1012" s="1"/>
      <c r="E1012" s="16">
        <v>44075</v>
      </c>
      <c r="F1012" s="1" t="s">
        <v>150</v>
      </c>
      <c r="G1012" s="2">
        <v>28332755</v>
      </c>
      <c r="H1012" s="2">
        <v>1077759</v>
      </c>
      <c r="I1012" s="2">
        <v>114189</v>
      </c>
      <c r="J1012" s="2">
        <v>3889</v>
      </c>
      <c r="K1012" s="2">
        <v>62389</v>
      </c>
      <c r="L1012" s="2">
        <v>39405</v>
      </c>
      <c r="M1012" s="2">
        <v>1498</v>
      </c>
      <c r="N1012" s="2">
        <v>26.29</v>
      </c>
      <c r="O1012" cm="1">
        <f t="array" ref="O1012">SUMPRODUCT((G1012&lt;=$G$1001:$G$1050)/COUNTIF($G$1001:$G$1050,$G$1001:$G$1050))</f>
        <v>12</v>
      </c>
    </row>
    <row r="1013" spans="1:15" x14ac:dyDescent="0.45">
      <c r="A1013" s="1" t="s">
        <v>61</v>
      </c>
      <c r="D1013" s="1"/>
      <c r="E1013" s="16">
        <v>44075</v>
      </c>
      <c r="F1013" s="1" t="s">
        <v>150</v>
      </c>
      <c r="G1013" s="2">
        <v>24582890</v>
      </c>
      <c r="H1013" s="2">
        <v>1819601</v>
      </c>
      <c r="I1013" s="2">
        <v>78679</v>
      </c>
      <c r="J1013" s="2">
        <v>3868</v>
      </c>
      <c r="K1013" s="2">
        <v>144309</v>
      </c>
      <c r="L1013" s="2">
        <v>34190</v>
      </c>
      <c r="M1013" s="2">
        <v>2530</v>
      </c>
      <c r="N1013" s="2">
        <v>13.51</v>
      </c>
      <c r="O1013" cm="1">
        <f t="array" ref="O1013">SUMPRODUCT((G1013&lt;=$G$1001:$G$1050)/COUNTIF($G$1001:$G$1050,$G$1001:$G$1050))</f>
        <v>13</v>
      </c>
    </row>
    <row r="1014" spans="1:15" x14ac:dyDescent="0.45">
      <c r="A1014" s="1" t="s">
        <v>21</v>
      </c>
      <c r="D1014" s="1"/>
      <c r="E1014" s="16">
        <v>44075</v>
      </c>
      <c r="F1014" s="1" t="s">
        <v>150</v>
      </c>
      <c r="G1014" s="2">
        <v>21492539</v>
      </c>
      <c r="H1014" s="2">
        <v>1026560</v>
      </c>
      <c r="I1014" s="2">
        <v>87686</v>
      </c>
      <c r="J1014" s="2">
        <v>2682</v>
      </c>
      <c r="K1014" s="2">
        <v>85128</v>
      </c>
      <c r="L1014" s="2">
        <v>29892</v>
      </c>
      <c r="M1014" s="2">
        <v>1427</v>
      </c>
      <c r="N1014" s="2">
        <v>20.94</v>
      </c>
      <c r="O1014" cm="1">
        <f t="array" ref="O1014">SUMPRODUCT((G1014&lt;=$G$1001:$G$1050)/COUNTIF($G$1001:$G$1050,$G$1001:$G$1050))</f>
        <v>14</v>
      </c>
    </row>
    <row r="1015" spans="1:15" x14ac:dyDescent="0.45">
      <c r="A1015" s="1" t="s">
        <v>39</v>
      </c>
      <c r="D1015" s="1"/>
      <c r="E1015" s="16">
        <v>44075</v>
      </c>
      <c r="F1015" s="1" t="s">
        <v>150</v>
      </c>
      <c r="G1015" s="2">
        <v>20863959</v>
      </c>
      <c r="H1015" s="2">
        <v>172801</v>
      </c>
      <c r="I1015" s="2">
        <v>86009</v>
      </c>
      <c r="J1015" s="2">
        <v>527</v>
      </c>
      <c r="K1015" s="2">
        <v>13477</v>
      </c>
      <c r="L1015" s="2">
        <v>29018</v>
      </c>
      <c r="M1015" s="2">
        <v>240</v>
      </c>
      <c r="N1015" s="2">
        <v>120.74</v>
      </c>
      <c r="O1015" cm="1">
        <f t="array" ref="O1015">SUMPRODUCT((G1015&lt;=$G$1001:$G$1050)/COUNTIF($G$1001:$G$1050,$G$1001:$G$1050))</f>
        <v>15</v>
      </c>
    </row>
    <row r="1016" spans="1:15" x14ac:dyDescent="0.45">
      <c r="A1016" s="1" t="s">
        <v>34</v>
      </c>
      <c r="D1016" s="1"/>
      <c r="E1016" s="16">
        <v>44075</v>
      </c>
      <c r="F1016" s="1" t="s">
        <v>150</v>
      </c>
      <c r="G1016" s="2">
        <v>19453307</v>
      </c>
      <c r="H1016" s="2">
        <v>678578</v>
      </c>
      <c r="I1016" s="2">
        <v>125133</v>
      </c>
      <c r="J1016" s="2">
        <v>1560</v>
      </c>
      <c r="K1016" s="2">
        <v>32892</v>
      </c>
      <c r="L1016" s="2">
        <v>27056</v>
      </c>
      <c r="M1016" s="2">
        <v>943</v>
      </c>
      <c r="N1016" s="2">
        <v>28.67</v>
      </c>
      <c r="O1016" cm="1">
        <f t="array" ref="O1016">SUMPRODUCT((G1016&lt;=$G$1001:$G$1050)/COUNTIF($G$1001:$G$1050,$G$1001:$G$1050))</f>
        <v>16</v>
      </c>
    </row>
    <row r="1017" spans="1:15" x14ac:dyDescent="0.45">
      <c r="A1017" s="1" t="s">
        <v>84</v>
      </c>
      <c r="D1017" s="1"/>
      <c r="E1017" s="16">
        <v>44075</v>
      </c>
      <c r="F1017" s="1" t="s">
        <v>150</v>
      </c>
      <c r="G1017" s="2">
        <v>18931349</v>
      </c>
      <c r="H1017" s="2">
        <v>370654</v>
      </c>
      <c r="I1017" s="2">
        <v>115620</v>
      </c>
      <c r="J1017" s="2">
        <v>1567</v>
      </c>
      <c r="K1017" s="2">
        <v>40534</v>
      </c>
      <c r="L1017" s="2">
        <v>26330</v>
      </c>
      <c r="M1017" s="2">
        <v>515</v>
      </c>
      <c r="N1017" s="2">
        <v>51.08</v>
      </c>
      <c r="O1017" cm="1">
        <f t="array" ref="O1017">SUMPRODUCT((G1017&lt;=$G$1001:$G$1050)/COUNTIF($G$1001:$G$1050,$G$1001:$G$1050))</f>
        <v>17</v>
      </c>
    </row>
    <row r="1018" spans="1:15" x14ac:dyDescent="0.45">
      <c r="A1018" s="1" t="s">
        <v>159</v>
      </c>
      <c r="D1018" s="1"/>
      <c r="E1018" s="16">
        <v>44075</v>
      </c>
      <c r="F1018" s="1" t="s">
        <v>150</v>
      </c>
      <c r="G1018" s="2">
        <v>14528308</v>
      </c>
      <c r="H1018" s="2">
        <v>893838</v>
      </c>
      <c r="I1018" s="2">
        <v>112997</v>
      </c>
      <c r="J1018" s="2">
        <v>6873</v>
      </c>
      <c r="K1018" s="2">
        <v>68466</v>
      </c>
      <c r="L1018" s="2">
        <v>20206</v>
      </c>
      <c r="M1018" s="2">
        <v>1243</v>
      </c>
      <c r="N1018" s="2">
        <v>16.25</v>
      </c>
      <c r="O1018" cm="1">
        <f t="array" ref="O1018">SUMPRODUCT((G1018&lt;=$G$1001:$G$1050)/COUNTIF($G$1001:$G$1050,$G$1001:$G$1050))</f>
        <v>18</v>
      </c>
    </row>
    <row r="1019" spans="1:15" x14ac:dyDescent="0.45">
      <c r="A1019" s="1" t="s">
        <v>29</v>
      </c>
      <c r="D1019" s="1"/>
      <c r="E1019" s="16">
        <v>44075</v>
      </c>
      <c r="F1019" s="1" t="s">
        <v>150</v>
      </c>
      <c r="G1019" s="2">
        <v>14067732</v>
      </c>
      <c r="H1019" s="2">
        <v>705274</v>
      </c>
      <c r="I1019" s="2">
        <v>136304</v>
      </c>
      <c r="J1019" s="2">
        <v>3520</v>
      </c>
      <c r="K1019" s="2">
        <v>151620</v>
      </c>
      <c r="L1019" s="2">
        <v>19565</v>
      </c>
      <c r="M1019" s="2">
        <v>980</v>
      </c>
      <c r="N1019" s="2">
        <v>19.95</v>
      </c>
      <c r="O1019" cm="1">
        <f t="array" ref="O1019">SUMPRODUCT((G1019&lt;=$G$1001:$G$1050)/COUNTIF($G$1001:$G$1050,$G$1001:$G$1050))</f>
        <v>19</v>
      </c>
    </row>
    <row r="1020" spans="1:15" x14ac:dyDescent="0.45">
      <c r="A1020" s="1" t="s">
        <v>15</v>
      </c>
      <c r="D1020" s="1"/>
      <c r="E1020" s="16">
        <v>44075</v>
      </c>
      <c r="F1020" s="1" t="s">
        <v>150</v>
      </c>
      <c r="G1020" s="2">
        <v>12981536</v>
      </c>
      <c r="H1020" s="2">
        <v>751471</v>
      </c>
      <c r="I1020" s="2">
        <v>58428</v>
      </c>
      <c r="J1020" s="2">
        <v>1725</v>
      </c>
      <c r="K1020" s="2">
        <v>74060</v>
      </c>
      <c r="L1020" s="2">
        <v>18054</v>
      </c>
      <c r="M1020" s="2">
        <v>1045</v>
      </c>
      <c r="N1020" s="2">
        <v>17.27</v>
      </c>
      <c r="O1020" cm="1">
        <f t="array" ref="O1020">SUMPRODUCT((G1020&lt;=$G$1001:$G$1050)/COUNTIF($G$1001:$G$1050,$G$1001:$G$1050))</f>
        <v>20</v>
      </c>
    </row>
    <row r="1021" spans="1:15" x14ac:dyDescent="0.45">
      <c r="A1021" s="1" t="s">
        <v>33</v>
      </c>
      <c r="D1021" s="1"/>
      <c r="E1021" s="16">
        <v>44075</v>
      </c>
      <c r="F1021" s="1" t="s">
        <v>150</v>
      </c>
      <c r="G1021" s="2">
        <v>12514422</v>
      </c>
      <c r="H1021" s="2">
        <v>254794</v>
      </c>
      <c r="I1021" s="2">
        <v>141391</v>
      </c>
      <c r="J1021" s="2">
        <v>3697</v>
      </c>
      <c r="K1021" s="2">
        <v>12906</v>
      </c>
      <c r="L1021" s="2">
        <v>17405</v>
      </c>
      <c r="M1021" s="2">
        <v>354</v>
      </c>
      <c r="N1021" s="2">
        <v>49.12</v>
      </c>
      <c r="O1021" cm="1">
        <f t="array" ref="O1021">SUMPRODUCT((G1021&lt;=$G$1001:$G$1050)/COUNTIF($G$1001:$G$1050,$G$1001:$G$1050))</f>
        <v>21</v>
      </c>
    </row>
    <row r="1022" spans="1:15" x14ac:dyDescent="0.45">
      <c r="A1022" s="1" t="s">
        <v>28</v>
      </c>
      <c r="D1022" s="1"/>
      <c r="E1022" s="16">
        <v>44075</v>
      </c>
      <c r="F1022" s="1" t="s">
        <v>150</v>
      </c>
      <c r="G1022" s="2">
        <v>12236186</v>
      </c>
      <c r="H1022" s="2">
        <v>589476</v>
      </c>
      <c r="I1022" s="2">
        <v>99336</v>
      </c>
      <c r="J1022" s="2">
        <v>1333</v>
      </c>
      <c r="K1022" s="2">
        <v>27034</v>
      </c>
      <c r="L1022" s="2">
        <v>17018</v>
      </c>
      <c r="M1022" s="2">
        <v>819</v>
      </c>
      <c r="N1022" s="2">
        <v>20.76</v>
      </c>
      <c r="O1022" cm="1">
        <f t="array" ref="O1022">SUMPRODUCT((G1022&lt;=$G$1001:$G$1050)/COUNTIF($G$1001:$G$1050,$G$1001:$G$1050))</f>
        <v>22</v>
      </c>
    </row>
    <row r="1023" spans="1:15" x14ac:dyDescent="0.45">
      <c r="A1023" s="1" t="s">
        <v>14</v>
      </c>
      <c r="D1023" s="1"/>
      <c r="E1023" s="16">
        <v>44075</v>
      </c>
      <c r="F1023" s="1" t="s">
        <v>150</v>
      </c>
      <c r="G1023" s="2">
        <v>11467501</v>
      </c>
      <c r="H1023" s="2">
        <v>640763</v>
      </c>
      <c r="I1023" s="2">
        <v>70332</v>
      </c>
      <c r="J1023" s="2">
        <v>1419</v>
      </c>
      <c r="K1023" s="2">
        <v>45178</v>
      </c>
      <c r="L1023" s="2">
        <v>15949</v>
      </c>
      <c r="M1023" s="2">
        <v>891</v>
      </c>
      <c r="N1023" s="2">
        <v>17.899999999999999</v>
      </c>
      <c r="O1023" cm="1">
        <f t="array" ref="O1023">SUMPRODUCT((G1023&lt;=$G$1001:$G$1050)/COUNTIF($G$1001:$G$1050,$G$1001:$G$1050))</f>
        <v>23</v>
      </c>
    </row>
    <row r="1024" spans="1:15" x14ac:dyDescent="0.45">
      <c r="A1024" s="1" t="s">
        <v>17</v>
      </c>
      <c r="D1024" s="1"/>
      <c r="E1024" s="16">
        <v>44075</v>
      </c>
      <c r="F1024" s="1" t="s">
        <v>150</v>
      </c>
      <c r="G1024" s="2">
        <v>11083172</v>
      </c>
      <c r="H1024" s="2">
        <v>1222013</v>
      </c>
      <c r="I1024" s="2">
        <v>48552</v>
      </c>
      <c r="J1024" s="2">
        <v>3522</v>
      </c>
      <c r="K1024" s="2">
        <v>137597</v>
      </c>
      <c r="L1024" s="2">
        <v>15414</v>
      </c>
      <c r="M1024" s="2">
        <v>1699</v>
      </c>
      <c r="N1024" s="2">
        <v>9.07</v>
      </c>
      <c r="O1024" cm="1">
        <f t="array" ref="O1024">SUMPRODUCT((G1024&lt;=$G$1001:$G$1050)/COUNTIF($G$1001:$G$1050,$G$1001:$G$1050))</f>
        <v>24</v>
      </c>
    </row>
    <row r="1025" spans="1:15" x14ac:dyDescent="0.45">
      <c r="A1025" s="1" t="s">
        <v>85</v>
      </c>
      <c r="D1025" s="1"/>
      <c r="E1025" s="16">
        <v>44075</v>
      </c>
      <c r="F1025" s="1" t="s">
        <v>150</v>
      </c>
      <c r="G1025" s="2">
        <v>9251411</v>
      </c>
      <c r="H1025" s="2">
        <v>231718</v>
      </c>
      <c r="I1025" s="2">
        <v>69758</v>
      </c>
      <c r="J1025" s="2">
        <v>624</v>
      </c>
      <c r="K1025" s="2">
        <v>16937</v>
      </c>
      <c r="L1025" s="2">
        <v>12867</v>
      </c>
      <c r="M1025" s="2">
        <v>322</v>
      </c>
      <c r="N1025" s="2">
        <v>39.93</v>
      </c>
      <c r="O1025" cm="1">
        <f t="array" ref="O1025">SUMPRODUCT((G1025&lt;=$G$1001:$G$1050)/COUNTIF($G$1001:$G$1050,$G$1001:$G$1050))</f>
        <v>25</v>
      </c>
    </row>
    <row r="1026" spans="1:15" x14ac:dyDescent="0.45">
      <c r="A1026" s="1" t="s">
        <v>31</v>
      </c>
      <c r="D1026" s="1"/>
      <c r="E1026" s="16">
        <v>44075</v>
      </c>
      <c r="F1026" s="1" t="s">
        <v>150</v>
      </c>
      <c r="G1026" s="2">
        <v>7860060</v>
      </c>
      <c r="H1026" s="2">
        <v>507223</v>
      </c>
      <c r="I1026" s="2">
        <v>109701</v>
      </c>
      <c r="J1026" s="2">
        <v>1051</v>
      </c>
      <c r="K1026" s="2">
        <v>46893</v>
      </c>
      <c r="L1026" s="2">
        <v>10931</v>
      </c>
      <c r="M1026" s="2">
        <v>705</v>
      </c>
      <c r="N1026" s="2">
        <v>15.5</v>
      </c>
      <c r="O1026" cm="1">
        <f t="array" ref="O1026">SUMPRODUCT((G1026&lt;=$G$1001:$G$1050)/COUNTIF($G$1001:$G$1050,$G$1001:$G$1050))</f>
        <v>26</v>
      </c>
    </row>
    <row r="1027" spans="1:15" x14ac:dyDescent="0.45">
      <c r="A1027" s="1" t="s">
        <v>160</v>
      </c>
      <c r="D1027" s="1"/>
      <c r="E1027" s="16">
        <v>44075</v>
      </c>
      <c r="F1027" s="1" t="s">
        <v>150</v>
      </c>
      <c r="G1027" s="2">
        <v>7179349</v>
      </c>
      <c r="H1027" s="2">
        <v>402903</v>
      </c>
      <c r="I1027" s="2">
        <v>200219</v>
      </c>
      <c r="J1027" s="2">
        <v>2451</v>
      </c>
      <c r="K1027" s="2">
        <v>34343</v>
      </c>
      <c r="L1027" s="2">
        <v>9985</v>
      </c>
      <c r="M1027" s="2">
        <v>560</v>
      </c>
      <c r="N1027" s="2">
        <v>17.82</v>
      </c>
      <c r="O1027" cm="1">
        <f t="array" ref="O1027">SUMPRODUCT((G1027&lt;=$G$1001:$G$1050)/COUNTIF($G$1001:$G$1050,$G$1001:$G$1050))</f>
        <v>27</v>
      </c>
    </row>
    <row r="1028" spans="1:15" x14ac:dyDescent="0.45">
      <c r="A1028" s="1" t="s">
        <v>22</v>
      </c>
      <c r="D1028" s="1"/>
      <c r="E1028" s="16">
        <v>44075</v>
      </c>
      <c r="F1028" s="1" t="s">
        <v>150</v>
      </c>
      <c r="G1028" s="2">
        <v>6306724</v>
      </c>
      <c r="H1028" s="2">
        <v>631399</v>
      </c>
      <c r="I1028" s="2">
        <v>30941</v>
      </c>
      <c r="J1028" s="2">
        <v>1848</v>
      </c>
      <c r="K1028" s="2">
        <v>46274</v>
      </c>
      <c r="L1028" s="2">
        <v>8771</v>
      </c>
      <c r="M1028" s="2">
        <v>878</v>
      </c>
      <c r="N1028" s="2">
        <v>9.99</v>
      </c>
      <c r="O1028" cm="1">
        <f t="array" ref="O1028">SUMPRODUCT((G1028&lt;=$G$1001:$G$1050)/COUNTIF($G$1001:$G$1050,$G$1001:$G$1050))</f>
        <v>28</v>
      </c>
    </row>
    <row r="1029" spans="1:15" x14ac:dyDescent="0.45">
      <c r="A1029" s="1" t="s">
        <v>163</v>
      </c>
      <c r="D1029" s="1"/>
      <c r="E1029" s="16">
        <v>44075</v>
      </c>
      <c r="F1029" s="1" t="s">
        <v>150</v>
      </c>
      <c r="G1029" s="2">
        <v>6056381</v>
      </c>
      <c r="H1029" s="2">
        <v>303359</v>
      </c>
      <c r="I1029" s="2">
        <v>212270</v>
      </c>
      <c r="J1029" s="2">
        <v>5761</v>
      </c>
      <c r="K1029" s="2">
        <v>46276</v>
      </c>
      <c r="L1029" s="2">
        <v>8423</v>
      </c>
      <c r="M1029" s="2">
        <v>421</v>
      </c>
      <c r="N1029" s="2">
        <v>19.96</v>
      </c>
      <c r="O1029" cm="1">
        <f t="array" ref="O1029">SUMPRODUCT((G1029&lt;=$G$1001:$G$1050)/COUNTIF($G$1001:$G$1050,$G$1001:$G$1050))</f>
        <v>29</v>
      </c>
    </row>
    <row r="1030" spans="1:15" x14ac:dyDescent="0.45">
      <c r="A1030" s="1" t="s">
        <v>161</v>
      </c>
      <c r="D1030" s="1"/>
      <c r="E1030" s="16">
        <v>44075</v>
      </c>
      <c r="F1030" s="1" t="s">
        <v>150</v>
      </c>
      <c r="G1030" s="2">
        <v>5665194</v>
      </c>
      <c r="H1030" s="2">
        <v>366094</v>
      </c>
      <c r="I1030" s="2">
        <v>68957</v>
      </c>
      <c r="J1030" s="2">
        <v>1472</v>
      </c>
      <c r="K1030" s="2">
        <v>64245</v>
      </c>
      <c r="L1030" s="2">
        <v>7879</v>
      </c>
      <c r="M1030" s="2">
        <v>509</v>
      </c>
      <c r="N1030" s="2">
        <v>15.47</v>
      </c>
      <c r="O1030" cm="1">
        <f t="array" ref="O1030">SUMPRODUCT((G1030&lt;=$G$1001:$G$1050)/COUNTIF($G$1001:$G$1050,$G$1001:$G$1050))</f>
        <v>30</v>
      </c>
    </row>
    <row r="1031" spans="1:15" x14ac:dyDescent="0.45">
      <c r="A1031" s="1" t="s">
        <v>45</v>
      </c>
      <c r="D1031" s="1"/>
      <c r="E1031" s="16">
        <v>44075</v>
      </c>
      <c r="F1031" s="1" t="s">
        <v>150</v>
      </c>
      <c r="G1031" s="2">
        <v>5300431</v>
      </c>
      <c r="H1031" s="2">
        <v>176117</v>
      </c>
      <c r="I1031" s="2">
        <v>31153</v>
      </c>
      <c r="J1031" s="2">
        <v>510</v>
      </c>
      <c r="K1031" s="2">
        <v>9305</v>
      </c>
      <c r="L1031" s="2">
        <v>7371</v>
      </c>
      <c r="M1031" s="2">
        <v>244</v>
      </c>
      <c r="N1031" s="2">
        <v>30.1</v>
      </c>
      <c r="O1031" cm="1">
        <f t="array" ref="O1031">SUMPRODUCT((G1031&lt;=$G$1001:$G$1050)/COUNTIF($G$1001:$G$1050,$G$1001:$G$1050))</f>
        <v>31</v>
      </c>
    </row>
    <row r="1032" spans="1:15" x14ac:dyDescent="0.45">
      <c r="A1032" s="1" t="s">
        <v>55</v>
      </c>
      <c r="D1032" s="1"/>
      <c r="E1032" s="16">
        <v>44075</v>
      </c>
      <c r="F1032" s="1" t="s">
        <v>150</v>
      </c>
      <c r="G1032" s="2">
        <v>4062484</v>
      </c>
      <c r="H1032" s="2">
        <v>199425</v>
      </c>
      <c r="I1032" s="2">
        <v>22614</v>
      </c>
      <c r="J1032" s="2">
        <v>538</v>
      </c>
      <c r="K1032" s="2">
        <v>16135</v>
      </c>
      <c r="L1032" s="2">
        <v>5650</v>
      </c>
      <c r="M1032" s="2">
        <v>277</v>
      </c>
      <c r="N1032" s="2">
        <v>20.37</v>
      </c>
      <c r="O1032" cm="1">
        <f t="array" ref="O1032">SUMPRODUCT((G1032&lt;=$G$1001:$G$1050)/COUNTIF($G$1001:$G$1050,$G$1001:$G$1050))</f>
        <v>32</v>
      </c>
    </row>
    <row r="1033" spans="1:15" x14ac:dyDescent="0.45">
      <c r="A1033" s="1" t="s">
        <v>104</v>
      </c>
      <c r="D1033" s="1"/>
      <c r="E1033" s="16">
        <v>44075</v>
      </c>
      <c r="F1033" s="1" t="s">
        <v>150</v>
      </c>
      <c r="G1033" s="2">
        <v>3990490</v>
      </c>
      <c r="H1033" s="2">
        <v>270750</v>
      </c>
      <c r="I1033" s="2">
        <v>27552</v>
      </c>
      <c r="J1033" s="2">
        <v>863</v>
      </c>
      <c r="K1033" s="2">
        <v>35493</v>
      </c>
      <c r="L1033" s="2">
        <v>5550</v>
      </c>
      <c r="M1033" s="2">
        <v>376</v>
      </c>
      <c r="N1033" s="2">
        <v>14.74</v>
      </c>
      <c r="O1033" cm="1">
        <f t="array" ref="O1033">SUMPRODUCT((G1033&lt;=$G$1001:$G$1050)/COUNTIF($G$1001:$G$1050,$G$1001:$G$1050))</f>
        <v>33</v>
      </c>
    </row>
    <row r="1034" spans="1:15" x14ac:dyDescent="0.45">
      <c r="A1034" s="1" t="s">
        <v>26</v>
      </c>
      <c r="D1034" s="1"/>
      <c r="E1034" s="16">
        <v>44075</v>
      </c>
      <c r="F1034" s="1" t="s">
        <v>150</v>
      </c>
      <c r="G1034" s="2">
        <v>3854043</v>
      </c>
      <c r="H1034" s="2">
        <v>308828</v>
      </c>
      <c r="I1034" s="2">
        <v>35432</v>
      </c>
      <c r="J1034" s="2">
        <v>1046</v>
      </c>
      <c r="K1034" s="2">
        <v>29793</v>
      </c>
      <c r="L1034" s="2">
        <v>5360</v>
      </c>
      <c r="M1034" s="2">
        <v>429</v>
      </c>
      <c r="N1034" s="2">
        <v>12.48</v>
      </c>
      <c r="O1034" cm="1">
        <f t="array" ref="O1034">SUMPRODUCT((G1034&lt;=$G$1001:$G$1050)/COUNTIF($G$1001:$G$1050,$G$1001:$G$1050))</f>
        <v>34</v>
      </c>
    </row>
    <row r="1035" spans="1:15" x14ac:dyDescent="0.45">
      <c r="A1035" s="1" t="s">
        <v>162</v>
      </c>
      <c r="D1035" s="1"/>
      <c r="E1035" s="16">
        <v>44075</v>
      </c>
      <c r="F1035" s="1" t="s">
        <v>150</v>
      </c>
      <c r="G1035" s="2">
        <v>3516406</v>
      </c>
      <c r="H1035" s="2">
        <v>326343</v>
      </c>
      <c r="I1035" s="2">
        <v>36842</v>
      </c>
      <c r="J1035" s="2">
        <v>1439</v>
      </c>
      <c r="K1035" s="2">
        <v>36362</v>
      </c>
      <c r="L1035" s="2">
        <v>4890</v>
      </c>
      <c r="M1035" s="2">
        <v>453</v>
      </c>
      <c r="N1035" s="2">
        <v>10.78</v>
      </c>
      <c r="O1035" cm="1">
        <f t="array" ref="O1035">SUMPRODUCT((G1035&lt;=$G$1001:$G$1050)/COUNTIF($G$1001:$G$1050,$G$1001:$G$1050))</f>
        <v>35</v>
      </c>
    </row>
    <row r="1036" spans="1:15" x14ac:dyDescent="0.45">
      <c r="A1036" s="1" t="s">
        <v>52</v>
      </c>
      <c r="D1036" s="1"/>
      <c r="E1036" s="16">
        <v>44075</v>
      </c>
      <c r="F1036" s="1" t="s">
        <v>150</v>
      </c>
      <c r="G1036" s="2">
        <v>3296832</v>
      </c>
      <c r="H1036" s="2">
        <v>156037</v>
      </c>
      <c r="I1036" s="2">
        <v>32378</v>
      </c>
      <c r="J1036" s="2">
        <v>606</v>
      </c>
      <c r="K1036" s="2">
        <v>13205</v>
      </c>
      <c r="L1036" s="2">
        <v>4585</v>
      </c>
      <c r="M1036" s="2">
        <v>217</v>
      </c>
      <c r="N1036" s="2">
        <v>21.13</v>
      </c>
      <c r="O1036" cm="1">
        <f t="array" ref="O1036">SUMPRODUCT((G1036&lt;=$G$1001:$G$1050)/COUNTIF($G$1001:$G$1050,$G$1001:$G$1050))</f>
        <v>36</v>
      </c>
    </row>
    <row r="1037" spans="1:15" x14ac:dyDescent="0.45">
      <c r="A1037" s="1" t="s">
        <v>70</v>
      </c>
      <c r="D1037" s="1"/>
      <c r="E1037" s="16">
        <v>44075</v>
      </c>
      <c r="F1037" s="1" t="s">
        <v>150</v>
      </c>
      <c r="G1037" s="2">
        <v>3270501</v>
      </c>
      <c r="H1037" s="2">
        <v>131433</v>
      </c>
      <c r="I1037" s="2">
        <v>19373</v>
      </c>
      <c r="J1037" s="2">
        <v>358</v>
      </c>
      <c r="K1037" s="2">
        <v>8811</v>
      </c>
      <c r="L1037" s="2">
        <v>4548</v>
      </c>
      <c r="M1037" s="2">
        <v>182</v>
      </c>
      <c r="N1037" s="2">
        <v>24.88</v>
      </c>
      <c r="O1037" cm="1">
        <f t="array" ref="O1037">SUMPRODUCT((G1037&lt;=$G$1001:$G$1050)/COUNTIF($G$1001:$G$1050,$G$1001:$G$1050))</f>
        <v>37</v>
      </c>
    </row>
    <row r="1038" spans="1:15" x14ac:dyDescent="0.45">
      <c r="A1038" s="1" t="s">
        <v>92</v>
      </c>
      <c r="D1038" s="1"/>
      <c r="E1038" s="16">
        <v>44075</v>
      </c>
      <c r="F1038" s="1" t="s">
        <v>150</v>
      </c>
      <c r="G1038" s="2">
        <v>3214240</v>
      </c>
      <c r="H1038" s="2">
        <v>129754</v>
      </c>
      <c r="I1038" s="2">
        <v>9301</v>
      </c>
      <c r="J1038" s="2">
        <v>363</v>
      </c>
      <c r="K1038" s="2">
        <v>5149</v>
      </c>
      <c r="L1038" s="2">
        <v>4470</v>
      </c>
      <c r="M1038" s="2">
        <v>180</v>
      </c>
      <c r="N1038" s="2">
        <v>24.77</v>
      </c>
      <c r="O1038" cm="1">
        <f t="array" ref="O1038">SUMPRODUCT((G1038&lt;=$G$1001:$G$1050)/COUNTIF($G$1001:$G$1050,$G$1001:$G$1050))</f>
        <v>38</v>
      </c>
    </row>
    <row r="1039" spans="1:15" x14ac:dyDescent="0.45">
      <c r="A1039" s="1" t="s">
        <v>49</v>
      </c>
      <c r="D1039" s="1"/>
      <c r="E1039" s="16">
        <v>44075</v>
      </c>
      <c r="F1039" s="1" t="s">
        <v>150</v>
      </c>
      <c r="G1039" s="2">
        <v>2985005</v>
      </c>
      <c r="H1039" s="2">
        <v>301407</v>
      </c>
      <c r="I1039" s="2">
        <v>30134</v>
      </c>
      <c r="J1039" s="2">
        <v>1032</v>
      </c>
      <c r="K1039" s="2">
        <v>18829</v>
      </c>
      <c r="L1039" s="2">
        <v>4151</v>
      </c>
      <c r="M1039" s="2">
        <v>419</v>
      </c>
      <c r="N1039" s="2">
        <v>9.9</v>
      </c>
      <c r="O1039" cm="1">
        <f t="array" ref="O1039">SUMPRODUCT((G1039&lt;=$G$1001:$G$1050)/COUNTIF($G$1001:$G$1050,$G$1001:$G$1050))</f>
        <v>39</v>
      </c>
    </row>
    <row r="1040" spans="1:15" x14ac:dyDescent="0.45">
      <c r="A1040" s="1" t="s">
        <v>43</v>
      </c>
      <c r="D1040" s="1"/>
      <c r="E1040" s="16">
        <v>44075</v>
      </c>
      <c r="F1040" s="1" t="s">
        <v>150</v>
      </c>
      <c r="G1040" s="2">
        <v>2383092</v>
      </c>
      <c r="H1040" s="2">
        <v>168983</v>
      </c>
      <c r="I1040" s="2">
        <v>129996</v>
      </c>
      <c r="J1040" s="2">
        <v>429</v>
      </c>
      <c r="K1040" s="2">
        <v>13228</v>
      </c>
      <c r="L1040" s="2">
        <v>3314</v>
      </c>
      <c r="M1040" s="2">
        <v>235</v>
      </c>
      <c r="N1040" s="2">
        <v>14.1</v>
      </c>
      <c r="O1040" cm="1">
        <f t="array" ref="O1040">SUMPRODUCT((G1040&lt;=$G$1001:$G$1050)/COUNTIF($G$1001:$G$1050,$G$1001:$G$1050))</f>
        <v>40</v>
      </c>
    </row>
    <row r="1041" spans="1:15" x14ac:dyDescent="0.45">
      <c r="A1041" s="1" t="s">
        <v>135</v>
      </c>
      <c r="D1041" s="1"/>
      <c r="E1041" s="16">
        <v>44075</v>
      </c>
      <c r="F1041" s="1" t="s">
        <v>150</v>
      </c>
      <c r="G1041" s="2">
        <v>2165504</v>
      </c>
      <c r="H1041" s="2">
        <v>155455</v>
      </c>
      <c r="I1041" s="2">
        <v>24586</v>
      </c>
      <c r="J1041" s="2">
        <v>339</v>
      </c>
      <c r="K1041" s="2">
        <v>8372</v>
      </c>
      <c r="L1041" s="2">
        <v>3011</v>
      </c>
      <c r="M1041" s="2">
        <v>216</v>
      </c>
      <c r="N1041" s="2">
        <v>13.93</v>
      </c>
      <c r="O1041" cm="1">
        <f t="array" ref="O1041">SUMPRODUCT((G1041&lt;=$G$1001:$G$1050)/COUNTIF($G$1001:$G$1050,$G$1001:$G$1050))</f>
        <v>41</v>
      </c>
    </row>
    <row r="1042" spans="1:15" x14ac:dyDescent="0.45">
      <c r="A1042" s="1" t="s">
        <v>35</v>
      </c>
      <c r="D1042" s="1"/>
      <c r="E1042" s="16">
        <v>44075</v>
      </c>
      <c r="F1042" s="1" t="s">
        <v>150</v>
      </c>
      <c r="G1042" s="2">
        <v>2134662</v>
      </c>
      <c r="H1042" s="2">
        <v>202676</v>
      </c>
      <c r="I1042" s="2">
        <v>18066</v>
      </c>
      <c r="J1042" s="2">
        <v>505</v>
      </c>
      <c r="K1042" s="2">
        <v>16841</v>
      </c>
      <c r="L1042" s="2">
        <v>2968</v>
      </c>
      <c r="M1042" s="2">
        <v>281</v>
      </c>
      <c r="N1042" s="2">
        <v>10.53</v>
      </c>
      <c r="O1042" cm="1">
        <f t="array" ref="O1042">SUMPRODUCT((G1042&lt;=$G$1001:$G$1050)/COUNTIF($G$1001:$G$1050,$G$1001:$G$1050))</f>
        <v>42</v>
      </c>
    </row>
    <row r="1043" spans="1:15" x14ac:dyDescent="0.45">
      <c r="A1043" s="1" t="s">
        <v>53</v>
      </c>
      <c r="D1043" s="1"/>
      <c r="E1043" s="16">
        <v>44075</v>
      </c>
      <c r="F1043" s="1" t="s">
        <v>150</v>
      </c>
      <c r="G1043" s="2">
        <v>2024159</v>
      </c>
      <c r="H1043" s="2">
        <v>130075</v>
      </c>
      <c r="I1043" s="2">
        <v>22247</v>
      </c>
      <c r="J1043" s="2">
        <v>293</v>
      </c>
      <c r="K1043" s="2">
        <v>14405</v>
      </c>
      <c r="L1043" s="2">
        <v>2815</v>
      </c>
      <c r="M1043" s="2">
        <v>180</v>
      </c>
      <c r="N1043" s="2">
        <v>15.56</v>
      </c>
      <c r="O1043" cm="1">
        <f t="array" ref="O1043">SUMPRODUCT((G1043&lt;=$G$1001:$G$1050)/COUNTIF($G$1001:$G$1050,$G$1001:$G$1050))</f>
        <v>43</v>
      </c>
    </row>
    <row r="1044" spans="1:15" x14ac:dyDescent="0.45">
      <c r="A1044" s="1" t="s">
        <v>41</v>
      </c>
      <c r="D1044" s="1"/>
      <c r="E1044" s="16">
        <v>44075</v>
      </c>
      <c r="F1044" s="1" t="s">
        <v>150</v>
      </c>
      <c r="G1044" s="2">
        <v>1698550</v>
      </c>
      <c r="H1044" s="2">
        <v>161071</v>
      </c>
      <c r="I1044" s="2">
        <v>11708</v>
      </c>
      <c r="J1044" s="2">
        <v>368</v>
      </c>
      <c r="K1044" s="2">
        <v>15169</v>
      </c>
      <c r="L1044" s="2">
        <v>2362</v>
      </c>
      <c r="M1044" s="2">
        <v>224</v>
      </c>
      <c r="N1044" s="2">
        <v>10.55</v>
      </c>
      <c r="O1044" cm="1">
        <f t="array" ref="O1044">SUMPRODUCT((G1044&lt;=$G$1001:$G$1050)/COUNTIF($G$1001:$G$1050,$G$1001:$G$1050))</f>
        <v>44</v>
      </c>
    </row>
    <row r="1045" spans="1:15" x14ac:dyDescent="0.45">
      <c r="A1045" s="1" t="s">
        <v>153</v>
      </c>
      <c r="D1045" s="1"/>
      <c r="E1045" s="16">
        <v>44075</v>
      </c>
      <c r="F1045" s="1" t="s">
        <v>150</v>
      </c>
      <c r="G1045" s="2">
        <v>1627808</v>
      </c>
      <c r="H1045" s="2">
        <v>153882</v>
      </c>
      <c r="I1045" s="2">
        <v>31172</v>
      </c>
      <c r="J1045" s="2">
        <v>585</v>
      </c>
      <c r="K1045" s="2">
        <v>18834</v>
      </c>
      <c r="L1045" s="2">
        <v>2263</v>
      </c>
      <c r="M1045" s="2">
        <v>214</v>
      </c>
      <c r="N1045" s="2">
        <v>10.58</v>
      </c>
      <c r="O1045" cm="1">
        <f t="array" ref="O1045">SUMPRODUCT((G1045&lt;=$G$1001:$G$1050)/COUNTIF($G$1001:$G$1050,$G$1001:$G$1050))</f>
        <v>45</v>
      </c>
    </row>
    <row r="1046" spans="1:15" x14ac:dyDescent="0.45">
      <c r="A1046" s="1" t="s">
        <v>13</v>
      </c>
      <c r="D1046" s="1"/>
      <c r="E1046" s="16">
        <v>44075</v>
      </c>
      <c r="F1046" s="1" t="s">
        <v>150</v>
      </c>
      <c r="G1046" s="2">
        <v>1501626</v>
      </c>
      <c r="H1046" s="2">
        <v>193786</v>
      </c>
      <c r="I1046" s="2">
        <v>33468</v>
      </c>
      <c r="J1046" s="2">
        <v>482</v>
      </c>
      <c r="K1046" s="2">
        <v>17278</v>
      </c>
      <c r="L1046" s="2">
        <v>2088</v>
      </c>
      <c r="M1046" s="2">
        <v>269</v>
      </c>
      <c r="N1046" s="2">
        <v>7.75</v>
      </c>
      <c r="O1046" cm="1">
        <f t="array" ref="O1046">SUMPRODUCT((G1046&lt;=$G$1001:$G$1050)/COUNTIF($G$1001:$G$1050,$G$1001:$G$1050))</f>
        <v>46</v>
      </c>
    </row>
    <row r="1047" spans="1:15" x14ac:dyDescent="0.45">
      <c r="A1047" s="1" t="s">
        <v>54</v>
      </c>
      <c r="D1047" s="1"/>
      <c r="E1047" s="16">
        <v>44075</v>
      </c>
      <c r="F1047" s="1" t="s">
        <v>150</v>
      </c>
      <c r="G1047" s="2">
        <v>1422325</v>
      </c>
      <c r="H1047" s="2">
        <v>201038</v>
      </c>
      <c r="I1047" s="2">
        <v>5353</v>
      </c>
      <c r="J1047" s="2">
        <v>482</v>
      </c>
      <c r="K1047" s="2">
        <v>13425</v>
      </c>
      <c r="L1047" s="2">
        <v>1978</v>
      </c>
      <c r="M1047" s="2">
        <v>279</v>
      </c>
      <c r="N1047" s="2">
        <v>7.07</v>
      </c>
      <c r="O1047" cm="1">
        <f t="array" ref="O1047">SUMPRODUCT((G1047&lt;=$G$1001:$G$1050)/COUNTIF($G$1001:$G$1050,$G$1001:$G$1050))</f>
        <v>47</v>
      </c>
    </row>
    <row r="1048" spans="1:15" x14ac:dyDescent="0.45">
      <c r="A1048" s="1" t="s">
        <v>50</v>
      </c>
      <c r="D1048" s="1"/>
      <c r="E1048" s="16">
        <v>44075</v>
      </c>
      <c r="F1048" s="1" t="s">
        <v>150</v>
      </c>
      <c r="G1048" s="2">
        <v>1329748</v>
      </c>
      <c r="H1048" s="2">
        <v>185111</v>
      </c>
      <c r="I1048" s="2">
        <v>11685</v>
      </c>
      <c r="J1048" s="2">
        <v>468</v>
      </c>
      <c r="K1048" s="2">
        <v>29504</v>
      </c>
      <c r="L1048" s="2">
        <v>1849</v>
      </c>
      <c r="M1048" s="2">
        <v>257</v>
      </c>
      <c r="N1048" s="2">
        <v>7.18</v>
      </c>
      <c r="O1048" cm="1">
        <f t="array" ref="O1048">SUMPRODUCT((G1048&lt;=$G$1001:$G$1050)/COUNTIF($G$1001:$G$1050,$G$1001:$G$1050))</f>
        <v>48</v>
      </c>
    </row>
    <row r="1049" spans="1:15" x14ac:dyDescent="0.45">
      <c r="A1049" s="1" t="s">
        <v>71</v>
      </c>
      <c r="D1049" s="1"/>
      <c r="E1049" s="16">
        <v>44075</v>
      </c>
      <c r="F1049" s="1" t="s">
        <v>150</v>
      </c>
      <c r="G1049" s="2">
        <v>1053857</v>
      </c>
      <c r="H1049" s="2">
        <v>209500</v>
      </c>
      <c r="I1049" s="2">
        <v>11151</v>
      </c>
      <c r="J1049" s="2">
        <v>650</v>
      </c>
      <c r="K1049" s="2">
        <v>28964</v>
      </c>
      <c r="L1049" s="2">
        <v>1465</v>
      </c>
      <c r="M1049" s="2">
        <v>291</v>
      </c>
      <c r="N1049" s="2">
        <v>5.03</v>
      </c>
      <c r="O1049" cm="1">
        <f t="array" ref="O1049">SUMPRODUCT((G1049&lt;=$G$1001:$G$1050)/COUNTIF($G$1001:$G$1050,$G$1001:$G$1050))</f>
        <v>49</v>
      </c>
    </row>
    <row r="1050" spans="1:15" x14ac:dyDescent="0.45">
      <c r="A1050" s="1" t="s">
        <v>102</v>
      </c>
      <c r="D1050" s="1"/>
      <c r="E1050" s="16">
        <v>44075</v>
      </c>
      <c r="F1050" s="1" t="s">
        <v>150</v>
      </c>
      <c r="G1050" s="2">
        <v>742755</v>
      </c>
      <c r="H1050" s="2">
        <v>133054</v>
      </c>
      <c r="I1050" s="2">
        <v>11841</v>
      </c>
      <c r="J1050" s="2">
        <v>1079</v>
      </c>
      <c r="K1050" s="2">
        <v>18054</v>
      </c>
      <c r="L1050" s="2">
        <v>1033</v>
      </c>
      <c r="M1050" s="2">
        <v>185</v>
      </c>
      <c r="N1050" s="2">
        <v>5.58</v>
      </c>
      <c r="O1050" cm="1">
        <f t="array" ref="O1050">SUMPRODUCT((G1050&lt;=$G$1001:$G$1050)/COUNTIF($G$1001:$G$1050,$G$1001:$G$1050))</f>
        <v>50</v>
      </c>
    </row>
    <row r="1051" spans="1:15" x14ac:dyDescent="0.45">
      <c r="A1051" s="1" t="s">
        <v>18</v>
      </c>
      <c r="D1051" s="1"/>
      <c r="E1051" s="16">
        <v>44105</v>
      </c>
      <c r="F1051" s="1" t="s">
        <v>164</v>
      </c>
      <c r="G1051" s="2">
        <v>203159545</v>
      </c>
      <c r="H1051" s="2">
        <v>2757457</v>
      </c>
      <c r="I1051" s="2">
        <v>684417</v>
      </c>
      <c r="J1051" s="2">
        <v>6778</v>
      </c>
      <c r="K1051" s="2">
        <v>355568</v>
      </c>
      <c r="L1051" s="2">
        <v>273431</v>
      </c>
      <c r="M1051" s="2">
        <v>3711</v>
      </c>
      <c r="N1051" s="2">
        <v>73.680000000000007</v>
      </c>
      <c r="O1051" cm="1">
        <f t="array" ref="O1051">SUMPRODUCT((G1051&lt;=$G$1051:$G$1100)/COUNTIF($G$1051:$G$1100,$G$1051:$G$1100))</f>
        <v>1</v>
      </c>
    </row>
    <row r="1052" spans="1:15" x14ac:dyDescent="0.45">
      <c r="A1052" s="1" t="s">
        <v>12</v>
      </c>
      <c r="D1052" s="1"/>
      <c r="E1052" s="16">
        <v>44105</v>
      </c>
      <c r="F1052" s="1" t="s">
        <v>164</v>
      </c>
      <c r="G1052" s="2">
        <v>171613067</v>
      </c>
      <c r="H1052" s="2">
        <v>3367157</v>
      </c>
      <c r="I1052" s="2">
        <v>2020835</v>
      </c>
      <c r="J1052" s="2">
        <v>8520</v>
      </c>
      <c r="K1052" s="2">
        <v>246211</v>
      </c>
      <c r="L1052" s="2">
        <v>230973</v>
      </c>
      <c r="M1052" s="2">
        <v>4531</v>
      </c>
      <c r="N1052" s="2">
        <v>50.97</v>
      </c>
      <c r="O1052" cm="1">
        <f t="array" ref="O1052">SUMPRODUCT((G1052&lt;=$G$1051:$G$1100)/COUNTIF($G$1051:$G$1100,$G$1051:$G$1100))</f>
        <v>2</v>
      </c>
    </row>
    <row r="1053" spans="1:15" x14ac:dyDescent="0.45">
      <c r="A1053" s="1" t="s">
        <v>155</v>
      </c>
      <c r="D1053" s="1"/>
      <c r="E1053" s="16">
        <v>44105</v>
      </c>
      <c r="F1053" s="1" t="s">
        <v>164</v>
      </c>
      <c r="G1053" s="2">
        <v>109716919</v>
      </c>
      <c r="H1053" s="2">
        <v>2160986</v>
      </c>
      <c r="I1053" s="2">
        <v>753943</v>
      </c>
      <c r="J1053" s="2">
        <v>9142</v>
      </c>
      <c r="K1053" s="2">
        <v>386445</v>
      </c>
      <c r="L1053" s="2">
        <v>147667</v>
      </c>
      <c r="M1053" s="2">
        <v>2908</v>
      </c>
      <c r="N1053" s="2">
        <v>50.77</v>
      </c>
      <c r="O1053" cm="1">
        <f t="array" ref="O1053">SUMPRODUCT((G1053&lt;=$G$1051:$G$1100)/COUNTIF($G$1051:$G$1100,$G$1051:$G$1100))</f>
        <v>3</v>
      </c>
    </row>
    <row r="1054" spans="1:15" x14ac:dyDescent="0.45">
      <c r="A1054" s="1" t="s">
        <v>10</v>
      </c>
      <c r="D1054" s="1"/>
      <c r="E1054" s="16">
        <v>44105</v>
      </c>
      <c r="F1054" s="1" t="s">
        <v>164</v>
      </c>
      <c r="G1054" s="2">
        <v>85559924</v>
      </c>
      <c r="H1054" s="2">
        <v>5777917</v>
      </c>
      <c r="I1054" s="2">
        <v>388650</v>
      </c>
      <c r="J1054" s="2">
        <v>15148</v>
      </c>
      <c r="K1054" s="2">
        <v>533320</v>
      </c>
      <c r="L1054" s="2">
        <v>115154</v>
      </c>
      <c r="M1054" s="2">
        <v>7776</v>
      </c>
      <c r="N1054" s="2">
        <v>14.81</v>
      </c>
      <c r="O1054" cm="1">
        <f t="array" ref="O1054">SUMPRODUCT((G1054&lt;=$G$1051:$G$1100)/COUNTIF($G$1051:$G$1100,$G$1051:$G$1100))</f>
        <v>4</v>
      </c>
    </row>
    <row r="1055" spans="1:15" x14ac:dyDescent="0.45">
      <c r="A1055" s="1" t="s">
        <v>101</v>
      </c>
      <c r="D1055" s="1"/>
      <c r="E1055" s="16">
        <v>44105</v>
      </c>
      <c r="F1055" s="1" t="s">
        <v>164</v>
      </c>
      <c r="G1055" s="2">
        <v>76217178</v>
      </c>
      <c r="H1055" s="2">
        <v>6653986</v>
      </c>
      <c r="I1055" s="2">
        <v>396270</v>
      </c>
      <c r="J1055" s="2">
        <v>22121</v>
      </c>
      <c r="K1055" s="2">
        <v>428944</v>
      </c>
      <c r="L1055" s="2">
        <v>102580</v>
      </c>
      <c r="M1055" s="2">
        <v>8955</v>
      </c>
      <c r="N1055" s="2">
        <v>11.45</v>
      </c>
      <c r="O1055" cm="1">
        <f t="array" ref="O1055">SUMPRODUCT((G1055&lt;=$G$1051:$G$1100)/COUNTIF($G$1051:$G$1100,$G$1051:$G$1100))</f>
        <v>5</v>
      </c>
    </row>
    <row r="1056" spans="1:15" x14ac:dyDescent="0.45">
      <c r="A1056" s="1" t="s">
        <v>166</v>
      </c>
      <c r="D1056" s="1"/>
      <c r="E1056" s="16">
        <v>44105</v>
      </c>
      <c r="F1056" s="1" t="s">
        <v>164</v>
      </c>
      <c r="G1056" s="2">
        <v>61128836</v>
      </c>
      <c r="H1056" s="2">
        <v>1060451</v>
      </c>
      <c r="I1056" s="2">
        <v>474733</v>
      </c>
      <c r="J1056" s="2">
        <v>3830</v>
      </c>
      <c r="K1056" s="2">
        <v>100606</v>
      </c>
      <c r="L1056" s="2">
        <v>82272</v>
      </c>
      <c r="M1056" s="2">
        <v>1427</v>
      </c>
      <c r="N1056" s="2">
        <v>57.64</v>
      </c>
      <c r="O1056" cm="1">
        <f t="array" ref="O1056">SUMPRODUCT((G1056&lt;=$G$1051:$G$1100)/COUNTIF($G$1051:$G$1100,$G$1051:$G$1100))</f>
        <v>6</v>
      </c>
    </row>
    <row r="1057" spans="1:15" x14ac:dyDescent="0.45">
      <c r="A1057" s="1" t="s">
        <v>16</v>
      </c>
      <c r="D1057" s="1"/>
      <c r="E1057" s="16">
        <v>44105</v>
      </c>
      <c r="F1057" s="1" t="s">
        <v>164</v>
      </c>
      <c r="G1057" s="2">
        <v>58560804</v>
      </c>
      <c r="H1057" s="2">
        <v>1138329</v>
      </c>
      <c r="I1057" s="2">
        <v>434419</v>
      </c>
      <c r="J1057" s="2">
        <v>2976</v>
      </c>
      <c r="K1057" s="2">
        <v>124370</v>
      </c>
      <c r="L1057" s="2">
        <v>78816</v>
      </c>
      <c r="M1057" s="2">
        <v>1532</v>
      </c>
      <c r="N1057" s="2">
        <v>51.44</v>
      </c>
      <c r="O1057" cm="1">
        <f t="array" ref="O1057">SUMPRODUCT((G1057&lt;=$G$1051:$G$1100)/COUNTIF($G$1051:$G$1100,$G$1051:$G$1100))</f>
        <v>7</v>
      </c>
    </row>
    <row r="1058" spans="1:15" x14ac:dyDescent="0.45">
      <c r="A1058" s="1" t="s">
        <v>24</v>
      </c>
      <c r="D1058" s="1"/>
      <c r="E1058" s="16">
        <v>44105</v>
      </c>
      <c r="F1058" s="1" t="s">
        <v>164</v>
      </c>
      <c r="G1058" s="2">
        <v>55833045</v>
      </c>
      <c r="H1058" s="2">
        <v>1225664</v>
      </c>
      <c r="I1058" s="2">
        <v>202629</v>
      </c>
      <c r="J1058" s="2">
        <v>3627</v>
      </c>
      <c r="K1058" s="2">
        <v>98469</v>
      </c>
      <c r="L1058" s="2">
        <v>75145</v>
      </c>
      <c r="M1058" s="2">
        <v>1649</v>
      </c>
      <c r="N1058" s="2">
        <v>45.55</v>
      </c>
      <c r="O1058" cm="1">
        <f t="array" ref="O1058">SUMPRODUCT((G1058&lt;=$G$1051:$G$1100)/COUNTIF($G$1051:$G$1100,$G$1051:$G$1100))</f>
        <v>8</v>
      </c>
    </row>
    <row r="1059" spans="1:15" x14ac:dyDescent="0.45">
      <c r="A1059" s="1" t="s">
        <v>25</v>
      </c>
      <c r="D1059" s="1"/>
      <c r="E1059" s="16">
        <v>44105</v>
      </c>
      <c r="F1059" s="1" t="s">
        <v>164</v>
      </c>
      <c r="G1059" s="2">
        <v>49798217</v>
      </c>
      <c r="H1059" s="2">
        <v>1802763</v>
      </c>
      <c r="I1059" s="2">
        <v>472079</v>
      </c>
      <c r="J1059" s="2">
        <v>4489</v>
      </c>
      <c r="K1059" s="2">
        <v>235174</v>
      </c>
      <c r="L1059" s="2">
        <v>67023</v>
      </c>
      <c r="M1059" s="2">
        <v>2426</v>
      </c>
      <c r="N1059" s="2">
        <v>27.62</v>
      </c>
      <c r="O1059" cm="1">
        <f t="array" ref="O1059">SUMPRODUCT((G1059&lt;=$G$1051:$G$1100)/COUNTIF($G$1051:$G$1100,$G$1051:$G$1100))</f>
        <v>9</v>
      </c>
    </row>
    <row r="1060" spans="1:15" x14ac:dyDescent="0.45">
      <c r="A1060" s="1" t="s">
        <v>165</v>
      </c>
      <c r="D1060" s="1"/>
      <c r="E1060" s="16">
        <v>44105</v>
      </c>
      <c r="F1060" s="1" t="s">
        <v>164</v>
      </c>
      <c r="G1060" s="2">
        <v>48599126</v>
      </c>
      <c r="H1060" s="2">
        <v>1876224</v>
      </c>
      <c r="I1060" s="2">
        <v>256449</v>
      </c>
      <c r="J1060" s="2">
        <v>8886</v>
      </c>
      <c r="K1060" s="2">
        <v>223859</v>
      </c>
      <c r="L1060" s="2">
        <v>65409</v>
      </c>
      <c r="M1060" s="2">
        <v>2525</v>
      </c>
      <c r="N1060" s="2">
        <v>25.9</v>
      </c>
      <c r="O1060" cm="1">
        <f t="array" ref="O1060">SUMPRODUCT((G1060&lt;=$G$1051:$G$1100)/COUNTIF($G$1051:$G$1100,$G$1051:$G$1100))</f>
        <v>10</v>
      </c>
    </row>
    <row r="1061" spans="1:15" x14ac:dyDescent="0.45">
      <c r="A1061" s="1" t="s">
        <v>137</v>
      </c>
      <c r="D1061" s="1"/>
      <c r="E1061" s="16">
        <v>44105</v>
      </c>
      <c r="F1061" s="1" t="s">
        <v>164</v>
      </c>
      <c r="G1061" s="2">
        <v>37362055</v>
      </c>
      <c r="H1061" s="2">
        <v>1947328</v>
      </c>
      <c r="I1061" s="2">
        <v>165457</v>
      </c>
      <c r="J1061" s="2">
        <v>4681</v>
      </c>
      <c r="K1061" s="2">
        <v>176347</v>
      </c>
      <c r="L1061" s="2">
        <v>50285</v>
      </c>
      <c r="M1061" s="2">
        <v>2620</v>
      </c>
      <c r="N1061" s="2">
        <v>19.190000000000001</v>
      </c>
      <c r="O1061" cm="1">
        <f t="array" ref="O1061">SUMPRODUCT((G1061&lt;=$G$1051:$G$1100)/COUNTIF($G$1051:$G$1100,$G$1051:$G$1100))</f>
        <v>11</v>
      </c>
    </row>
    <row r="1062" spans="1:15" x14ac:dyDescent="0.45">
      <c r="A1062" s="1" t="s">
        <v>20</v>
      </c>
      <c r="D1062" s="1"/>
      <c r="E1062" s="16">
        <v>44105</v>
      </c>
      <c r="F1062" s="1" t="s">
        <v>164</v>
      </c>
      <c r="G1062" s="2">
        <v>33523506</v>
      </c>
      <c r="H1062" s="2">
        <v>599493</v>
      </c>
      <c r="I1062" s="2">
        <v>155576</v>
      </c>
      <c r="J1062" s="2">
        <v>1573</v>
      </c>
      <c r="K1062" s="2">
        <v>28700</v>
      </c>
      <c r="L1062" s="2">
        <v>45119</v>
      </c>
      <c r="M1062" s="2">
        <v>806</v>
      </c>
      <c r="N1062" s="2">
        <v>55.92</v>
      </c>
      <c r="O1062" cm="1">
        <f t="array" ref="O1062">SUMPRODUCT((G1062&lt;=$G$1051:$G$1100)/COUNTIF($G$1051:$G$1100,$G$1051:$G$1100))</f>
        <v>12</v>
      </c>
    </row>
    <row r="1063" spans="1:15" x14ac:dyDescent="0.45">
      <c r="A1063" s="1" t="s">
        <v>19</v>
      </c>
      <c r="D1063" s="1"/>
      <c r="E1063" s="16">
        <v>44105</v>
      </c>
      <c r="F1063" s="1" t="s">
        <v>164</v>
      </c>
      <c r="G1063" s="2">
        <v>33429794</v>
      </c>
      <c r="H1063" s="2">
        <v>1121230</v>
      </c>
      <c r="I1063" s="2">
        <v>210166</v>
      </c>
      <c r="J1063" s="2">
        <v>3721</v>
      </c>
      <c r="K1063" s="2">
        <v>67486</v>
      </c>
      <c r="L1063" s="2">
        <v>44992</v>
      </c>
      <c r="M1063" s="2">
        <v>1509</v>
      </c>
      <c r="N1063" s="2">
        <v>29.82</v>
      </c>
      <c r="O1063" cm="1">
        <f t="array" ref="O1063">SUMPRODUCT((G1063&lt;=$G$1051:$G$1100)/COUNTIF($G$1051:$G$1100,$G$1051:$G$1100))</f>
        <v>13</v>
      </c>
    </row>
    <row r="1064" spans="1:15" x14ac:dyDescent="0.45">
      <c r="A1064" s="1" t="s">
        <v>163</v>
      </c>
      <c r="D1064" s="1"/>
      <c r="E1064" s="16">
        <v>44105</v>
      </c>
      <c r="F1064" s="1" t="s">
        <v>164</v>
      </c>
      <c r="G1064" s="2">
        <v>31875877</v>
      </c>
      <c r="H1064" s="2">
        <v>1948117</v>
      </c>
      <c r="I1064" s="2">
        <v>142744</v>
      </c>
      <c r="J1064" s="2">
        <v>5816</v>
      </c>
      <c r="K1064" s="2">
        <v>181338</v>
      </c>
      <c r="L1064" s="2">
        <v>42901</v>
      </c>
      <c r="M1064" s="2">
        <v>2621</v>
      </c>
      <c r="N1064" s="2">
        <v>16.36</v>
      </c>
      <c r="O1064" cm="1">
        <f t="array" ref="O1064">SUMPRODUCT((G1064&lt;=$G$1051:$G$1100)/COUNTIF($G$1051:$G$1100,$G$1051:$G$1100))</f>
        <v>14</v>
      </c>
    </row>
    <row r="1065" spans="1:15" x14ac:dyDescent="0.45">
      <c r="A1065" s="1" t="s">
        <v>61</v>
      </c>
      <c r="D1065" s="1"/>
      <c r="E1065" s="16">
        <v>44105</v>
      </c>
      <c r="F1065" s="1" t="s">
        <v>164</v>
      </c>
      <c r="G1065" s="2">
        <v>26228385</v>
      </c>
      <c r="H1065" s="2">
        <v>2023614</v>
      </c>
      <c r="I1065" s="2">
        <v>85711</v>
      </c>
      <c r="J1065" s="2">
        <v>4417</v>
      </c>
      <c r="K1065" s="2">
        <v>161167</v>
      </c>
      <c r="L1065" s="2">
        <v>35300</v>
      </c>
      <c r="M1065" s="2">
        <v>2723</v>
      </c>
      <c r="N1065" s="2">
        <v>12.96</v>
      </c>
      <c r="O1065" cm="1">
        <f t="array" ref="O1065">SUMPRODUCT((G1065&lt;=$G$1051:$G$1100)/COUNTIF($G$1051:$G$1100,$G$1051:$G$1100))</f>
        <v>15</v>
      </c>
    </row>
    <row r="1066" spans="1:15" x14ac:dyDescent="0.45">
      <c r="A1066" s="1" t="s">
        <v>39</v>
      </c>
      <c r="D1066" s="1"/>
      <c r="E1066" s="16">
        <v>44105</v>
      </c>
      <c r="F1066" s="1" t="s">
        <v>164</v>
      </c>
      <c r="G1066" s="2">
        <v>24271349</v>
      </c>
      <c r="H1066" s="2">
        <v>190063</v>
      </c>
      <c r="I1066" s="2">
        <v>142885</v>
      </c>
      <c r="J1066" s="2">
        <v>492</v>
      </c>
      <c r="K1066" s="2">
        <v>14247</v>
      </c>
      <c r="L1066" s="2">
        <v>32666</v>
      </c>
      <c r="M1066" s="2">
        <v>255</v>
      </c>
      <c r="N1066" s="2">
        <v>127.7</v>
      </c>
      <c r="O1066" cm="1">
        <f t="array" ref="O1066">SUMPRODUCT((G1066&lt;=$G$1051:$G$1100)/COUNTIF($G$1051:$G$1100,$G$1051:$G$1100))</f>
        <v>16</v>
      </c>
    </row>
    <row r="1067" spans="1:15" x14ac:dyDescent="0.45">
      <c r="A1067" s="1" t="s">
        <v>29</v>
      </c>
      <c r="D1067" s="1"/>
      <c r="E1067" s="16">
        <v>44105</v>
      </c>
      <c r="F1067" s="1" t="s">
        <v>164</v>
      </c>
      <c r="G1067" s="2">
        <v>22032826</v>
      </c>
      <c r="H1067" s="2">
        <v>1210744</v>
      </c>
      <c r="I1067" s="2">
        <v>243644</v>
      </c>
      <c r="J1067" s="2">
        <v>3196</v>
      </c>
      <c r="K1067" s="2">
        <v>263835</v>
      </c>
      <c r="L1067" s="2">
        <v>29653</v>
      </c>
      <c r="M1067" s="2">
        <v>1629</v>
      </c>
      <c r="N1067" s="2">
        <v>18.2</v>
      </c>
      <c r="O1067" cm="1">
        <f t="array" ref="O1067">SUMPRODUCT((G1067&lt;=$G$1051:$G$1100)/COUNTIF($G$1051:$G$1100,$G$1051:$G$1100))</f>
        <v>17</v>
      </c>
    </row>
    <row r="1068" spans="1:15" x14ac:dyDescent="0.45">
      <c r="A1068" s="1" t="s">
        <v>34</v>
      </c>
      <c r="D1068" s="1"/>
      <c r="E1068" s="16">
        <v>44105</v>
      </c>
      <c r="F1068" s="1" t="s">
        <v>164</v>
      </c>
      <c r="G1068" s="2">
        <v>20193138</v>
      </c>
      <c r="H1068" s="2">
        <v>723991</v>
      </c>
      <c r="I1068" s="2">
        <v>293752</v>
      </c>
      <c r="J1068" s="2">
        <v>1929</v>
      </c>
      <c r="K1068" s="2">
        <v>40428</v>
      </c>
      <c r="L1068" s="2">
        <v>27177</v>
      </c>
      <c r="M1068" s="2">
        <v>974</v>
      </c>
      <c r="N1068" s="2">
        <v>27.89</v>
      </c>
      <c r="O1068" cm="1">
        <f t="array" ref="O1068">SUMPRODUCT((G1068&lt;=$G$1051:$G$1100)/COUNTIF($G$1051:$G$1100,$G$1051:$G$1100))</f>
        <v>18</v>
      </c>
    </row>
    <row r="1069" spans="1:15" x14ac:dyDescent="0.45">
      <c r="A1069" s="1" t="s">
        <v>21</v>
      </c>
      <c r="D1069" s="1"/>
      <c r="E1069" s="16">
        <v>44105</v>
      </c>
      <c r="F1069" s="1" t="s">
        <v>164</v>
      </c>
      <c r="G1069" s="2">
        <v>18857061</v>
      </c>
      <c r="H1069" s="2">
        <v>941861</v>
      </c>
      <c r="I1069" s="2">
        <v>96000</v>
      </c>
      <c r="J1069" s="2">
        <v>3105</v>
      </c>
      <c r="K1069" s="2">
        <v>83571</v>
      </c>
      <c r="L1069" s="2">
        <v>25379</v>
      </c>
      <c r="M1069" s="2">
        <v>1267</v>
      </c>
      <c r="N1069" s="2">
        <v>20.02</v>
      </c>
      <c r="O1069" cm="1">
        <f t="array" ref="O1069">SUMPRODUCT((G1069&lt;=$G$1051:$G$1100)/COUNTIF($G$1051:$G$1100,$G$1051:$G$1100))</f>
        <v>19</v>
      </c>
    </row>
    <row r="1070" spans="1:15" x14ac:dyDescent="0.45">
      <c r="A1070" s="1" t="s">
        <v>84</v>
      </c>
      <c r="D1070" s="1"/>
      <c r="E1070" s="16">
        <v>44105</v>
      </c>
      <c r="F1070" s="1" t="s">
        <v>164</v>
      </c>
      <c r="G1070" s="2">
        <v>16794202</v>
      </c>
      <c r="H1070" s="2">
        <v>338190</v>
      </c>
      <c r="I1070" s="2">
        <v>122784</v>
      </c>
      <c r="J1070" s="2">
        <v>735</v>
      </c>
      <c r="K1070" s="2">
        <v>36358</v>
      </c>
      <c r="L1070" s="2">
        <v>22603</v>
      </c>
      <c r="M1070" s="2">
        <v>455</v>
      </c>
      <c r="N1070" s="2">
        <v>49.66</v>
      </c>
      <c r="O1070" cm="1">
        <f t="array" ref="O1070">SUMPRODUCT((G1070&lt;=$G$1051:$G$1100)/COUNTIF($G$1051:$G$1100,$G$1051:$G$1100))</f>
        <v>20</v>
      </c>
    </row>
    <row r="1071" spans="1:15" x14ac:dyDescent="0.45">
      <c r="A1071" s="1" t="s">
        <v>28</v>
      </c>
      <c r="D1071" s="1"/>
      <c r="E1071" s="16">
        <v>44105</v>
      </c>
      <c r="F1071" s="1" t="s">
        <v>164</v>
      </c>
      <c r="G1071" s="2">
        <v>14742773</v>
      </c>
      <c r="H1071" s="2">
        <v>673347</v>
      </c>
      <c r="I1071" s="2">
        <v>86085</v>
      </c>
      <c r="J1071" s="2">
        <v>1592</v>
      </c>
      <c r="K1071" s="2">
        <v>29458</v>
      </c>
      <c r="L1071" s="2">
        <v>19842</v>
      </c>
      <c r="M1071" s="2">
        <v>906</v>
      </c>
      <c r="N1071" s="2">
        <v>21.89</v>
      </c>
      <c r="O1071" cm="1">
        <f t="array" ref="O1071">SUMPRODUCT((G1071&lt;=$G$1051:$G$1100)/COUNTIF($G$1051:$G$1100,$G$1051:$G$1100))</f>
        <v>21</v>
      </c>
    </row>
    <row r="1072" spans="1:15" x14ac:dyDescent="0.45">
      <c r="A1072" s="1" t="s">
        <v>15</v>
      </c>
      <c r="D1072" s="1"/>
      <c r="E1072" s="16">
        <v>44105</v>
      </c>
      <c r="F1072" s="1" t="s">
        <v>164</v>
      </c>
      <c r="G1072" s="2">
        <v>12686221</v>
      </c>
      <c r="H1072" s="2">
        <v>825098</v>
      </c>
      <c r="I1072" s="2">
        <v>71982</v>
      </c>
      <c r="J1072" s="2">
        <v>2489</v>
      </c>
      <c r="K1072" s="2">
        <v>83528</v>
      </c>
      <c r="L1072" s="2">
        <v>17074</v>
      </c>
      <c r="M1072" s="2">
        <v>1110</v>
      </c>
      <c r="N1072" s="2">
        <v>15.38</v>
      </c>
      <c r="O1072" cm="1">
        <f t="array" ref="O1072">SUMPRODUCT((G1072&lt;=$G$1051:$G$1100)/COUNTIF($G$1051:$G$1100,$G$1051:$G$1100))</f>
        <v>22</v>
      </c>
    </row>
    <row r="1073" spans="1:15" x14ac:dyDescent="0.45">
      <c r="A1073" s="1" t="s">
        <v>154</v>
      </c>
      <c r="D1073" s="1"/>
      <c r="E1073" s="16">
        <v>44105</v>
      </c>
      <c r="F1073" s="1" t="s">
        <v>164</v>
      </c>
      <c r="G1073" s="2">
        <v>11948580</v>
      </c>
      <c r="H1073" s="2">
        <v>458866</v>
      </c>
      <c r="I1073" s="2">
        <v>241811</v>
      </c>
      <c r="J1073" s="2">
        <v>2953</v>
      </c>
      <c r="K1073" s="2">
        <v>108676</v>
      </c>
      <c r="L1073" s="2">
        <v>16081</v>
      </c>
      <c r="M1073" s="2">
        <v>617</v>
      </c>
      <c r="N1073" s="2">
        <v>26.04</v>
      </c>
      <c r="O1073" cm="1">
        <f t="array" ref="O1073">SUMPRODUCT((G1073&lt;=$G$1051:$G$1100)/COUNTIF($G$1051:$G$1100,$G$1051:$G$1100))</f>
        <v>23</v>
      </c>
    </row>
    <row r="1074" spans="1:15" x14ac:dyDescent="0.45">
      <c r="A1074" s="1" t="s">
        <v>33</v>
      </c>
      <c r="D1074" s="1"/>
      <c r="E1074" s="16">
        <v>44105</v>
      </c>
      <c r="F1074" s="1" t="s">
        <v>164</v>
      </c>
      <c r="G1074" s="2">
        <v>11720630</v>
      </c>
      <c r="H1074" s="2">
        <v>248166</v>
      </c>
      <c r="I1074" s="2">
        <v>50399</v>
      </c>
      <c r="J1074" s="2">
        <v>617</v>
      </c>
      <c r="K1074" s="2">
        <v>10170</v>
      </c>
      <c r="L1074" s="2">
        <v>15774</v>
      </c>
      <c r="M1074" s="2">
        <v>334</v>
      </c>
      <c r="N1074" s="2">
        <v>47.23</v>
      </c>
      <c r="O1074" cm="1">
        <f t="array" ref="O1074">SUMPRODUCT((G1074&lt;=$G$1051:$G$1100)/COUNTIF($G$1051:$G$1100,$G$1051:$G$1100))</f>
        <v>24</v>
      </c>
    </row>
    <row r="1075" spans="1:15" x14ac:dyDescent="0.45">
      <c r="A1075" s="1" t="s">
        <v>14</v>
      </c>
      <c r="D1075" s="1"/>
      <c r="E1075" s="16">
        <v>44105</v>
      </c>
      <c r="F1075" s="1" t="s">
        <v>164</v>
      </c>
      <c r="G1075" s="2">
        <v>11631269</v>
      </c>
      <c r="H1075" s="2">
        <v>633737</v>
      </c>
      <c r="I1075" s="2">
        <v>65824</v>
      </c>
      <c r="J1075" s="2">
        <v>1320</v>
      </c>
      <c r="K1075" s="2">
        <v>39663</v>
      </c>
      <c r="L1075" s="2">
        <v>15654</v>
      </c>
      <c r="M1075" s="2">
        <v>852</v>
      </c>
      <c r="N1075" s="2">
        <v>18.350000000000001</v>
      </c>
      <c r="O1075" cm="1">
        <f t="array" ref="O1075">SUMPRODUCT((G1075&lt;=$G$1051:$G$1100)/COUNTIF($G$1051:$G$1100,$G$1051:$G$1100))</f>
        <v>25</v>
      </c>
    </row>
    <row r="1076" spans="1:15" x14ac:dyDescent="0.45">
      <c r="A1076" s="1" t="s">
        <v>146</v>
      </c>
      <c r="D1076" s="1"/>
      <c r="E1076" s="16">
        <v>44105</v>
      </c>
      <c r="F1076" s="1" t="s">
        <v>164</v>
      </c>
      <c r="G1076" s="2">
        <v>10946508</v>
      </c>
      <c r="H1076" s="2">
        <v>185145</v>
      </c>
      <c r="I1076" s="2">
        <v>99384</v>
      </c>
      <c r="J1076" s="2">
        <v>519</v>
      </c>
      <c r="K1076" s="2">
        <v>15755</v>
      </c>
      <c r="L1076" s="2">
        <v>14732</v>
      </c>
      <c r="M1076" s="2">
        <v>249</v>
      </c>
      <c r="N1076" s="2">
        <v>59.12</v>
      </c>
      <c r="O1076" cm="1">
        <f t="array" ref="O1076">SUMPRODUCT((G1076&lt;=$G$1051:$G$1100)/COUNTIF($G$1051:$G$1100,$G$1051:$G$1100))</f>
        <v>26</v>
      </c>
    </row>
    <row r="1077" spans="1:15" x14ac:dyDescent="0.45">
      <c r="A1077" s="1" t="s">
        <v>17</v>
      </c>
      <c r="D1077" s="1"/>
      <c r="E1077" s="16">
        <v>44105</v>
      </c>
      <c r="F1077" s="1" t="s">
        <v>164</v>
      </c>
      <c r="G1077" s="2">
        <v>10915005</v>
      </c>
      <c r="H1077" s="2">
        <v>1046300</v>
      </c>
      <c r="I1077" s="2">
        <v>55139</v>
      </c>
      <c r="J1077" s="2">
        <v>2528</v>
      </c>
      <c r="K1077" s="2">
        <v>123476</v>
      </c>
      <c r="L1077" s="2">
        <v>14690</v>
      </c>
      <c r="M1077" s="2">
        <v>1408</v>
      </c>
      <c r="N1077" s="2">
        <v>10.43</v>
      </c>
      <c r="O1077" cm="1">
        <f t="array" ref="O1077">SUMPRODUCT((G1077&lt;=$G$1051:$G$1100)/COUNTIF($G$1051:$G$1100,$G$1051:$G$1100))</f>
        <v>27</v>
      </c>
    </row>
    <row r="1078" spans="1:15" x14ac:dyDescent="0.45">
      <c r="A1078" s="1" t="s">
        <v>167</v>
      </c>
      <c r="D1078" s="1"/>
      <c r="E1078" s="16">
        <v>44105</v>
      </c>
      <c r="F1078" s="1" t="s">
        <v>164</v>
      </c>
      <c r="G1078" s="2">
        <v>9459979</v>
      </c>
      <c r="H1078" s="2">
        <v>475757</v>
      </c>
      <c r="I1078" s="2">
        <v>299927</v>
      </c>
      <c r="J1078" s="2">
        <v>9228</v>
      </c>
      <c r="K1078" s="2">
        <v>82845</v>
      </c>
      <c r="L1078" s="2">
        <v>12732</v>
      </c>
      <c r="M1078" s="2">
        <v>640</v>
      </c>
      <c r="N1078" s="2">
        <v>19.88</v>
      </c>
      <c r="O1078" cm="1">
        <f t="array" ref="O1078">SUMPRODUCT((G1078&lt;=$G$1051:$G$1100)/COUNTIF($G$1051:$G$1100,$G$1051:$G$1100))</f>
        <v>28</v>
      </c>
    </row>
    <row r="1079" spans="1:15" x14ac:dyDescent="0.45">
      <c r="A1079" s="1" t="s">
        <v>159</v>
      </c>
      <c r="D1079" s="1"/>
      <c r="E1079" s="16">
        <v>44105</v>
      </c>
      <c r="F1079" s="1" t="s">
        <v>164</v>
      </c>
      <c r="G1079" s="2">
        <v>8548457</v>
      </c>
      <c r="H1079" s="2">
        <v>572279</v>
      </c>
      <c r="I1079" s="2">
        <v>91190</v>
      </c>
      <c r="J1079" s="2">
        <v>1798</v>
      </c>
      <c r="K1079" s="2">
        <v>48295</v>
      </c>
      <c r="L1079" s="2">
        <v>11505</v>
      </c>
      <c r="M1079" s="2">
        <v>770</v>
      </c>
      <c r="N1079" s="2">
        <v>14.94</v>
      </c>
      <c r="O1079" cm="1">
        <f t="array" ref="O1079">SUMPRODUCT((G1079&lt;=$G$1051:$G$1100)/COUNTIF($G$1051:$G$1100,$G$1051:$G$1100))</f>
        <v>29</v>
      </c>
    </row>
    <row r="1080" spans="1:15" x14ac:dyDescent="0.45">
      <c r="A1080" s="1" t="s">
        <v>31</v>
      </c>
      <c r="D1080" s="1"/>
      <c r="E1080" s="16">
        <v>44105</v>
      </c>
      <c r="F1080" s="1" t="s">
        <v>164</v>
      </c>
      <c r="G1080" s="2">
        <v>8371667</v>
      </c>
      <c r="H1080" s="2">
        <v>548596</v>
      </c>
      <c r="I1080" s="2">
        <v>32363</v>
      </c>
      <c r="J1080" s="2">
        <v>1125</v>
      </c>
      <c r="K1080" s="2">
        <v>50958</v>
      </c>
      <c r="L1080" s="2">
        <v>11267</v>
      </c>
      <c r="M1080" s="2">
        <v>738</v>
      </c>
      <c r="N1080" s="2">
        <v>15.26</v>
      </c>
      <c r="O1080" cm="1">
        <f t="array" ref="O1080">SUMPRODUCT((G1080&lt;=$G$1051:$G$1100)/COUNTIF($G$1051:$G$1100,$G$1051:$G$1100))</f>
        <v>30</v>
      </c>
    </row>
    <row r="1081" spans="1:15" x14ac:dyDescent="0.45">
      <c r="A1081" s="1" t="s">
        <v>22</v>
      </c>
      <c r="D1081" s="1"/>
      <c r="E1081" s="16">
        <v>44105</v>
      </c>
      <c r="F1081" s="1" t="s">
        <v>164</v>
      </c>
      <c r="G1081" s="2">
        <v>6380496</v>
      </c>
      <c r="H1081" s="2">
        <v>641070</v>
      </c>
      <c r="I1081" s="2">
        <v>31956</v>
      </c>
      <c r="J1081" s="2">
        <v>1782</v>
      </c>
      <c r="K1081" s="2">
        <v>47421</v>
      </c>
      <c r="L1081" s="2">
        <v>8587</v>
      </c>
      <c r="M1081" s="2">
        <v>862</v>
      </c>
      <c r="N1081" s="2">
        <v>9.9499999999999993</v>
      </c>
      <c r="O1081" cm="1">
        <f t="array" ref="O1081">SUMPRODUCT((G1081&lt;=$G$1051:$G$1100)/COUNTIF($G$1051:$G$1100,$G$1051:$G$1100))</f>
        <v>31</v>
      </c>
    </row>
    <row r="1082" spans="1:15" x14ac:dyDescent="0.45">
      <c r="A1082" s="1" t="s">
        <v>215</v>
      </c>
      <c r="D1082" s="1"/>
      <c r="E1082" s="16">
        <v>44105</v>
      </c>
      <c r="F1082" s="1" t="s">
        <v>164</v>
      </c>
      <c r="G1082" s="2">
        <v>5725244</v>
      </c>
      <c r="H1082" s="2">
        <v>196082</v>
      </c>
      <c r="I1082" s="2">
        <v>69601</v>
      </c>
      <c r="J1082" s="2">
        <v>1855</v>
      </c>
      <c r="K1082" s="2">
        <v>15843</v>
      </c>
      <c r="L1082" s="2">
        <v>7705</v>
      </c>
      <c r="M1082" s="2">
        <v>263</v>
      </c>
      <c r="N1082" s="2">
        <v>29.2</v>
      </c>
      <c r="O1082" cm="1">
        <f t="array" ref="O1082">SUMPRODUCT((G1082&lt;=$G$1051:$G$1100)/COUNTIF($G$1051:$G$1100,$G$1051:$G$1100))</f>
        <v>32</v>
      </c>
    </row>
    <row r="1083" spans="1:15" x14ac:dyDescent="0.45">
      <c r="A1083" s="1" t="s">
        <v>169</v>
      </c>
      <c r="D1083" s="1"/>
      <c r="E1083" s="16">
        <v>44105</v>
      </c>
      <c r="F1083" s="1" t="s">
        <v>164</v>
      </c>
      <c r="G1083" s="2">
        <v>5071822</v>
      </c>
      <c r="H1083" s="2">
        <v>158810</v>
      </c>
      <c r="I1083" s="2">
        <v>43308</v>
      </c>
      <c r="J1083" s="2">
        <v>406</v>
      </c>
      <c r="K1083" s="2">
        <v>19661</v>
      </c>
      <c r="L1083" s="2">
        <v>6826</v>
      </c>
      <c r="M1083" s="2">
        <v>213</v>
      </c>
      <c r="N1083" s="2">
        <v>31.94</v>
      </c>
      <c r="O1083" cm="1">
        <f t="array" ref="O1083">SUMPRODUCT((G1083&lt;=$G$1051:$G$1100)/COUNTIF($G$1051:$G$1100,$G$1051:$G$1100))</f>
        <v>33</v>
      </c>
    </row>
    <row r="1084" spans="1:15" x14ac:dyDescent="0.45">
      <c r="A1084" s="1" t="s">
        <v>41</v>
      </c>
      <c r="D1084" s="1"/>
      <c r="E1084" s="16">
        <v>44105</v>
      </c>
      <c r="F1084" s="1" t="s">
        <v>164</v>
      </c>
      <c r="G1084" s="2">
        <v>4293586</v>
      </c>
      <c r="H1084" s="2">
        <v>249123</v>
      </c>
      <c r="I1084" s="2">
        <v>41531</v>
      </c>
      <c r="J1084" s="2">
        <v>1265</v>
      </c>
      <c r="K1084" s="2">
        <v>20536</v>
      </c>
      <c r="L1084" s="2">
        <v>5778</v>
      </c>
      <c r="M1084" s="2">
        <v>335</v>
      </c>
      <c r="N1084" s="2">
        <v>17.23</v>
      </c>
      <c r="O1084" cm="1">
        <f t="array" ref="O1084">SUMPRODUCT((G1084&lt;=$G$1051:$G$1100)/COUNTIF($G$1051:$G$1100,$G$1051:$G$1100))</f>
        <v>34</v>
      </c>
    </row>
    <row r="1085" spans="1:15" x14ac:dyDescent="0.45">
      <c r="A1085" s="1" t="s">
        <v>55</v>
      </c>
      <c r="D1085" s="1"/>
      <c r="E1085" s="16">
        <v>44105</v>
      </c>
      <c r="F1085" s="1" t="s">
        <v>164</v>
      </c>
      <c r="G1085" s="2">
        <v>4025077</v>
      </c>
      <c r="H1085" s="2">
        <v>193068</v>
      </c>
      <c r="I1085" s="2">
        <v>24937</v>
      </c>
      <c r="J1085" s="2">
        <v>532</v>
      </c>
      <c r="K1085" s="2">
        <v>15667</v>
      </c>
      <c r="L1085" s="2">
        <v>5417</v>
      </c>
      <c r="M1085" s="2">
        <v>259</v>
      </c>
      <c r="N1085" s="2">
        <v>20.85</v>
      </c>
      <c r="O1085" cm="1">
        <f t="array" ref="O1085">SUMPRODUCT((G1085&lt;=$G$1051:$G$1100)/COUNTIF($G$1051:$G$1100,$G$1051:$G$1100))</f>
        <v>35</v>
      </c>
    </row>
    <row r="1086" spans="1:15" x14ac:dyDescent="0.45">
      <c r="A1086" s="1" t="s">
        <v>153</v>
      </c>
      <c r="D1086" s="1"/>
      <c r="E1086" s="16">
        <v>44105</v>
      </c>
      <c r="F1086" s="1" t="s">
        <v>164</v>
      </c>
      <c r="G1086" s="2">
        <v>3985781</v>
      </c>
      <c r="H1086" s="2">
        <v>588527</v>
      </c>
      <c r="I1086" s="2">
        <v>93304</v>
      </c>
      <c r="J1086" s="2">
        <v>1696</v>
      </c>
      <c r="K1086" s="2">
        <v>85399</v>
      </c>
      <c r="L1086" s="2">
        <v>5364</v>
      </c>
      <c r="M1086" s="2">
        <v>792</v>
      </c>
      <c r="N1086" s="2">
        <v>6.77</v>
      </c>
      <c r="O1086" cm="1">
        <f t="array" ref="O1086">SUMPRODUCT((G1086&lt;=$G$1051:$G$1100)/COUNTIF($G$1051:$G$1100,$G$1051:$G$1100))</f>
        <v>36</v>
      </c>
    </row>
    <row r="1087" spans="1:15" x14ac:dyDescent="0.45">
      <c r="A1087" s="1" t="s">
        <v>162</v>
      </c>
      <c r="D1087" s="1"/>
      <c r="E1087" s="16">
        <v>44105</v>
      </c>
      <c r="F1087" s="1" t="s">
        <v>164</v>
      </c>
      <c r="G1087" s="2">
        <v>3494203</v>
      </c>
      <c r="H1087" s="2">
        <v>404413</v>
      </c>
      <c r="I1087" s="2">
        <v>38117</v>
      </c>
      <c r="J1087" s="2">
        <v>1569</v>
      </c>
      <c r="K1087" s="2">
        <v>43540</v>
      </c>
      <c r="L1087" s="2">
        <v>4702</v>
      </c>
      <c r="M1087" s="2">
        <v>544</v>
      </c>
      <c r="N1087" s="2">
        <v>8.64</v>
      </c>
      <c r="O1087" cm="1">
        <f t="array" ref="O1087">SUMPRODUCT((G1087&lt;=$G$1051:$G$1100)/COUNTIF($G$1051:$G$1100,$G$1051:$G$1100))</f>
        <v>37</v>
      </c>
    </row>
    <row r="1088" spans="1:15" x14ac:dyDescent="0.45">
      <c r="A1088" s="1" t="s">
        <v>85</v>
      </c>
      <c r="D1088" s="1"/>
      <c r="E1088" s="16">
        <v>44105</v>
      </c>
      <c r="F1088" s="1" t="s">
        <v>164</v>
      </c>
      <c r="G1088" s="2">
        <v>3320353</v>
      </c>
      <c r="H1088" s="2">
        <v>187031</v>
      </c>
      <c r="I1088" s="2">
        <v>11828</v>
      </c>
      <c r="J1088" s="2">
        <v>463</v>
      </c>
      <c r="K1088" s="2">
        <v>12883</v>
      </c>
      <c r="L1088" s="2">
        <v>4468</v>
      </c>
      <c r="M1088" s="2">
        <v>251</v>
      </c>
      <c r="N1088" s="2">
        <v>17.75</v>
      </c>
      <c r="O1088" cm="1">
        <f t="array" ref="O1088">SUMPRODUCT((G1088&lt;=$G$1051:$G$1100)/COUNTIF($G$1051:$G$1100,$G$1051:$G$1100))</f>
        <v>38</v>
      </c>
    </row>
    <row r="1089" spans="1:15" x14ac:dyDescent="0.45">
      <c r="A1089" s="1" t="s">
        <v>52</v>
      </c>
      <c r="D1089" s="1"/>
      <c r="E1089" s="16">
        <v>44105</v>
      </c>
      <c r="F1089" s="1" t="s">
        <v>164</v>
      </c>
      <c r="G1089" s="2">
        <v>3181307</v>
      </c>
      <c r="H1089" s="2">
        <v>164491</v>
      </c>
      <c r="I1089" s="2">
        <v>13051</v>
      </c>
      <c r="J1089" s="2">
        <v>574</v>
      </c>
      <c r="K1089" s="2">
        <v>13628</v>
      </c>
      <c r="L1089" s="2">
        <v>4281</v>
      </c>
      <c r="M1089" s="2">
        <v>221</v>
      </c>
      <c r="N1089" s="2">
        <v>19.34</v>
      </c>
      <c r="O1089" cm="1">
        <f t="array" ref="O1089">SUMPRODUCT((G1089&lt;=$G$1051:$G$1100)/COUNTIF($G$1051:$G$1100,$G$1051:$G$1100))</f>
        <v>39</v>
      </c>
    </row>
    <row r="1090" spans="1:15" x14ac:dyDescent="0.45">
      <c r="A1090" s="1" t="s">
        <v>26</v>
      </c>
      <c r="D1090" s="1"/>
      <c r="E1090" s="16">
        <v>44105</v>
      </c>
      <c r="F1090" s="1" t="s">
        <v>164</v>
      </c>
      <c r="G1090" s="2">
        <v>2762466</v>
      </c>
      <c r="H1090" s="2">
        <v>244117</v>
      </c>
      <c r="I1090" s="2">
        <v>28813</v>
      </c>
      <c r="J1090" s="2">
        <v>832</v>
      </c>
      <c r="K1090" s="2">
        <v>24640</v>
      </c>
      <c r="L1090" s="2">
        <v>3717</v>
      </c>
      <c r="M1090" s="2">
        <v>328</v>
      </c>
      <c r="N1090" s="2">
        <v>11.32</v>
      </c>
      <c r="O1090" cm="1">
        <f t="array" ref="O1090">SUMPRODUCT((G1090&lt;=$G$1051:$G$1100)/COUNTIF($G$1051:$G$1100,$G$1051:$G$1100))</f>
        <v>40</v>
      </c>
    </row>
    <row r="1091" spans="1:15" x14ac:dyDescent="0.45">
      <c r="A1091" s="1" t="s">
        <v>135</v>
      </c>
      <c r="D1091" s="1"/>
      <c r="E1091" s="16">
        <v>44105</v>
      </c>
      <c r="F1091" s="1" t="s">
        <v>164</v>
      </c>
      <c r="G1091" s="2">
        <v>2551122</v>
      </c>
      <c r="H1091" s="2">
        <v>183255</v>
      </c>
      <c r="I1091" s="2">
        <v>24410</v>
      </c>
      <c r="J1091" s="2">
        <v>394</v>
      </c>
      <c r="K1091" s="2">
        <v>8883</v>
      </c>
      <c r="L1091" s="2">
        <v>3433</v>
      </c>
      <c r="M1091" s="2">
        <v>246</v>
      </c>
      <c r="N1091" s="2">
        <v>13.92</v>
      </c>
      <c r="O1091" cm="1">
        <f t="array" ref="O1091">SUMPRODUCT((G1091&lt;=$G$1051:$G$1100)/COUNTIF($G$1051:$G$1100,$G$1051:$G$1100))</f>
        <v>41</v>
      </c>
    </row>
    <row r="1092" spans="1:15" x14ac:dyDescent="0.45">
      <c r="A1092" s="1" t="s">
        <v>49</v>
      </c>
      <c r="D1092" s="1"/>
      <c r="E1092" s="16">
        <v>44105</v>
      </c>
      <c r="F1092" s="1" t="s">
        <v>164</v>
      </c>
      <c r="G1092" s="2">
        <v>2244372</v>
      </c>
      <c r="H1092" s="2">
        <v>262800</v>
      </c>
      <c r="I1092" s="2">
        <v>31580</v>
      </c>
      <c r="J1092" s="2">
        <v>910</v>
      </c>
      <c r="K1092" s="2">
        <v>16312</v>
      </c>
      <c r="L1092" s="2">
        <v>3020</v>
      </c>
      <c r="M1092" s="2">
        <v>353</v>
      </c>
      <c r="N1092" s="2">
        <v>8.5399999999999991</v>
      </c>
      <c r="O1092" cm="1">
        <f t="array" ref="O1092">SUMPRODUCT((G1092&lt;=$G$1051:$G$1100)/COUNTIF($G$1051:$G$1100,$G$1051:$G$1100))</f>
        <v>42</v>
      </c>
    </row>
    <row r="1093" spans="1:15" x14ac:dyDescent="0.45">
      <c r="A1093" s="1" t="s">
        <v>35</v>
      </c>
      <c r="D1093" s="1"/>
      <c r="E1093" s="16">
        <v>44105</v>
      </c>
      <c r="F1093" s="1" t="s">
        <v>164</v>
      </c>
      <c r="G1093" s="2">
        <v>1820807</v>
      </c>
      <c r="H1093" s="2">
        <v>214032</v>
      </c>
      <c r="I1093" s="2">
        <v>38316</v>
      </c>
      <c r="J1093" s="2">
        <v>535</v>
      </c>
      <c r="K1093" s="2">
        <v>18890</v>
      </c>
      <c r="L1093" s="2">
        <v>2450</v>
      </c>
      <c r="M1093" s="2">
        <v>288</v>
      </c>
      <c r="N1093" s="2">
        <v>8.51</v>
      </c>
      <c r="O1093" cm="1">
        <f t="array" ref="O1093">SUMPRODUCT((G1093&lt;=$G$1051:$G$1100)/COUNTIF($G$1051:$G$1100,$G$1051:$G$1100))</f>
        <v>43</v>
      </c>
    </row>
    <row r="1094" spans="1:15" x14ac:dyDescent="0.45">
      <c r="A1094" s="1" t="s">
        <v>168</v>
      </c>
      <c r="D1094" s="1"/>
      <c r="E1094" s="16">
        <v>44105</v>
      </c>
      <c r="F1094" s="1" t="s">
        <v>164</v>
      </c>
      <c r="G1094" s="2">
        <v>1546424</v>
      </c>
      <c r="H1094" s="2">
        <v>349047</v>
      </c>
      <c r="I1094" s="2">
        <v>38771</v>
      </c>
      <c r="J1094" s="2">
        <v>1563</v>
      </c>
      <c r="K1094" s="2">
        <v>40267</v>
      </c>
      <c r="L1094" s="2">
        <v>2081</v>
      </c>
      <c r="M1094" s="2">
        <v>469</v>
      </c>
      <c r="N1094" s="2">
        <v>4.43</v>
      </c>
      <c r="O1094" cm="1">
        <f t="array" ref="O1094">SUMPRODUCT((G1094&lt;=$G$1051:$G$1100)/COUNTIF($G$1051:$G$1100,$G$1051:$G$1100))</f>
        <v>44</v>
      </c>
    </row>
    <row r="1095" spans="1:15" x14ac:dyDescent="0.45">
      <c r="A1095" s="1" t="s">
        <v>54</v>
      </c>
      <c r="D1095" s="1"/>
      <c r="E1095" s="16">
        <v>44105</v>
      </c>
      <c r="F1095" s="1" t="s">
        <v>164</v>
      </c>
      <c r="G1095" s="2">
        <v>1443131</v>
      </c>
      <c r="H1095" s="2">
        <v>190678</v>
      </c>
      <c r="I1095" s="2">
        <v>5816</v>
      </c>
      <c r="J1095" s="2">
        <v>548</v>
      </c>
      <c r="K1095" s="2">
        <v>15150</v>
      </c>
      <c r="L1095" s="2">
        <v>1942</v>
      </c>
      <c r="M1095" s="2">
        <v>256</v>
      </c>
      <c r="N1095" s="2">
        <v>7.57</v>
      </c>
      <c r="O1095" cm="1">
        <f t="array" ref="O1095">SUMPRODUCT((G1095&lt;=$G$1051:$G$1100)/COUNTIF($G$1051:$G$1100,$G$1051:$G$1100))</f>
        <v>45</v>
      </c>
    </row>
    <row r="1096" spans="1:15" x14ac:dyDescent="0.45">
      <c r="A1096" s="1" t="s">
        <v>142</v>
      </c>
      <c r="D1096" s="1"/>
      <c r="E1096" s="16">
        <v>44105</v>
      </c>
      <c r="F1096" s="1" t="s">
        <v>164</v>
      </c>
      <c r="G1096" s="2">
        <v>1414716</v>
      </c>
      <c r="H1096" s="2">
        <v>164697</v>
      </c>
      <c r="I1096" s="2">
        <v>64809</v>
      </c>
      <c r="J1096" s="2">
        <v>476</v>
      </c>
      <c r="K1096" s="2">
        <v>23223</v>
      </c>
      <c r="L1096" s="2">
        <v>1904</v>
      </c>
      <c r="M1096" s="2">
        <v>221</v>
      </c>
      <c r="N1096" s="2">
        <v>8.59</v>
      </c>
      <c r="O1096" cm="1">
        <f t="array" ref="O1096">SUMPRODUCT((G1096&lt;=$G$1051:$G$1100)/COUNTIF($G$1051:$G$1100,$G$1051:$G$1100))</f>
        <v>46</v>
      </c>
    </row>
    <row r="1097" spans="1:15" x14ac:dyDescent="0.45">
      <c r="A1097" s="1" t="s">
        <v>50</v>
      </c>
      <c r="D1097" s="1"/>
      <c r="E1097" s="16">
        <v>44105</v>
      </c>
      <c r="F1097" s="1" t="s">
        <v>164</v>
      </c>
      <c r="G1097" s="2">
        <v>1368102</v>
      </c>
      <c r="H1097" s="2">
        <v>182478</v>
      </c>
      <c r="I1097" s="2">
        <v>12846</v>
      </c>
      <c r="J1097" s="2">
        <v>435</v>
      </c>
      <c r="K1097" s="2">
        <v>29366</v>
      </c>
      <c r="L1097" s="2">
        <v>1841</v>
      </c>
      <c r="M1097" s="2">
        <v>245</v>
      </c>
      <c r="N1097" s="2">
        <v>7.5</v>
      </c>
      <c r="O1097" cm="1">
        <f t="array" ref="O1097">SUMPRODUCT((G1097&lt;=$G$1051:$G$1100)/COUNTIF($G$1051:$G$1100,$G$1051:$G$1100))</f>
        <v>47</v>
      </c>
    </row>
    <row r="1098" spans="1:15" x14ac:dyDescent="0.45">
      <c r="A1098" s="1" t="s">
        <v>13</v>
      </c>
      <c r="D1098" s="1"/>
      <c r="E1098" s="16">
        <v>44105</v>
      </c>
      <c r="F1098" s="1" t="s">
        <v>164</v>
      </c>
      <c r="G1098" s="2">
        <v>1354025</v>
      </c>
      <c r="H1098" s="2">
        <v>183587</v>
      </c>
      <c r="I1098" s="2">
        <v>25048</v>
      </c>
      <c r="J1098" s="2">
        <v>467</v>
      </c>
      <c r="K1098" s="2">
        <v>16164</v>
      </c>
      <c r="L1098" s="2">
        <v>1822</v>
      </c>
      <c r="M1098" s="2">
        <v>247</v>
      </c>
      <c r="N1098" s="2">
        <v>7.38</v>
      </c>
      <c r="O1098" cm="1">
        <f t="array" ref="O1098">SUMPRODUCT((G1098&lt;=$G$1051:$G$1100)/COUNTIF($G$1051:$G$1100,$G$1051:$G$1100))</f>
        <v>48</v>
      </c>
    </row>
    <row r="1099" spans="1:15" x14ac:dyDescent="0.45">
      <c r="A1099" s="1" t="s">
        <v>151</v>
      </c>
      <c r="D1099" s="1"/>
      <c r="E1099" s="16">
        <v>44105</v>
      </c>
      <c r="F1099" s="1" t="s">
        <v>164</v>
      </c>
      <c r="G1099" s="2">
        <v>1265793</v>
      </c>
      <c r="H1099" s="2">
        <v>195047</v>
      </c>
      <c r="I1099" s="2">
        <v>42640</v>
      </c>
      <c r="J1099" s="2">
        <v>1205</v>
      </c>
      <c r="K1099" s="2">
        <v>18294</v>
      </c>
      <c r="L1099" s="2">
        <v>1703</v>
      </c>
      <c r="M1099" s="2">
        <v>262</v>
      </c>
      <c r="N1099" s="2">
        <v>6.49</v>
      </c>
      <c r="O1099" cm="1">
        <f t="array" ref="O1099">SUMPRODUCT((G1099&lt;=$G$1051:$G$1100)/COUNTIF($G$1051:$G$1100,$G$1051:$G$1100))</f>
        <v>49</v>
      </c>
    </row>
    <row r="1100" spans="1:15" x14ac:dyDescent="0.45">
      <c r="A1100" s="1" t="s">
        <v>71</v>
      </c>
      <c r="D1100" s="1"/>
      <c r="E1100" s="16">
        <v>44105</v>
      </c>
      <c r="F1100" s="1" t="s">
        <v>164</v>
      </c>
      <c r="G1100" s="2">
        <v>1135755</v>
      </c>
      <c r="H1100" s="2">
        <v>223733</v>
      </c>
      <c r="I1100" s="2">
        <v>53477</v>
      </c>
      <c r="J1100" s="2">
        <v>631</v>
      </c>
      <c r="K1100" s="2">
        <v>30776</v>
      </c>
      <c r="L1100" s="2">
        <v>1528</v>
      </c>
      <c r="M1100" s="2">
        <v>301</v>
      </c>
      <c r="N1100" s="2">
        <v>5.08</v>
      </c>
      <c r="O1100" cm="1">
        <f t="array" ref="O1100">SUMPRODUCT((G1100&lt;=$G$1051:$G$1100)/COUNTIF($G$1051:$G$1100,$G$1051:$G$1100))</f>
        <v>50</v>
      </c>
    </row>
    <row r="1101" spans="1:15" x14ac:dyDescent="0.45">
      <c r="A1101" s="1" t="s">
        <v>18</v>
      </c>
      <c r="D1101" s="1"/>
      <c r="E1101" s="16">
        <v>44136</v>
      </c>
      <c r="F1101" s="1" t="s">
        <v>164</v>
      </c>
      <c r="G1101" s="2">
        <v>233960587</v>
      </c>
      <c r="H1101" s="2">
        <v>2867763</v>
      </c>
      <c r="I1101" s="2">
        <v>986105</v>
      </c>
      <c r="J1101" s="2">
        <v>6855</v>
      </c>
      <c r="K1101" s="2">
        <v>376893</v>
      </c>
      <c r="L1101" s="2">
        <v>325397</v>
      </c>
      <c r="M1101" s="2">
        <v>3988</v>
      </c>
      <c r="N1101" s="2">
        <v>81.58</v>
      </c>
      <c r="O1101" cm="1">
        <f t="array" ref="O1101">SUMPRODUCT((G1101&lt;=$G$1101:$G$1150)/COUNTIF($G$1101:$G$1150,$G$1101:$G$1150))</f>
        <v>1</v>
      </c>
    </row>
    <row r="1102" spans="1:15" x14ac:dyDescent="0.45">
      <c r="A1102" s="1" t="s">
        <v>12</v>
      </c>
      <c r="D1102" s="1"/>
      <c r="E1102" s="16">
        <v>44136</v>
      </c>
      <c r="F1102" s="1" t="s">
        <v>164</v>
      </c>
      <c r="G1102" s="2">
        <v>121085351</v>
      </c>
      <c r="H1102" s="2">
        <v>3392709</v>
      </c>
      <c r="I1102" s="2">
        <v>345045</v>
      </c>
      <c r="J1102" s="2">
        <v>8877</v>
      </c>
      <c r="K1102" s="2">
        <v>254028</v>
      </c>
      <c r="L1102" s="2">
        <v>168407</v>
      </c>
      <c r="M1102" s="2">
        <v>4718</v>
      </c>
      <c r="N1102" s="2">
        <v>35.69</v>
      </c>
      <c r="O1102" cm="1">
        <f t="array" ref="O1102">SUMPRODUCT((G1102&lt;=$G$1101:$G$1150)/COUNTIF($G$1101:$G$1150,$G$1101:$G$1150))</f>
        <v>2</v>
      </c>
    </row>
    <row r="1103" spans="1:15" x14ac:dyDescent="0.45">
      <c r="A1103" s="1" t="s">
        <v>10</v>
      </c>
      <c r="D1103" s="1"/>
      <c r="E1103" s="16">
        <v>44136</v>
      </c>
      <c r="F1103" s="1" t="s">
        <v>164</v>
      </c>
      <c r="G1103" s="2">
        <v>82963986</v>
      </c>
      <c r="H1103" s="2">
        <v>6162249</v>
      </c>
      <c r="I1103" s="2">
        <v>488655</v>
      </c>
      <c r="J1103" s="2">
        <v>25246</v>
      </c>
      <c r="K1103" s="2">
        <v>563077</v>
      </c>
      <c r="L1103" s="2">
        <v>115388</v>
      </c>
      <c r="M1103" s="2">
        <v>8570</v>
      </c>
      <c r="N1103" s="2">
        <v>13.46</v>
      </c>
      <c r="O1103" cm="1">
        <f t="array" ref="O1103">SUMPRODUCT((G1103&lt;=$G$1101:$G$1150)/COUNTIF($G$1101:$G$1150,$G$1101:$G$1150))</f>
        <v>3</v>
      </c>
    </row>
    <row r="1104" spans="1:15" x14ac:dyDescent="0.45">
      <c r="A1104" s="1" t="s">
        <v>155</v>
      </c>
      <c r="D1104" s="1"/>
      <c r="E1104" s="16">
        <v>44136</v>
      </c>
      <c r="F1104" s="1" t="s">
        <v>164</v>
      </c>
      <c r="G1104" s="2">
        <v>76950746</v>
      </c>
      <c r="H1104" s="2">
        <v>1328891</v>
      </c>
      <c r="I1104" s="2">
        <v>776257</v>
      </c>
      <c r="J1104" s="2">
        <v>5274</v>
      </c>
      <c r="K1104" s="2">
        <v>250289</v>
      </c>
      <c r="L1104" s="2">
        <v>107024</v>
      </c>
      <c r="M1104" s="2">
        <v>1848</v>
      </c>
      <c r="N1104" s="2">
        <v>57.91</v>
      </c>
      <c r="O1104" cm="1">
        <f t="array" ref="O1104">SUMPRODUCT((G1104&lt;=$G$1101:$G$1150)/COUNTIF($G$1101:$G$1150,$G$1101:$G$1150))</f>
        <v>4</v>
      </c>
    </row>
    <row r="1105" spans="1:15" x14ac:dyDescent="0.45">
      <c r="A1105" s="1" t="s">
        <v>25</v>
      </c>
      <c r="D1105" s="1"/>
      <c r="E1105" s="16">
        <v>44136</v>
      </c>
      <c r="F1105" s="1" t="s">
        <v>164</v>
      </c>
      <c r="G1105" s="2">
        <v>76540606</v>
      </c>
      <c r="H1105" s="2">
        <v>2231010</v>
      </c>
      <c r="I1105" s="2">
        <v>591072</v>
      </c>
      <c r="J1105" s="2">
        <v>6133</v>
      </c>
      <c r="K1105" s="2">
        <v>282145</v>
      </c>
      <c r="L1105" s="2">
        <v>106454</v>
      </c>
      <c r="M1105" s="2">
        <v>3102</v>
      </c>
      <c r="N1105" s="2">
        <v>34.31</v>
      </c>
      <c r="O1105" cm="1">
        <f t="array" ref="O1105">SUMPRODUCT((G1105&lt;=$G$1101:$G$1150)/COUNTIF($G$1101:$G$1150,$G$1101:$G$1150))</f>
        <v>5</v>
      </c>
    </row>
    <row r="1106" spans="1:15" x14ac:dyDescent="0.45">
      <c r="A1106" s="1" t="s">
        <v>16</v>
      </c>
      <c r="D1106" s="1"/>
      <c r="E1106" s="16">
        <v>44136</v>
      </c>
      <c r="F1106" s="1" t="s">
        <v>164</v>
      </c>
      <c r="G1106" s="2">
        <v>60714096</v>
      </c>
      <c r="H1106" s="2">
        <v>1297659</v>
      </c>
      <c r="I1106" s="2">
        <v>551755</v>
      </c>
      <c r="J1106" s="2">
        <v>3544</v>
      </c>
      <c r="K1106" s="2">
        <v>139791</v>
      </c>
      <c r="L1106" s="2">
        <v>84442</v>
      </c>
      <c r="M1106" s="2">
        <v>1804</v>
      </c>
      <c r="N1106" s="2">
        <v>46.79</v>
      </c>
      <c r="O1106" cm="1">
        <f t="array" ref="O1106">SUMPRODUCT((G1106&lt;=$G$1101:$G$1150)/COUNTIF($G$1101:$G$1150,$G$1101:$G$1150))</f>
        <v>6</v>
      </c>
    </row>
    <row r="1107" spans="1:15" x14ac:dyDescent="0.45">
      <c r="A1107" s="1" t="s">
        <v>19</v>
      </c>
      <c r="D1107" s="1"/>
      <c r="E1107" s="16">
        <v>44136</v>
      </c>
      <c r="F1107" s="1" t="s">
        <v>164</v>
      </c>
      <c r="G1107" s="2">
        <v>54668977</v>
      </c>
      <c r="H1107" s="2">
        <v>1708742</v>
      </c>
      <c r="I1107" s="2">
        <v>933430</v>
      </c>
      <c r="J1107" s="2">
        <v>25791</v>
      </c>
      <c r="K1107" s="2">
        <v>93850</v>
      </c>
      <c r="L1107" s="2">
        <v>76034</v>
      </c>
      <c r="M1107" s="2">
        <v>2376</v>
      </c>
      <c r="N1107" s="2">
        <v>31.99</v>
      </c>
      <c r="O1107" cm="1">
        <f t="array" ref="O1107">SUMPRODUCT((G1107&lt;=$G$1101:$G$1150)/COUNTIF($G$1101:$G$1150,$G$1101:$G$1150))</f>
        <v>7</v>
      </c>
    </row>
    <row r="1108" spans="1:15" x14ac:dyDescent="0.45">
      <c r="A1108" s="1" t="s">
        <v>24</v>
      </c>
      <c r="D1108" s="1"/>
      <c r="E1108" s="16">
        <v>44136</v>
      </c>
      <c r="F1108" s="1" t="s">
        <v>164</v>
      </c>
      <c r="G1108" s="2">
        <v>51712871</v>
      </c>
      <c r="H1108" s="2">
        <v>1359793</v>
      </c>
      <c r="I1108" s="2">
        <v>201218</v>
      </c>
      <c r="J1108" s="2">
        <v>4209</v>
      </c>
      <c r="K1108" s="2">
        <v>116010</v>
      </c>
      <c r="L1108" s="2">
        <v>71923</v>
      </c>
      <c r="M1108" s="2">
        <v>1891</v>
      </c>
      <c r="N1108" s="2">
        <v>38.03</v>
      </c>
      <c r="O1108" cm="1">
        <f t="array" ref="O1108">SUMPRODUCT((G1108&lt;=$G$1101:$G$1150)/COUNTIF($G$1101:$G$1150,$G$1101:$G$1150))</f>
        <v>8</v>
      </c>
    </row>
    <row r="1109" spans="1:15" x14ac:dyDescent="0.45">
      <c r="A1109" s="1" t="s">
        <v>167</v>
      </c>
      <c r="D1109" s="1"/>
      <c r="E1109" s="16">
        <v>44136</v>
      </c>
      <c r="F1109" s="1" t="s">
        <v>164</v>
      </c>
      <c r="G1109" s="2">
        <v>50776489</v>
      </c>
      <c r="H1109" s="2">
        <v>2503903</v>
      </c>
      <c r="I1109" s="2">
        <v>544486</v>
      </c>
      <c r="J1109" s="2">
        <v>23867</v>
      </c>
      <c r="K1109" s="2">
        <v>202264</v>
      </c>
      <c r="L1109" s="2">
        <v>70620</v>
      </c>
      <c r="M1109" s="2">
        <v>3482</v>
      </c>
      <c r="N1109" s="2">
        <v>20.28</v>
      </c>
      <c r="O1109" cm="1">
        <f t="array" ref="O1109">SUMPRODUCT((G1109&lt;=$G$1101:$G$1150)/COUNTIF($G$1101:$G$1150,$G$1101:$G$1150))</f>
        <v>9</v>
      </c>
    </row>
    <row r="1110" spans="1:15" x14ac:dyDescent="0.45">
      <c r="A1110" s="1" t="s">
        <v>101</v>
      </c>
      <c r="D1110" s="1"/>
      <c r="E1110" s="16">
        <v>44136</v>
      </c>
      <c r="F1110" s="1" t="s">
        <v>164</v>
      </c>
      <c r="G1110" s="2">
        <v>50195793</v>
      </c>
      <c r="H1110" s="2">
        <v>4121539</v>
      </c>
      <c r="I1110" s="2">
        <v>247838</v>
      </c>
      <c r="J1110" s="2">
        <v>17727</v>
      </c>
      <c r="K1110" s="2">
        <v>322627</v>
      </c>
      <c r="L1110" s="2">
        <v>69813</v>
      </c>
      <c r="M1110" s="2">
        <v>5732</v>
      </c>
      <c r="N1110" s="2">
        <v>12.18</v>
      </c>
      <c r="O1110" cm="1">
        <f t="array" ref="O1110">SUMPRODUCT((G1110&lt;=$G$1101:$G$1150)/COUNTIF($G$1101:$G$1150,$G$1101:$G$1150))</f>
        <v>10</v>
      </c>
    </row>
    <row r="1111" spans="1:15" x14ac:dyDescent="0.45">
      <c r="A1111" s="1" t="s">
        <v>166</v>
      </c>
      <c r="D1111" s="1"/>
      <c r="E1111" s="16">
        <v>44136</v>
      </c>
      <c r="F1111" s="1" t="s">
        <v>164</v>
      </c>
      <c r="G1111" s="2">
        <v>47364720</v>
      </c>
      <c r="H1111" s="2">
        <v>987033</v>
      </c>
      <c r="I1111" s="2">
        <v>335704</v>
      </c>
      <c r="J1111" s="2">
        <v>4322</v>
      </c>
      <c r="K1111" s="2">
        <v>104490</v>
      </c>
      <c r="L1111" s="2">
        <v>65875</v>
      </c>
      <c r="M1111" s="2">
        <v>1372</v>
      </c>
      <c r="N1111" s="2">
        <v>47.99</v>
      </c>
      <c r="O1111" cm="1">
        <f t="array" ref="O1111">SUMPRODUCT((G1111&lt;=$G$1101:$G$1150)/COUNTIF($G$1101:$G$1150,$G$1101:$G$1150))</f>
        <v>11</v>
      </c>
    </row>
    <row r="1112" spans="1:15" x14ac:dyDescent="0.45">
      <c r="A1112" s="1" t="s">
        <v>61</v>
      </c>
      <c r="D1112" s="1"/>
      <c r="E1112" s="16">
        <v>44136</v>
      </c>
      <c r="F1112" s="1" t="s">
        <v>164</v>
      </c>
      <c r="G1112" s="2">
        <v>43586635</v>
      </c>
      <c r="H1112" s="2">
        <v>2934376</v>
      </c>
      <c r="I1112" s="2">
        <v>266326</v>
      </c>
      <c r="J1112" s="2">
        <v>9790</v>
      </c>
      <c r="K1112" s="2">
        <v>241200</v>
      </c>
      <c r="L1112" s="2">
        <v>60621</v>
      </c>
      <c r="M1112" s="2">
        <v>4081</v>
      </c>
      <c r="N1112" s="2">
        <v>14.85</v>
      </c>
      <c r="O1112" cm="1">
        <f t="array" ref="O1112">SUMPRODUCT((G1112&lt;=$G$1101:$G$1150)/COUNTIF($G$1101:$G$1150,$G$1101:$G$1150))</f>
        <v>12</v>
      </c>
    </row>
    <row r="1113" spans="1:15" x14ac:dyDescent="0.45">
      <c r="A1113" s="1" t="s">
        <v>137</v>
      </c>
      <c r="D1113" s="1"/>
      <c r="E1113" s="16">
        <v>44136</v>
      </c>
      <c r="F1113" s="1" t="s">
        <v>164</v>
      </c>
      <c r="G1113" s="2">
        <v>41122398</v>
      </c>
      <c r="H1113" s="2">
        <v>1999433</v>
      </c>
      <c r="I1113" s="2">
        <v>145497</v>
      </c>
      <c r="J1113" s="2">
        <v>4730</v>
      </c>
      <c r="K1113" s="2">
        <v>182609</v>
      </c>
      <c r="L1113" s="2">
        <v>57193</v>
      </c>
      <c r="M1113" s="2">
        <v>2780</v>
      </c>
      <c r="N1113" s="2">
        <v>20.57</v>
      </c>
      <c r="O1113" cm="1">
        <f t="array" ref="O1113">SUMPRODUCT((G1113&lt;=$G$1101:$G$1150)/COUNTIF($G$1101:$G$1150,$G$1101:$G$1150))</f>
        <v>13</v>
      </c>
    </row>
    <row r="1114" spans="1:15" x14ac:dyDescent="0.45">
      <c r="A1114" s="1" t="s">
        <v>20</v>
      </c>
      <c r="D1114" s="1"/>
      <c r="E1114" s="16">
        <v>44136</v>
      </c>
      <c r="F1114" s="1" t="s">
        <v>164</v>
      </c>
      <c r="G1114" s="2">
        <v>40955503</v>
      </c>
      <c r="H1114" s="2">
        <v>626431</v>
      </c>
      <c r="I1114" s="2">
        <v>222257</v>
      </c>
      <c r="J1114" s="2">
        <v>1585</v>
      </c>
      <c r="K1114" s="2">
        <v>30556</v>
      </c>
      <c r="L1114" s="2">
        <v>56961</v>
      </c>
      <c r="M1114" s="2">
        <v>871</v>
      </c>
      <c r="N1114" s="2">
        <v>65.38</v>
      </c>
      <c r="O1114" cm="1">
        <f t="array" ref="O1114">SUMPRODUCT((G1114&lt;=$G$1101:$G$1150)/COUNTIF($G$1101:$G$1150,$G$1101:$G$1150))</f>
        <v>14</v>
      </c>
    </row>
    <row r="1115" spans="1:15" x14ac:dyDescent="0.45">
      <c r="A1115" s="1" t="s">
        <v>39</v>
      </c>
      <c r="D1115" s="1"/>
      <c r="E1115" s="16">
        <v>44136</v>
      </c>
      <c r="F1115" s="1" t="s">
        <v>164</v>
      </c>
      <c r="G1115" s="2">
        <v>28364535</v>
      </c>
      <c r="H1115" s="2">
        <v>211687</v>
      </c>
      <c r="I1115" s="2">
        <v>113301</v>
      </c>
      <c r="J1115" s="2">
        <v>964</v>
      </c>
      <c r="K1115" s="2">
        <v>16215</v>
      </c>
      <c r="L1115" s="2">
        <v>39449</v>
      </c>
      <c r="M1115" s="2">
        <v>294</v>
      </c>
      <c r="N1115" s="2">
        <v>133.99</v>
      </c>
      <c r="O1115" cm="1">
        <f t="array" ref="O1115">SUMPRODUCT((G1115&lt;=$G$1101:$G$1150)/COUNTIF($G$1101:$G$1150,$G$1101:$G$1150))</f>
        <v>15</v>
      </c>
    </row>
    <row r="1116" spans="1:15" x14ac:dyDescent="0.45">
      <c r="A1116" s="1" t="s">
        <v>170</v>
      </c>
      <c r="D1116" s="1"/>
      <c r="E1116" s="16">
        <v>44136</v>
      </c>
      <c r="F1116" s="1" t="s">
        <v>164</v>
      </c>
      <c r="G1116" s="2">
        <v>25221077</v>
      </c>
      <c r="H1116" s="2">
        <v>749575</v>
      </c>
      <c r="I1116" s="2">
        <v>284130</v>
      </c>
      <c r="J1116" s="2">
        <v>6749</v>
      </c>
      <c r="K1116" s="2">
        <v>62316</v>
      </c>
      <c r="L1116" s="2">
        <v>35077</v>
      </c>
      <c r="M1116" s="2">
        <v>1042</v>
      </c>
      <c r="N1116" s="2">
        <v>33.65</v>
      </c>
      <c r="O1116" cm="1">
        <f t="array" ref="O1116">SUMPRODUCT((G1116&lt;=$G$1101:$G$1150)/COUNTIF($G$1101:$G$1150,$G$1101:$G$1150))</f>
        <v>16</v>
      </c>
    </row>
    <row r="1117" spans="1:15" x14ac:dyDescent="0.45">
      <c r="A1117" s="1" t="s">
        <v>172</v>
      </c>
      <c r="D1117" s="1"/>
      <c r="E1117" s="16">
        <v>44136</v>
      </c>
      <c r="F1117" s="1" t="s">
        <v>164</v>
      </c>
      <c r="G1117" s="2">
        <v>23132540</v>
      </c>
      <c r="H1117" s="2">
        <v>161071</v>
      </c>
      <c r="I1117" s="2">
        <v>222803</v>
      </c>
      <c r="J1117" s="2">
        <v>853</v>
      </c>
      <c r="K1117" s="2">
        <v>16369</v>
      </c>
      <c r="L1117" s="2">
        <v>32173</v>
      </c>
      <c r="M1117" s="2">
        <v>224</v>
      </c>
      <c r="N1117" s="2">
        <v>143.62</v>
      </c>
      <c r="O1117" cm="1">
        <f t="array" ref="O1117">SUMPRODUCT((G1117&lt;=$G$1101:$G$1150)/COUNTIF($G$1101:$G$1150,$G$1101:$G$1150))</f>
        <v>17</v>
      </c>
    </row>
    <row r="1118" spans="1:15" x14ac:dyDescent="0.45">
      <c r="A1118" s="1" t="s">
        <v>34</v>
      </c>
      <c r="D1118" s="1"/>
      <c r="E1118" s="16">
        <v>44136</v>
      </c>
      <c r="F1118" s="1" t="s">
        <v>164</v>
      </c>
      <c r="G1118" s="2">
        <v>19822282</v>
      </c>
      <c r="H1118" s="2">
        <v>719705</v>
      </c>
      <c r="I1118" s="2">
        <v>156258</v>
      </c>
      <c r="J1118" s="2">
        <v>1886</v>
      </c>
      <c r="K1118" s="2">
        <v>42173</v>
      </c>
      <c r="L1118" s="2">
        <v>27569</v>
      </c>
      <c r="M1118" s="2">
        <v>1000</v>
      </c>
      <c r="N1118" s="2">
        <v>27.54</v>
      </c>
      <c r="O1118" cm="1">
        <f t="array" ref="O1118">SUMPRODUCT((G1118&lt;=$G$1101:$G$1150)/COUNTIF($G$1101:$G$1150,$G$1101:$G$1150))</f>
        <v>18</v>
      </c>
    </row>
    <row r="1119" spans="1:15" x14ac:dyDescent="0.45">
      <c r="A1119" s="1" t="s">
        <v>21</v>
      </c>
      <c r="D1119" s="1"/>
      <c r="E1119" s="16">
        <v>44136</v>
      </c>
      <c r="F1119" s="1" t="s">
        <v>164</v>
      </c>
      <c r="G1119" s="2">
        <v>19286691</v>
      </c>
      <c r="H1119" s="2">
        <v>995939</v>
      </c>
      <c r="I1119" s="2">
        <v>94557</v>
      </c>
      <c r="J1119" s="2">
        <v>3242</v>
      </c>
      <c r="K1119" s="2">
        <v>84563</v>
      </c>
      <c r="L1119" s="2">
        <v>26824</v>
      </c>
      <c r="M1119" s="2">
        <v>1385</v>
      </c>
      <c r="N1119" s="2">
        <v>19.37</v>
      </c>
      <c r="O1119" cm="1">
        <f t="array" ref="O1119">SUMPRODUCT((G1119&lt;=$G$1101:$G$1150)/COUNTIF($G$1101:$G$1150,$G$1101:$G$1150))</f>
        <v>19</v>
      </c>
    </row>
    <row r="1120" spans="1:15" x14ac:dyDescent="0.45">
      <c r="A1120" s="1" t="s">
        <v>29</v>
      </c>
      <c r="D1120" s="1"/>
      <c r="E1120" s="16">
        <v>44136</v>
      </c>
      <c r="F1120" s="1" t="s">
        <v>164</v>
      </c>
      <c r="G1120" s="2">
        <v>19132066</v>
      </c>
      <c r="H1120" s="2">
        <v>1160498</v>
      </c>
      <c r="I1120" s="2">
        <v>147604</v>
      </c>
      <c r="J1120" s="2">
        <v>3245</v>
      </c>
      <c r="K1120" s="2">
        <v>248683</v>
      </c>
      <c r="L1120" s="2">
        <v>26609</v>
      </c>
      <c r="M1120" s="2">
        <v>1614</v>
      </c>
      <c r="N1120" s="2">
        <v>16.489999999999998</v>
      </c>
      <c r="O1120" cm="1">
        <f t="array" ref="O1120">SUMPRODUCT((G1120&lt;=$G$1101:$G$1150)/COUNTIF($G$1101:$G$1150,$G$1101:$G$1150))</f>
        <v>20</v>
      </c>
    </row>
    <row r="1121" spans="1:15" x14ac:dyDescent="0.45">
      <c r="A1121" s="1" t="s">
        <v>22</v>
      </c>
      <c r="D1121" s="1"/>
      <c r="E1121" s="16">
        <v>44136</v>
      </c>
      <c r="F1121" s="1" t="s">
        <v>164</v>
      </c>
      <c r="G1121" s="2">
        <v>18006507</v>
      </c>
      <c r="H1121" s="2">
        <v>1388181</v>
      </c>
      <c r="I1121" s="2">
        <v>402791</v>
      </c>
      <c r="J1121" s="2">
        <v>20975</v>
      </c>
      <c r="K1121" s="2">
        <v>78270</v>
      </c>
      <c r="L1121" s="2">
        <v>25043</v>
      </c>
      <c r="M1121" s="2">
        <v>1930</v>
      </c>
      <c r="N1121" s="2">
        <v>12.97</v>
      </c>
      <c r="O1121" cm="1">
        <f t="array" ref="O1121">SUMPRODUCT((G1121&lt;=$G$1101:$G$1150)/COUNTIF($G$1101:$G$1150,$G$1101:$G$1150))</f>
        <v>21</v>
      </c>
    </row>
    <row r="1122" spans="1:15" x14ac:dyDescent="0.45">
      <c r="A1122" s="1" t="s">
        <v>28</v>
      </c>
      <c r="D1122" s="1"/>
      <c r="E1122" s="16">
        <v>44136</v>
      </c>
      <c r="F1122" s="1" t="s">
        <v>164</v>
      </c>
      <c r="G1122" s="2">
        <v>16232035</v>
      </c>
      <c r="H1122" s="2">
        <v>660452</v>
      </c>
      <c r="I1122" s="2">
        <v>131735</v>
      </c>
      <c r="J1122" s="2">
        <v>1506</v>
      </c>
      <c r="K1122" s="2">
        <v>29848</v>
      </c>
      <c r="L1122" s="2">
        <v>22575</v>
      </c>
      <c r="M1122" s="2">
        <v>918</v>
      </c>
      <c r="N1122" s="2">
        <v>24.58</v>
      </c>
      <c r="O1122" cm="1">
        <f t="array" ref="O1122">SUMPRODUCT((G1122&lt;=$G$1101:$G$1150)/COUNTIF($G$1101:$G$1150,$G$1101:$G$1150))</f>
        <v>22</v>
      </c>
    </row>
    <row r="1123" spans="1:15" x14ac:dyDescent="0.45">
      <c r="A1123" s="1" t="s">
        <v>163</v>
      </c>
      <c r="D1123" s="1"/>
      <c r="E1123" s="16">
        <v>44136</v>
      </c>
      <c r="F1123" s="1" t="s">
        <v>164</v>
      </c>
      <c r="G1123" s="2">
        <v>14330742</v>
      </c>
      <c r="H1123" s="2">
        <v>797472</v>
      </c>
      <c r="I1123" s="2">
        <v>77425</v>
      </c>
      <c r="J1123" s="2">
        <v>3038</v>
      </c>
      <c r="K1123" s="2">
        <v>76037</v>
      </c>
      <c r="L1123" s="2">
        <v>19931</v>
      </c>
      <c r="M1123" s="2">
        <v>1109</v>
      </c>
      <c r="N1123" s="2">
        <v>17.97</v>
      </c>
      <c r="O1123" cm="1">
        <f t="array" ref="O1123">SUMPRODUCT((G1123&lt;=$G$1101:$G$1150)/COUNTIF($G$1101:$G$1150,$G$1101:$G$1150))</f>
        <v>23</v>
      </c>
    </row>
    <row r="1124" spans="1:15" x14ac:dyDescent="0.45">
      <c r="A1124" s="1" t="s">
        <v>165</v>
      </c>
      <c r="D1124" s="1"/>
      <c r="E1124" s="16">
        <v>44136</v>
      </c>
      <c r="F1124" s="1" t="s">
        <v>164</v>
      </c>
      <c r="G1124" s="2">
        <v>13703352</v>
      </c>
      <c r="H1124" s="2">
        <v>1122042</v>
      </c>
      <c r="I1124" s="2">
        <v>132592</v>
      </c>
      <c r="J1124" s="2">
        <v>8907</v>
      </c>
      <c r="K1124" s="2">
        <v>163492</v>
      </c>
      <c r="L1124" s="2">
        <v>19058</v>
      </c>
      <c r="M1124" s="2">
        <v>1560</v>
      </c>
      <c r="N1124" s="2">
        <v>12.21</v>
      </c>
      <c r="O1124" cm="1">
        <f t="array" ref="O1124">SUMPRODUCT((G1124&lt;=$G$1101:$G$1150)/COUNTIF($G$1101:$G$1150,$G$1101:$G$1150))</f>
        <v>24</v>
      </c>
    </row>
    <row r="1125" spans="1:15" x14ac:dyDescent="0.45">
      <c r="A1125" s="1" t="s">
        <v>14</v>
      </c>
      <c r="D1125" s="1"/>
      <c r="E1125" s="16">
        <v>44136</v>
      </c>
      <c r="F1125" s="1" t="s">
        <v>164</v>
      </c>
      <c r="G1125" s="2">
        <v>13700206</v>
      </c>
      <c r="H1125" s="2">
        <v>637623</v>
      </c>
      <c r="I1125" s="2">
        <v>74944</v>
      </c>
      <c r="J1125" s="2">
        <v>1363</v>
      </c>
      <c r="K1125" s="2">
        <v>41370</v>
      </c>
      <c r="L1125" s="2">
        <v>19054</v>
      </c>
      <c r="M1125" s="2">
        <v>886</v>
      </c>
      <c r="N1125" s="2">
        <v>21.49</v>
      </c>
      <c r="O1125" cm="1">
        <f t="array" ref="O1125">SUMPRODUCT((G1125&lt;=$G$1101:$G$1150)/COUNTIF($G$1101:$G$1150,$G$1101:$G$1150))</f>
        <v>25</v>
      </c>
    </row>
    <row r="1126" spans="1:15" x14ac:dyDescent="0.45">
      <c r="A1126" s="1" t="s">
        <v>84</v>
      </c>
      <c r="D1126" s="1"/>
      <c r="E1126" s="16">
        <v>44136</v>
      </c>
      <c r="F1126" s="1" t="s">
        <v>164</v>
      </c>
      <c r="G1126" s="2">
        <v>13299196</v>
      </c>
      <c r="H1126" s="2">
        <v>278058</v>
      </c>
      <c r="I1126" s="2">
        <v>47270</v>
      </c>
      <c r="J1126" s="2">
        <v>582</v>
      </c>
      <c r="K1126" s="2">
        <v>31758</v>
      </c>
      <c r="L1126" s="2">
        <v>18496</v>
      </c>
      <c r="M1126" s="2">
        <v>386</v>
      </c>
      <c r="N1126" s="2">
        <v>47.83</v>
      </c>
      <c r="O1126" cm="1">
        <f t="array" ref="O1126">SUMPRODUCT((G1126&lt;=$G$1101:$G$1150)/COUNTIF($G$1101:$G$1150,$G$1101:$G$1150))</f>
        <v>26</v>
      </c>
    </row>
    <row r="1127" spans="1:15" x14ac:dyDescent="0.45">
      <c r="A1127" s="1" t="s">
        <v>15</v>
      </c>
      <c r="D1127" s="1"/>
      <c r="E1127" s="16">
        <v>44136</v>
      </c>
      <c r="F1127" s="1" t="s">
        <v>164</v>
      </c>
      <c r="G1127" s="2">
        <v>12073850</v>
      </c>
      <c r="H1127" s="2">
        <v>749719</v>
      </c>
      <c r="I1127" s="2">
        <v>42175</v>
      </c>
      <c r="J1127" s="2">
        <v>1786</v>
      </c>
      <c r="K1127" s="2">
        <v>76572</v>
      </c>
      <c r="L1127" s="2">
        <v>16792</v>
      </c>
      <c r="M1127" s="2">
        <v>1042</v>
      </c>
      <c r="N1127" s="2">
        <v>16.100000000000001</v>
      </c>
      <c r="O1127" cm="1">
        <f t="array" ref="O1127">SUMPRODUCT((G1127&lt;=$G$1101:$G$1150)/COUNTIF($G$1101:$G$1150,$G$1101:$G$1150))</f>
        <v>27</v>
      </c>
    </row>
    <row r="1128" spans="1:15" x14ac:dyDescent="0.45">
      <c r="A1128" s="1" t="s">
        <v>17</v>
      </c>
      <c r="D1128" s="1"/>
      <c r="E1128" s="16">
        <v>44136</v>
      </c>
      <c r="F1128" s="1" t="s">
        <v>164</v>
      </c>
      <c r="G1128" s="2">
        <v>11429341</v>
      </c>
      <c r="H1128" s="2">
        <v>850246</v>
      </c>
      <c r="I1128" s="2">
        <v>82802</v>
      </c>
      <c r="J1128" s="2">
        <v>2217</v>
      </c>
      <c r="K1128" s="2">
        <v>103334</v>
      </c>
      <c r="L1128" s="2">
        <v>15896</v>
      </c>
      <c r="M1128" s="2">
        <v>1182</v>
      </c>
      <c r="N1128" s="2">
        <v>13.44</v>
      </c>
      <c r="O1128" cm="1">
        <f t="array" ref="O1128">SUMPRODUCT((G1128&lt;=$G$1101:$G$1150)/COUNTIF($G$1101:$G$1150,$G$1101:$G$1150))</f>
        <v>28</v>
      </c>
    </row>
    <row r="1129" spans="1:15" x14ac:dyDescent="0.45">
      <c r="A1129" s="1" t="s">
        <v>159</v>
      </c>
      <c r="D1129" s="1"/>
      <c r="E1129" s="16">
        <v>44136</v>
      </c>
      <c r="F1129" s="1" t="s">
        <v>164</v>
      </c>
      <c r="G1129" s="2">
        <v>10749389</v>
      </c>
      <c r="H1129" s="2">
        <v>516639</v>
      </c>
      <c r="I1129" s="2">
        <v>79724</v>
      </c>
      <c r="J1129" s="2">
        <v>1609</v>
      </c>
      <c r="K1129" s="2">
        <v>46969</v>
      </c>
      <c r="L1129" s="2">
        <v>14950</v>
      </c>
      <c r="M1129" s="2">
        <v>718</v>
      </c>
      <c r="N1129" s="2">
        <v>20.81</v>
      </c>
      <c r="O1129" cm="1">
        <f t="array" ref="O1129">SUMPRODUCT((G1129&lt;=$G$1101:$G$1150)/COUNTIF($G$1101:$G$1150,$G$1101:$G$1150))</f>
        <v>29</v>
      </c>
    </row>
    <row r="1130" spans="1:15" x14ac:dyDescent="0.45">
      <c r="A1130" s="1" t="s">
        <v>146</v>
      </c>
      <c r="D1130" s="1"/>
      <c r="E1130" s="16">
        <v>44136</v>
      </c>
      <c r="F1130" s="1" t="s">
        <v>164</v>
      </c>
      <c r="G1130" s="2">
        <v>9561880</v>
      </c>
      <c r="H1130" s="2">
        <v>222560</v>
      </c>
      <c r="I1130" s="2">
        <v>99353</v>
      </c>
      <c r="J1130" s="2">
        <v>613</v>
      </c>
      <c r="K1130" s="2">
        <v>18942</v>
      </c>
      <c r="L1130" s="2">
        <v>13298</v>
      </c>
      <c r="M1130" s="2">
        <v>309</v>
      </c>
      <c r="N1130" s="2">
        <v>42.96</v>
      </c>
      <c r="O1130" cm="1">
        <f t="array" ref="O1130">SUMPRODUCT((G1130&lt;=$G$1101:$G$1150)/COUNTIF($G$1101:$G$1150,$G$1101:$G$1150))</f>
        <v>30</v>
      </c>
    </row>
    <row r="1131" spans="1:15" x14ac:dyDescent="0.45">
      <c r="A1131" s="1" t="s">
        <v>31</v>
      </c>
      <c r="D1131" s="1"/>
      <c r="E1131" s="16">
        <v>44136</v>
      </c>
      <c r="F1131" s="1" t="s">
        <v>164</v>
      </c>
      <c r="G1131" s="2">
        <v>9124246</v>
      </c>
      <c r="H1131" s="2">
        <v>543369</v>
      </c>
      <c r="I1131" s="2">
        <v>35533</v>
      </c>
      <c r="J1131" s="2">
        <v>1113</v>
      </c>
      <c r="K1131" s="2">
        <v>51657</v>
      </c>
      <c r="L1131" s="2">
        <v>12690</v>
      </c>
      <c r="M1131" s="2">
        <v>755</v>
      </c>
      <c r="N1131" s="2">
        <v>16.79</v>
      </c>
      <c r="O1131" cm="1">
        <f t="array" ref="O1131">SUMPRODUCT((G1131&lt;=$G$1101:$G$1150)/COUNTIF($G$1101:$G$1150,$G$1101:$G$1150))</f>
        <v>31</v>
      </c>
    </row>
    <row r="1132" spans="1:15" x14ac:dyDescent="0.45">
      <c r="A1132" s="1" t="s">
        <v>168</v>
      </c>
      <c r="D1132" s="1"/>
      <c r="E1132" s="16">
        <v>44136</v>
      </c>
      <c r="F1132" s="1" t="s">
        <v>164</v>
      </c>
      <c r="G1132" s="2">
        <v>8143458</v>
      </c>
      <c r="H1132" s="2">
        <v>2075035</v>
      </c>
      <c r="I1132" s="2">
        <v>161169</v>
      </c>
      <c r="J1132" s="2">
        <v>11495</v>
      </c>
      <c r="K1132" s="2">
        <v>206852</v>
      </c>
      <c r="L1132" s="2">
        <v>11326</v>
      </c>
      <c r="M1132" s="2">
        <v>2886</v>
      </c>
      <c r="N1132" s="2">
        <v>3.92</v>
      </c>
      <c r="O1132" cm="1">
        <f t="array" ref="O1132">SUMPRODUCT((G1132&lt;=$G$1101:$G$1150)/COUNTIF($G$1101:$G$1150,$G$1101:$G$1150))</f>
        <v>32</v>
      </c>
    </row>
    <row r="1133" spans="1:15" x14ac:dyDescent="0.45">
      <c r="A1133" s="1" t="s">
        <v>51</v>
      </c>
      <c r="D1133" s="1"/>
      <c r="E1133" s="16">
        <v>44136</v>
      </c>
      <c r="F1133" s="1" t="s">
        <v>164</v>
      </c>
      <c r="G1133" s="2">
        <v>7445561</v>
      </c>
      <c r="H1133" s="2">
        <v>158693</v>
      </c>
      <c r="I1133" s="2">
        <v>50077</v>
      </c>
      <c r="J1133" s="2">
        <v>408</v>
      </c>
      <c r="K1133" s="2">
        <v>8599</v>
      </c>
      <c r="L1133" s="2">
        <v>10355</v>
      </c>
      <c r="M1133" s="2">
        <v>220</v>
      </c>
      <c r="N1133" s="2">
        <v>46.92</v>
      </c>
      <c r="O1133" cm="1">
        <f t="array" ref="O1133">SUMPRODUCT((G1133&lt;=$G$1101:$G$1150)/COUNTIF($G$1101:$G$1150,$G$1101:$G$1150))</f>
        <v>33</v>
      </c>
    </row>
    <row r="1134" spans="1:15" x14ac:dyDescent="0.45">
      <c r="A1134" s="1" t="s">
        <v>171</v>
      </c>
      <c r="D1134" s="1"/>
      <c r="E1134" s="16">
        <v>44136</v>
      </c>
      <c r="F1134" s="1" t="s">
        <v>164</v>
      </c>
      <c r="G1134" s="2">
        <v>6463474</v>
      </c>
      <c r="H1134" s="2">
        <v>195096</v>
      </c>
      <c r="I1134" s="2">
        <v>190903</v>
      </c>
      <c r="J1134" s="2">
        <v>1749</v>
      </c>
      <c r="K1134" s="2">
        <v>26812</v>
      </c>
      <c r="L1134" s="2">
        <v>8989</v>
      </c>
      <c r="M1134" s="2">
        <v>271</v>
      </c>
      <c r="N1134" s="2">
        <v>33.130000000000003</v>
      </c>
      <c r="O1134" cm="1">
        <f t="array" ref="O1134">SUMPRODUCT((G1134&lt;=$G$1101:$G$1150)/COUNTIF($G$1101:$G$1150,$G$1101:$G$1150))</f>
        <v>34</v>
      </c>
    </row>
    <row r="1135" spans="1:15" x14ac:dyDescent="0.45">
      <c r="A1135" s="1" t="s">
        <v>52</v>
      </c>
      <c r="D1135" s="1"/>
      <c r="E1135" s="16">
        <v>44136</v>
      </c>
      <c r="F1135" s="1" t="s">
        <v>164</v>
      </c>
      <c r="G1135" s="2">
        <v>6303313</v>
      </c>
      <c r="H1135" s="2">
        <v>211478</v>
      </c>
      <c r="I1135" s="2">
        <v>50077</v>
      </c>
      <c r="J1135" s="2">
        <v>752</v>
      </c>
      <c r="K1135" s="2">
        <v>17076</v>
      </c>
      <c r="L1135" s="2">
        <v>8766</v>
      </c>
      <c r="M1135" s="2">
        <v>294</v>
      </c>
      <c r="N1135" s="2">
        <v>29.81</v>
      </c>
      <c r="O1135" cm="1">
        <f t="array" ref="O1135">SUMPRODUCT((G1135&lt;=$G$1101:$G$1150)/COUNTIF($G$1101:$G$1150,$G$1101:$G$1150))</f>
        <v>35</v>
      </c>
    </row>
    <row r="1136" spans="1:15" x14ac:dyDescent="0.45">
      <c r="A1136" s="1" t="s">
        <v>215</v>
      </c>
      <c r="D1136" s="1"/>
      <c r="E1136" s="16">
        <v>44136</v>
      </c>
      <c r="F1136" s="1" t="s">
        <v>164</v>
      </c>
      <c r="G1136" s="2">
        <v>5449862</v>
      </c>
      <c r="H1136" s="2">
        <v>192604</v>
      </c>
      <c r="I1136" s="2">
        <v>39612</v>
      </c>
      <c r="J1136" s="2">
        <v>574</v>
      </c>
      <c r="K1136" s="2">
        <v>15076</v>
      </c>
      <c r="L1136" s="2">
        <v>7579</v>
      </c>
      <c r="M1136" s="2">
        <v>267</v>
      </c>
      <c r="N1136" s="2">
        <v>28.3</v>
      </c>
      <c r="O1136" cm="1">
        <f t="array" ref="O1136">SUMPRODUCT((G1136&lt;=$G$1101:$G$1150)/COUNTIF($G$1101:$G$1150,$G$1101:$G$1150))</f>
        <v>36</v>
      </c>
    </row>
    <row r="1137" spans="1:15" x14ac:dyDescent="0.45">
      <c r="A1137" s="1" t="s">
        <v>154</v>
      </c>
      <c r="D1137" s="1"/>
      <c r="E1137" s="16">
        <v>44136</v>
      </c>
      <c r="F1137" s="1" t="s">
        <v>164</v>
      </c>
      <c r="G1137" s="2">
        <v>5273887</v>
      </c>
      <c r="H1137" s="2">
        <v>222244</v>
      </c>
      <c r="I1137" s="2">
        <v>247502</v>
      </c>
      <c r="J1137" s="2">
        <v>603</v>
      </c>
      <c r="K1137" s="2">
        <v>51787</v>
      </c>
      <c r="L1137" s="2">
        <v>7335</v>
      </c>
      <c r="M1137" s="2">
        <v>309</v>
      </c>
      <c r="N1137" s="2">
        <v>23.73</v>
      </c>
      <c r="O1137" cm="1">
        <f t="array" ref="O1137">SUMPRODUCT((G1137&lt;=$G$1101:$G$1150)/COUNTIF($G$1101:$G$1150,$G$1101:$G$1150))</f>
        <v>37</v>
      </c>
    </row>
    <row r="1138" spans="1:15" x14ac:dyDescent="0.45">
      <c r="A1138" s="1" t="s">
        <v>44</v>
      </c>
      <c r="D1138" s="1"/>
      <c r="E1138" s="16">
        <v>44136</v>
      </c>
      <c r="F1138" s="1" t="s">
        <v>164</v>
      </c>
      <c r="G1138" s="2">
        <v>4260512</v>
      </c>
      <c r="H1138" s="2">
        <v>160965</v>
      </c>
      <c r="I1138" s="2">
        <v>40132</v>
      </c>
      <c r="J1138" s="2">
        <v>613</v>
      </c>
      <c r="K1138" s="2">
        <v>9312</v>
      </c>
      <c r="L1138" s="2">
        <v>5925</v>
      </c>
      <c r="M1138" s="2">
        <v>223</v>
      </c>
      <c r="N1138" s="2">
        <v>26.47</v>
      </c>
      <c r="O1138" cm="1">
        <f t="array" ref="O1138">SUMPRODUCT((G1138&lt;=$G$1101:$G$1150)/COUNTIF($G$1101:$G$1150,$G$1101:$G$1150))</f>
        <v>38</v>
      </c>
    </row>
    <row r="1139" spans="1:15" x14ac:dyDescent="0.45">
      <c r="A1139" s="1" t="s">
        <v>85</v>
      </c>
      <c r="D1139" s="1"/>
      <c r="E1139" s="16">
        <v>44136</v>
      </c>
      <c r="F1139" s="1" t="s">
        <v>164</v>
      </c>
      <c r="G1139" s="2">
        <v>4027702</v>
      </c>
      <c r="H1139" s="2">
        <v>186618</v>
      </c>
      <c r="I1139" s="2">
        <v>35884</v>
      </c>
      <c r="J1139" s="2">
        <v>506</v>
      </c>
      <c r="K1139" s="2">
        <v>13146</v>
      </c>
      <c r="L1139" s="2">
        <v>5601</v>
      </c>
      <c r="M1139" s="2">
        <v>259</v>
      </c>
      <c r="N1139" s="2">
        <v>21.58</v>
      </c>
      <c r="O1139" cm="1">
        <f t="array" ref="O1139">SUMPRODUCT((G1139&lt;=$G$1101:$G$1150)/COUNTIF($G$1101:$G$1150,$G$1101:$G$1150))</f>
        <v>39</v>
      </c>
    </row>
    <row r="1140" spans="1:15" x14ac:dyDescent="0.45">
      <c r="A1140" s="1" t="s">
        <v>55</v>
      </c>
      <c r="D1140" s="1"/>
      <c r="E1140" s="16">
        <v>44136</v>
      </c>
      <c r="F1140" s="1" t="s">
        <v>164</v>
      </c>
      <c r="G1140" s="2">
        <v>3995849</v>
      </c>
      <c r="H1140" s="2">
        <v>204422</v>
      </c>
      <c r="I1140" s="2">
        <v>24941</v>
      </c>
      <c r="J1140" s="2">
        <v>579</v>
      </c>
      <c r="K1140" s="2">
        <v>16327</v>
      </c>
      <c r="L1140" s="2">
        <v>5557</v>
      </c>
      <c r="M1140" s="2">
        <v>284</v>
      </c>
      <c r="N1140" s="2">
        <v>19.55</v>
      </c>
      <c r="O1140" cm="1">
        <f t="array" ref="O1140">SUMPRODUCT((G1140&lt;=$G$1101:$G$1150)/COUNTIF($G$1101:$G$1150,$G$1101:$G$1150))</f>
        <v>40</v>
      </c>
    </row>
    <row r="1141" spans="1:15" x14ac:dyDescent="0.45">
      <c r="A1141" s="1" t="s">
        <v>26</v>
      </c>
      <c r="D1141" s="1"/>
      <c r="E1141" s="16">
        <v>44136</v>
      </c>
      <c r="F1141" s="1" t="s">
        <v>164</v>
      </c>
      <c r="G1141" s="2">
        <v>3432018</v>
      </c>
      <c r="H1141" s="2">
        <v>290694</v>
      </c>
      <c r="I1141" s="2">
        <v>42929</v>
      </c>
      <c r="J1141" s="2">
        <v>877</v>
      </c>
      <c r="K1141" s="2">
        <v>29024</v>
      </c>
      <c r="L1141" s="2">
        <v>4773</v>
      </c>
      <c r="M1141" s="2">
        <v>404</v>
      </c>
      <c r="N1141" s="2">
        <v>11.81</v>
      </c>
      <c r="O1141" cm="1">
        <f t="array" ref="O1141">SUMPRODUCT((G1141&lt;=$G$1101:$G$1150)/COUNTIF($G$1101:$G$1150,$G$1101:$G$1150))</f>
        <v>41</v>
      </c>
    </row>
    <row r="1142" spans="1:15" x14ac:dyDescent="0.45">
      <c r="A1142" s="1" t="s">
        <v>162</v>
      </c>
      <c r="D1142" s="1"/>
      <c r="E1142" s="16">
        <v>44136</v>
      </c>
      <c r="F1142" s="1" t="s">
        <v>164</v>
      </c>
      <c r="G1142" s="2">
        <v>3048244</v>
      </c>
      <c r="H1142" s="2">
        <v>237471</v>
      </c>
      <c r="I1142" s="2">
        <v>25824</v>
      </c>
      <c r="J1142" s="2">
        <v>1578</v>
      </c>
      <c r="K1142" s="2">
        <v>29634</v>
      </c>
      <c r="L1142" s="2">
        <v>4239</v>
      </c>
      <c r="M1142" s="2">
        <v>330</v>
      </c>
      <c r="N1142" s="2">
        <v>12.84</v>
      </c>
      <c r="O1142" cm="1">
        <f t="array" ref="O1142">SUMPRODUCT((G1142&lt;=$G$1101:$G$1150)/COUNTIF($G$1101:$G$1150,$G$1101:$G$1150))</f>
        <v>42</v>
      </c>
    </row>
    <row r="1143" spans="1:15" x14ac:dyDescent="0.45">
      <c r="A1143" s="1" t="s">
        <v>135</v>
      </c>
      <c r="D1143" s="1"/>
      <c r="E1143" s="16">
        <v>44136</v>
      </c>
      <c r="F1143" s="1" t="s">
        <v>164</v>
      </c>
      <c r="G1143" s="2">
        <v>2537107</v>
      </c>
      <c r="H1143" s="2">
        <v>172408</v>
      </c>
      <c r="I1143" s="2">
        <v>37329</v>
      </c>
      <c r="J1143" s="2">
        <v>343</v>
      </c>
      <c r="K1143" s="2">
        <v>8805</v>
      </c>
      <c r="L1143" s="2">
        <v>3528</v>
      </c>
      <c r="M1143" s="2">
        <v>239</v>
      </c>
      <c r="N1143" s="2">
        <v>14.72</v>
      </c>
      <c r="O1143" cm="1">
        <f t="array" ref="O1143">SUMPRODUCT((G1143&lt;=$G$1101:$G$1150)/COUNTIF($G$1101:$G$1150,$G$1101:$G$1150))</f>
        <v>43</v>
      </c>
    </row>
    <row r="1144" spans="1:15" x14ac:dyDescent="0.45">
      <c r="A1144" s="1" t="s">
        <v>153</v>
      </c>
      <c r="D1144" s="1"/>
      <c r="E1144" s="16">
        <v>44136</v>
      </c>
      <c r="F1144" s="1" t="s">
        <v>164</v>
      </c>
      <c r="G1144" s="2">
        <v>1987456</v>
      </c>
      <c r="H1144" s="2">
        <v>349734</v>
      </c>
      <c r="I1144" s="2">
        <v>90438</v>
      </c>
      <c r="J1144" s="2">
        <v>1464</v>
      </c>
      <c r="K1144" s="2">
        <v>46564</v>
      </c>
      <c r="L1144" s="2">
        <v>2764</v>
      </c>
      <c r="M1144" s="2">
        <v>486</v>
      </c>
      <c r="N1144" s="2">
        <v>5.68</v>
      </c>
      <c r="O1144" cm="1">
        <f t="array" ref="O1144">SUMPRODUCT((G1144&lt;=$G$1101:$G$1150)/COUNTIF($G$1101:$G$1150,$G$1101:$G$1150))</f>
        <v>44</v>
      </c>
    </row>
    <row r="1145" spans="1:15" x14ac:dyDescent="0.45">
      <c r="A1145" s="1" t="s">
        <v>54</v>
      </c>
      <c r="D1145" s="1"/>
      <c r="E1145" s="16">
        <v>44136</v>
      </c>
      <c r="F1145" s="1" t="s">
        <v>164</v>
      </c>
      <c r="G1145" s="2">
        <v>1980616</v>
      </c>
      <c r="H1145" s="2">
        <v>239794</v>
      </c>
      <c r="I1145" s="2">
        <v>27252</v>
      </c>
      <c r="J1145" s="2">
        <v>626</v>
      </c>
      <c r="K1145" s="2">
        <v>20083</v>
      </c>
      <c r="L1145" s="2">
        <v>2754</v>
      </c>
      <c r="M1145" s="2">
        <v>333</v>
      </c>
      <c r="N1145" s="2">
        <v>8.26</v>
      </c>
      <c r="O1145" cm="1">
        <f t="array" ref="O1145">SUMPRODUCT((G1145&lt;=$G$1101:$G$1150)/COUNTIF($G$1101:$G$1150,$G$1101:$G$1150))</f>
        <v>45</v>
      </c>
    </row>
    <row r="1146" spans="1:15" x14ac:dyDescent="0.45">
      <c r="A1146" s="1" t="s">
        <v>53</v>
      </c>
      <c r="D1146" s="1"/>
      <c r="E1146" s="16">
        <v>44136</v>
      </c>
      <c r="F1146" s="1" t="s">
        <v>164</v>
      </c>
      <c r="G1146" s="2">
        <v>1851380</v>
      </c>
      <c r="H1146" s="2">
        <v>152333</v>
      </c>
      <c r="I1146" s="2">
        <v>10893</v>
      </c>
      <c r="J1146" s="2">
        <v>482</v>
      </c>
      <c r="K1146" s="2">
        <v>18418</v>
      </c>
      <c r="L1146" s="2">
        <v>2574</v>
      </c>
      <c r="M1146" s="2">
        <v>211</v>
      </c>
      <c r="N1146" s="2">
        <v>12.15</v>
      </c>
      <c r="O1146" cm="1">
        <f t="array" ref="O1146">SUMPRODUCT((G1146&lt;=$G$1101:$G$1150)/COUNTIF($G$1101:$G$1150,$G$1101:$G$1150))</f>
        <v>46</v>
      </c>
    </row>
    <row r="1147" spans="1:15" x14ac:dyDescent="0.45">
      <c r="A1147" s="1" t="s">
        <v>49</v>
      </c>
      <c r="D1147" s="1"/>
      <c r="E1147" s="16">
        <v>44136</v>
      </c>
      <c r="F1147" s="1" t="s">
        <v>164</v>
      </c>
      <c r="G1147" s="2">
        <v>1826227</v>
      </c>
      <c r="H1147" s="2">
        <v>219617</v>
      </c>
      <c r="I1147" s="2">
        <v>36989</v>
      </c>
      <c r="J1147" s="2">
        <v>765</v>
      </c>
      <c r="K1147" s="2">
        <v>14818</v>
      </c>
      <c r="L1147" s="2">
        <v>2539</v>
      </c>
      <c r="M1147" s="2">
        <v>305</v>
      </c>
      <c r="N1147" s="2">
        <v>8.32</v>
      </c>
      <c r="O1147" cm="1">
        <f t="array" ref="O1147">SUMPRODUCT((G1147&lt;=$G$1101:$G$1150)/COUNTIF($G$1101:$G$1150,$G$1101:$G$1150))</f>
        <v>47</v>
      </c>
    </row>
    <row r="1148" spans="1:15" x14ac:dyDescent="0.45">
      <c r="A1148" s="1" t="s">
        <v>50</v>
      </c>
      <c r="D1148" s="1"/>
      <c r="E1148" s="16">
        <v>44136</v>
      </c>
      <c r="F1148" s="1" t="s">
        <v>164</v>
      </c>
      <c r="G1148" s="2">
        <v>1641388</v>
      </c>
      <c r="H1148" s="2">
        <v>190729</v>
      </c>
      <c r="I1148" s="2">
        <v>24096</v>
      </c>
      <c r="J1148" s="2">
        <v>454</v>
      </c>
      <c r="K1148" s="2">
        <v>30295</v>
      </c>
      <c r="L1148" s="2">
        <v>2282</v>
      </c>
      <c r="M1148" s="2">
        <v>265</v>
      </c>
      <c r="N1148" s="2">
        <v>8.61</v>
      </c>
      <c r="O1148" cm="1">
        <f t="array" ref="O1148">SUMPRODUCT((G1148&lt;=$G$1101:$G$1150)/COUNTIF($G$1101:$G$1150,$G$1101:$G$1150))</f>
        <v>48</v>
      </c>
    </row>
    <row r="1149" spans="1:15" x14ac:dyDescent="0.45">
      <c r="A1149" s="1" t="s">
        <v>35</v>
      </c>
      <c r="D1149" s="1"/>
      <c r="E1149" s="16">
        <v>44136</v>
      </c>
      <c r="F1149" s="1" t="s">
        <v>164</v>
      </c>
      <c r="G1149" s="2">
        <v>1571602</v>
      </c>
      <c r="H1149" s="2">
        <v>221669</v>
      </c>
      <c r="I1149" s="2">
        <v>27629</v>
      </c>
      <c r="J1149" s="2">
        <v>572</v>
      </c>
      <c r="K1149" s="2">
        <v>20393</v>
      </c>
      <c r="L1149" s="2">
        <v>2185</v>
      </c>
      <c r="M1149" s="2">
        <v>308</v>
      </c>
      <c r="N1149" s="2">
        <v>7.09</v>
      </c>
      <c r="O1149" cm="1">
        <f t="array" ref="O1149">SUMPRODUCT((G1149&lt;=$G$1101:$G$1150)/COUNTIF($G$1101:$G$1150,$G$1101:$G$1150))</f>
        <v>49</v>
      </c>
    </row>
    <row r="1150" spans="1:15" x14ac:dyDescent="0.45">
      <c r="A1150" s="1" t="s">
        <v>71</v>
      </c>
      <c r="D1150" s="1"/>
      <c r="E1150" s="16">
        <v>44136</v>
      </c>
      <c r="F1150" s="1" t="s">
        <v>164</v>
      </c>
      <c r="G1150" s="2">
        <v>1188115</v>
      </c>
      <c r="H1150" s="2">
        <v>241773</v>
      </c>
      <c r="I1150" s="2">
        <v>21892</v>
      </c>
      <c r="J1150" s="2">
        <v>1422</v>
      </c>
      <c r="K1150" s="2">
        <v>34742</v>
      </c>
      <c r="L1150" s="2">
        <v>1652</v>
      </c>
      <c r="M1150" s="2">
        <v>336</v>
      </c>
      <c r="N1150" s="2">
        <v>4.91</v>
      </c>
      <c r="O1150" cm="1">
        <f t="array" ref="O1150">SUMPRODUCT((G1150&lt;=$G$1101:$G$1150)/COUNTIF($G$1101:$G$1150,$G$1101:$G$1150))</f>
        <v>50</v>
      </c>
    </row>
    <row r="1151" spans="1:15" x14ac:dyDescent="0.45">
      <c r="A1151" s="1" t="s">
        <v>18</v>
      </c>
      <c r="D1151" s="1"/>
      <c r="E1151" s="16">
        <v>44166</v>
      </c>
      <c r="F1151" s="1" t="s">
        <v>164</v>
      </c>
      <c r="G1151" s="2">
        <v>248573448</v>
      </c>
      <c r="H1151" s="2">
        <v>3149975</v>
      </c>
      <c r="I1151" s="2">
        <v>1117874</v>
      </c>
      <c r="J1151" s="2">
        <v>8817</v>
      </c>
      <c r="K1151" s="2">
        <v>413135</v>
      </c>
      <c r="L1151" s="2">
        <v>334553</v>
      </c>
      <c r="M1151" s="2">
        <v>4239</v>
      </c>
      <c r="N1151" s="2">
        <v>78.91</v>
      </c>
      <c r="O1151" cm="1">
        <f t="array" ref="O1151">SUMPRODUCT((G1151&lt;=$G$1151:$G$1200)/COUNTIF($G$1151:$G$1200,$G$1151:$G$1200))</f>
        <v>1</v>
      </c>
    </row>
    <row r="1152" spans="1:15" x14ac:dyDescent="0.45">
      <c r="A1152" s="1" t="s">
        <v>10</v>
      </c>
      <c r="D1152" s="1"/>
      <c r="E1152" s="16">
        <v>44166</v>
      </c>
      <c r="F1152" s="1" t="s">
        <v>164</v>
      </c>
      <c r="G1152" s="2">
        <v>108692225</v>
      </c>
      <c r="H1152" s="2">
        <v>7231028</v>
      </c>
      <c r="I1152" s="2">
        <v>1585293</v>
      </c>
      <c r="J1152" s="2">
        <v>129860</v>
      </c>
      <c r="K1152" s="2">
        <v>667652</v>
      </c>
      <c r="L1152" s="2">
        <v>146288</v>
      </c>
      <c r="M1152" s="2">
        <v>9732</v>
      </c>
      <c r="N1152" s="2">
        <v>15.03</v>
      </c>
      <c r="O1152" cm="1">
        <f t="array" ref="O1152">SUMPRODUCT((G1152&lt;=$G$1151:$G$1200)/COUNTIF($G$1151:$G$1200,$G$1151:$G$1200))</f>
        <v>2</v>
      </c>
    </row>
    <row r="1153" spans="1:15" x14ac:dyDescent="0.45">
      <c r="A1153" s="1" t="s">
        <v>12</v>
      </c>
      <c r="D1153" s="1"/>
      <c r="E1153" s="16">
        <v>44166</v>
      </c>
      <c r="F1153" s="1" t="s">
        <v>164</v>
      </c>
      <c r="G1153" s="2">
        <v>96413165</v>
      </c>
      <c r="H1153" s="2">
        <v>3297197</v>
      </c>
      <c r="I1153" s="2">
        <v>318449</v>
      </c>
      <c r="J1153" s="2">
        <v>7979</v>
      </c>
      <c r="K1153" s="2">
        <v>247003</v>
      </c>
      <c r="L1153" s="2">
        <v>129761</v>
      </c>
      <c r="M1153" s="2">
        <v>4437</v>
      </c>
      <c r="N1153" s="2">
        <v>29.24</v>
      </c>
      <c r="O1153" cm="1">
        <f t="array" ref="O1153">SUMPRODUCT((G1153&lt;=$G$1151:$G$1200)/COUNTIF($G$1151:$G$1200,$G$1151:$G$1200))</f>
        <v>3</v>
      </c>
    </row>
    <row r="1154" spans="1:15" x14ac:dyDescent="0.45">
      <c r="A1154" s="1" t="s">
        <v>19</v>
      </c>
      <c r="D1154" s="1"/>
      <c r="E1154" s="16">
        <v>44166</v>
      </c>
      <c r="F1154" s="1" t="s">
        <v>164</v>
      </c>
      <c r="G1154" s="2">
        <v>90202480</v>
      </c>
      <c r="H1154" s="2">
        <v>2343848</v>
      </c>
      <c r="I1154" s="2">
        <v>411898</v>
      </c>
      <c r="J1154" s="2">
        <v>11273</v>
      </c>
      <c r="K1154" s="2">
        <v>108723</v>
      </c>
      <c r="L1154" s="2">
        <v>121403</v>
      </c>
      <c r="M1154" s="2">
        <v>3154</v>
      </c>
      <c r="N1154" s="2">
        <v>38.479999999999997</v>
      </c>
      <c r="O1154" cm="1">
        <f t="array" ref="O1154">SUMPRODUCT((G1154&lt;=$G$1151:$G$1200)/COUNTIF($G$1151:$G$1200,$G$1151:$G$1200))</f>
        <v>4</v>
      </c>
    </row>
    <row r="1155" spans="1:15" x14ac:dyDescent="0.45">
      <c r="A1155" s="1" t="s">
        <v>25</v>
      </c>
      <c r="D1155" s="1"/>
      <c r="E1155" s="16">
        <v>44166</v>
      </c>
      <c r="F1155" s="1" t="s">
        <v>164</v>
      </c>
      <c r="G1155" s="2">
        <v>72142619</v>
      </c>
      <c r="H1155" s="2">
        <v>2736322</v>
      </c>
      <c r="I1155" s="2">
        <v>591932</v>
      </c>
      <c r="J1155" s="2">
        <v>7060</v>
      </c>
      <c r="K1155" s="2">
        <v>346527</v>
      </c>
      <c r="L1155" s="2">
        <v>97096</v>
      </c>
      <c r="M1155" s="2">
        <v>3682</v>
      </c>
      <c r="N1155" s="2">
        <v>26.36</v>
      </c>
      <c r="O1155" cm="1">
        <f t="array" ref="O1155">SUMPRODUCT((G1155&lt;=$G$1151:$G$1200)/COUNTIF($G$1151:$G$1200,$G$1151:$G$1200))</f>
        <v>5</v>
      </c>
    </row>
    <row r="1156" spans="1:15" x14ac:dyDescent="0.45">
      <c r="A1156" s="1" t="s">
        <v>101</v>
      </c>
      <c r="D1156" s="1"/>
      <c r="E1156" s="16">
        <v>44166</v>
      </c>
      <c r="F1156" s="1" t="s">
        <v>164</v>
      </c>
      <c r="G1156" s="2">
        <v>65844965</v>
      </c>
      <c r="H1156" s="2">
        <v>2460572</v>
      </c>
      <c r="I1156" s="2">
        <v>343398</v>
      </c>
      <c r="J1156" s="2">
        <v>7996</v>
      </c>
      <c r="K1156" s="2">
        <v>174916</v>
      </c>
      <c r="L1156" s="2">
        <v>88620</v>
      </c>
      <c r="M1156" s="2">
        <v>3311</v>
      </c>
      <c r="N1156" s="2">
        <v>26.76</v>
      </c>
      <c r="O1156" cm="1">
        <f t="array" ref="O1156">SUMPRODUCT((G1156&lt;=$G$1151:$G$1200)/COUNTIF($G$1151:$G$1200,$G$1151:$G$1200))</f>
        <v>6</v>
      </c>
    </row>
    <row r="1157" spans="1:15" x14ac:dyDescent="0.45">
      <c r="A1157" s="1" t="s">
        <v>173</v>
      </c>
      <c r="D1157" s="1"/>
      <c r="E1157" s="16">
        <v>44166</v>
      </c>
      <c r="F1157" s="1" t="s">
        <v>164</v>
      </c>
      <c r="G1157" s="2">
        <v>63683090</v>
      </c>
      <c r="H1157" s="2">
        <v>2587517</v>
      </c>
      <c r="I1157" s="2">
        <v>1126038</v>
      </c>
      <c r="J1157" s="2">
        <v>35125</v>
      </c>
      <c r="K1157" s="2">
        <v>232288</v>
      </c>
      <c r="L1157" s="2">
        <v>85710</v>
      </c>
      <c r="M1157" s="2">
        <v>3482</v>
      </c>
      <c r="N1157" s="2">
        <v>24.61</v>
      </c>
      <c r="O1157" cm="1">
        <f t="array" ref="O1157">SUMPRODUCT((G1157&lt;=$G$1151:$G$1200)/COUNTIF($G$1151:$G$1200,$G$1151:$G$1200))</f>
        <v>7</v>
      </c>
    </row>
    <row r="1158" spans="1:15" x14ac:dyDescent="0.45">
      <c r="A1158" s="1" t="s">
        <v>24</v>
      </c>
      <c r="D1158" s="1"/>
      <c r="E1158" s="16">
        <v>44166</v>
      </c>
      <c r="F1158" s="1" t="s">
        <v>164</v>
      </c>
      <c r="G1158" s="2">
        <v>61709131</v>
      </c>
      <c r="H1158" s="2">
        <v>1807602</v>
      </c>
      <c r="I1158" s="2">
        <v>262859</v>
      </c>
      <c r="J1158" s="2">
        <v>6530</v>
      </c>
      <c r="K1158" s="2">
        <v>172265</v>
      </c>
      <c r="L1158" s="2">
        <v>83054</v>
      </c>
      <c r="M1158" s="2">
        <v>2432</v>
      </c>
      <c r="N1158" s="2">
        <v>34.14</v>
      </c>
      <c r="O1158" cm="1">
        <f t="array" ref="O1158">SUMPRODUCT((G1158&lt;=$G$1151:$G$1200)/COUNTIF($G$1151:$G$1200,$G$1151:$G$1200))</f>
        <v>8</v>
      </c>
    </row>
    <row r="1159" spans="1:15" x14ac:dyDescent="0.45">
      <c r="A1159" s="1" t="s">
        <v>16</v>
      </c>
      <c r="D1159" s="1"/>
      <c r="E1159" s="16">
        <v>44166</v>
      </c>
      <c r="F1159" s="1" t="s">
        <v>164</v>
      </c>
      <c r="G1159" s="2">
        <v>60757021</v>
      </c>
      <c r="H1159" s="2">
        <v>1426365</v>
      </c>
      <c r="I1159" s="2">
        <v>387473</v>
      </c>
      <c r="J1159" s="2">
        <v>3961</v>
      </c>
      <c r="K1159" s="2">
        <v>154721</v>
      </c>
      <c r="L1159" s="2">
        <v>81772</v>
      </c>
      <c r="M1159" s="2">
        <v>1919</v>
      </c>
      <c r="N1159" s="2">
        <v>42.6</v>
      </c>
      <c r="O1159" cm="1">
        <f t="array" ref="O1159">SUMPRODUCT((G1159&lt;=$G$1151:$G$1200)/COUNTIF($G$1151:$G$1200,$G$1151:$G$1200))</f>
        <v>9</v>
      </c>
    </row>
    <row r="1160" spans="1:15" x14ac:dyDescent="0.45">
      <c r="A1160" s="1" t="s">
        <v>28</v>
      </c>
      <c r="D1160" s="1"/>
      <c r="E1160" s="16">
        <v>44166</v>
      </c>
      <c r="F1160" s="1" t="s">
        <v>164</v>
      </c>
      <c r="G1160" s="2">
        <v>57062005</v>
      </c>
      <c r="H1160" s="2">
        <v>998798</v>
      </c>
      <c r="I1160" s="2">
        <v>418894</v>
      </c>
      <c r="J1160" s="2">
        <v>3710</v>
      </c>
      <c r="K1160" s="2">
        <v>45168</v>
      </c>
      <c r="L1160" s="2">
        <v>76799</v>
      </c>
      <c r="M1160" s="2">
        <v>1344</v>
      </c>
      <c r="N1160" s="2">
        <v>57.13</v>
      </c>
      <c r="O1160" cm="1">
        <f t="array" ref="O1160">SUMPRODUCT((G1160&lt;=$G$1151:$G$1200)/COUNTIF($G$1151:$G$1200,$G$1151:$G$1200))</f>
        <v>10</v>
      </c>
    </row>
    <row r="1161" spans="1:15" x14ac:dyDescent="0.45">
      <c r="A1161" s="1" t="s">
        <v>155</v>
      </c>
      <c r="D1161" s="1"/>
      <c r="E1161" s="16">
        <v>44166</v>
      </c>
      <c r="F1161" s="1" t="s">
        <v>164</v>
      </c>
      <c r="G1161" s="2">
        <v>50435363</v>
      </c>
      <c r="H1161" s="2">
        <v>898171</v>
      </c>
      <c r="I1161" s="2">
        <v>493501</v>
      </c>
      <c r="J1161" s="2">
        <v>3332</v>
      </c>
      <c r="K1161" s="2">
        <v>178817</v>
      </c>
      <c r="L1161" s="2">
        <v>67880</v>
      </c>
      <c r="M1161" s="2">
        <v>1208</v>
      </c>
      <c r="N1161" s="2">
        <v>56.15</v>
      </c>
      <c r="O1161" cm="1">
        <f t="array" ref="O1161">SUMPRODUCT((G1161&lt;=$G$1151:$G$1200)/COUNTIF($G$1151:$G$1200,$G$1151:$G$1200))</f>
        <v>11</v>
      </c>
    </row>
    <row r="1162" spans="1:15" x14ac:dyDescent="0.45">
      <c r="A1162" s="1" t="s">
        <v>166</v>
      </c>
      <c r="D1162" s="1"/>
      <c r="E1162" s="16">
        <v>44166</v>
      </c>
      <c r="F1162" s="1" t="s">
        <v>164</v>
      </c>
      <c r="G1162" s="2">
        <v>43110526</v>
      </c>
      <c r="H1162" s="2">
        <v>902019</v>
      </c>
      <c r="I1162" s="2">
        <v>304406</v>
      </c>
      <c r="J1162" s="2">
        <v>3646</v>
      </c>
      <c r="K1162" s="2">
        <v>102912</v>
      </c>
      <c r="L1162" s="2">
        <v>58022</v>
      </c>
      <c r="M1162" s="2">
        <v>1214</v>
      </c>
      <c r="N1162" s="2">
        <v>47.79</v>
      </c>
      <c r="O1162" cm="1">
        <f t="array" ref="O1162">SUMPRODUCT((G1162&lt;=$G$1151:$G$1200)/COUNTIF($G$1151:$G$1200,$G$1151:$G$1200))</f>
        <v>12</v>
      </c>
    </row>
    <row r="1163" spans="1:15" x14ac:dyDescent="0.45">
      <c r="A1163" s="1" t="s">
        <v>20</v>
      </c>
      <c r="D1163" s="1"/>
      <c r="E1163" s="16">
        <v>44166</v>
      </c>
      <c r="F1163" s="1" t="s">
        <v>164</v>
      </c>
      <c r="G1163" s="2">
        <v>42881664</v>
      </c>
      <c r="H1163" s="2">
        <v>631156</v>
      </c>
      <c r="I1163" s="2">
        <v>243589</v>
      </c>
      <c r="J1163" s="2">
        <v>1506</v>
      </c>
      <c r="K1163" s="2">
        <v>30337</v>
      </c>
      <c r="L1163" s="2">
        <v>57714</v>
      </c>
      <c r="M1163" s="2">
        <v>849</v>
      </c>
      <c r="N1163" s="2">
        <v>67.94</v>
      </c>
      <c r="O1163" cm="1">
        <f t="array" ref="O1163">SUMPRODUCT((G1163&lt;=$G$1151:$G$1200)/COUNTIF($G$1151:$G$1200,$G$1151:$G$1200))</f>
        <v>13</v>
      </c>
    </row>
    <row r="1164" spans="1:15" x14ac:dyDescent="0.45">
      <c r="A1164" s="1" t="s">
        <v>137</v>
      </c>
      <c r="D1164" s="1"/>
      <c r="E1164" s="16">
        <v>44166</v>
      </c>
      <c r="F1164" s="1" t="s">
        <v>164</v>
      </c>
      <c r="G1164" s="2">
        <v>42375108</v>
      </c>
      <c r="H1164" s="2">
        <v>2174160</v>
      </c>
      <c r="I1164" s="2">
        <v>286887</v>
      </c>
      <c r="J1164" s="2">
        <v>4958</v>
      </c>
      <c r="K1164" s="2">
        <v>197181</v>
      </c>
      <c r="L1164" s="2">
        <v>57032</v>
      </c>
      <c r="M1164" s="2">
        <v>2926</v>
      </c>
      <c r="N1164" s="2">
        <v>19.489999999999998</v>
      </c>
      <c r="O1164" cm="1">
        <f t="array" ref="O1164">SUMPRODUCT((G1164&lt;=$G$1151:$G$1200)/COUNTIF($G$1151:$G$1200,$G$1151:$G$1200))</f>
        <v>14</v>
      </c>
    </row>
    <row r="1165" spans="1:15" x14ac:dyDescent="0.45">
      <c r="A1165" s="1" t="s">
        <v>61</v>
      </c>
      <c r="D1165" s="1"/>
      <c r="E1165" s="16">
        <v>44166</v>
      </c>
      <c r="F1165" s="1" t="s">
        <v>164</v>
      </c>
      <c r="G1165" s="2">
        <v>35472272</v>
      </c>
      <c r="H1165" s="2">
        <v>2536048</v>
      </c>
      <c r="I1165" s="2">
        <v>149460</v>
      </c>
      <c r="J1165" s="2">
        <v>5828</v>
      </c>
      <c r="K1165" s="2">
        <v>208690</v>
      </c>
      <c r="L1165" s="2">
        <v>47741</v>
      </c>
      <c r="M1165" s="2">
        <v>3413</v>
      </c>
      <c r="N1165" s="2">
        <v>13.99</v>
      </c>
      <c r="O1165" cm="1">
        <f t="array" ref="O1165">SUMPRODUCT((G1165&lt;=$G$1151:$G$1200)/COUNTIF($G$1151:$G$1200,$G$1151:$G$1200))</f>
        <v>15</v>
      </c>
    </row>
    <row r="1166" spans="1:15" x14ac:dyDescent="0.45">
      <c r="A1166" s="1" t="s">
        <v>39</v>
      </c>
      <c r="D1166" s="1"/>
      <c r="E1166" s="16">
        <v>44166</v>
      </c>
      <c r="F1166" s="1" t="s">
        <v>164</v>
      </c>
      <c r="G1166" s="2">
        <v>25720299</v>
      </c>
      <c r="H1166" s="2">
        <v>195280</v>
      </c>
      <c r="I1166" s="2">
        <v>84878</v>
      </c>
      <c r="J1166" s="2">
        <v>480</v>
      </c>
      <c r="K1166" s="2">
        <v>14402</v>
      </c>
      <c r="L1166" s="2">
        <v>34616</v>
      </c>
      <c r="M1166" s="2">
        <v>262</v>
      </c>
      <c r="N1166" s="2">
        <v>131.71</v>
      </c>
      <c r="O1166" cm="1">
        <f t="array" ref="O1166">SUMPRODUCT((G1166&lt;=$G$1151:$G$1200)/COUNTIF($G$1151:$G$1200,$G$1151:$G$1200))</f>
        <v>16</v>
      </c>
    </row>
    <row r="1167" spans="1:15" x14ac:dyDescent="0.45">
      <c r="A1167" s="1" t="s">
        <v>29</v>
      </c>
      <c r="D1167" s="1"/>
      <c r="E1167" s="16">
        <v>44166</v>
      </c>
      <c r="F1167" s="1" t="s">
        <v>164</v>
      </c>
      <c r="G1167" s="2">
        <v>22353684</v>
      </c>
      <c r="H1167" s="2">
        <v>1246148</v>
      </c>
      <c r="I1167" s="2">
        <v>139113</v>
      </c>
      <c r="J1167" s="2">
        <v>3372</v>
      </c>
      <c r="K1167" s="2">
        <v>265728</v>
      </c>
      <c r="L1167" s="2">
        <v>30085</v>
      </c>
      <c r="M1167" s="2">
        <v>1677</v>
      </c>
      <c r="N1167" s="2">
        <v>17.940000000000001</v>
      </c>
      <c r="O1167" cm="1">
        <f t="array" ref="O1167">SUMPRODUCT((G1167&lt;=$G$1151:$G$1200)/COUNTIF($G$1151:$G$1200,$G$1151:$G$1200))</f>
        <v>17</v>
      </c>
    </row>
    <row r="1168" spans="1:15" x14ac:dyDescent="0.45">
      <c r="A1168" s="1" t="s">
        <v>34</v>
      </c>
      <c r="D1168" s="1"/>
      <c r="E1168" s="16">
        <v>44166</v>
      </c>
      <c r="F1168" s="1" t="s">
        <v>164</v>
      </c>
      <c r="G1168" s="2">
        <v>21893184</v>
      </c>
      <c r="H1168" s="2">
        <v>783176</v>
      </c>
      <c r="I1168" s="2">
        <v>152685</v>
      </c>
      <c r="J1168" s="2">
        <v>2892</v>
      </c>
      <c r="K1168" s="2">
        <v>45618</v>
      </c>
      <c r="L1168" s="2">
        <v>29465</v>
      </c>
      <c r="M1168" s="2">
        <v>1054</v>
      </c>
      <c r="N1168" s="2">
        <v>27.95</v>
      </c>
      <c r="O1168" cm="1">
        <f t="array" ref="O1168">SUMPRODUCT((G1168&lt;=$G$1151:$G$1200)/COUNTIF($G$1151:$G$1200,$G$1151:$G$1200))</f>
        <v>18</v>
      </c>
    </row>
    <row r="1169" spans="1:15" x14ac:dyDescent="0.45">
      <c r="A1169" s="1" t="s">
        <v>21</v>
      </c>
      <c r="D1169" s="1"/>
      <c r="E1169" s="16">
        <v>44166</v>
      </c>
      <c r="F1169" s="1" t="s">
        <v>164</v>
      </c>
      <c r="G1169" s="2">
        <v>19981739</v>
      </c>
      <c r="H1169" s="2">
        <v>1048473</v>
      </c>
      <c r="I1169" s="2">
        <v>79655</v>
      </c>
      <c r="J1169" s="2">
        <v>2857</v>
      </c>
      <c r="K1169" s="2">
        <v>83419</v>
      </c>
      <c r="L1169" s="2">
        <v>26893</v>
      </c>
      <c r="M1169" s="2">
        <v>1411</v>
      </c>
      <c r="N1169" s="2">
        <v>19.059999999999999</v>
      </c>
      <c r="O1169" cm="1">
        <f t="array" ref="O1169">SUMPRODUCT((G1169&lt;=$G$1151:$G$1200)/COUNTIF($G$1151:$G$1200,$G$1151:$G$1200))</f>
        <v>19</v>
      </c>
    </row>
    <row r="1170" spans="1:15" x14ac:dyDescent="0.45">
      <c r="A1170" s="1" t="s">
        <v>52</v>
      </c>
      <c r="D1170" s="1"/>
      <c r="E1170" s="16">
        <v>44166</v>
      </c>
      <c r="F1170" s="1" t="s">
        <v>164</v>
      </c>
      <c r="G1170" s="2">
        <v>19209195</v>
      </c>
      <c r="H1170" s="2">
        <v>251897</v>
      </c>
      <c r="I1170" s="2">
        <v>330443</v>
      </c>
      <c r="J1170" s="2">
        <v>877</v>
      </c>
      <c r="K1170" s="2">
        <v>21980</v>
      </c>
      <c r="L1170" s="2">
        <v>25853</v>
      </c>
      <c r="M1170" s="2">
        <v>339</v>
      </c>
      <c r="N1170" s="2">
        <v>76.260000000000005</v>
      </c>
      <c r="O1170" cm="1">
        <f t="array" ref="O1170">SUMPRODUCT((G1170&lt;=$G$1151:$G$1200)/COUNTIF($G$1151:$G$1200,$G$1151:$G$1200))</f>
        <v>20</v>
      </c>
    </row>
    <row r="1171" spans="1:15" x14ac:dyDescent="0.45">
      <c r="A1171" s="1" t="s">
        <v>167</v>
      </c>
      <c r="D1171" s="1"/>
      <c r="E1171" s="16">
        <v>44166</v>
      </c>
      <c r="F1171" s="1" t="s">
        <v>164</v>
      </c>
      <c r="G1171" s="2">
        <v>18211346</v>
      </c>
      <c r="H1171" s="2">
        <v>1829893</v>
      </c>
      <c r="I1171" s="2">
        <v>103314</v>
      </c>
      <c r="J1171" s="2">
        <v>5757</v>
      </c>
      <c r="K1171" s="2">
        <v>176857</v>
      </c>
      <c r="L1171" s="2">
        <v>24510</v>
      </c>
      <c r="M1171" s="2">
        <v>2462</v>
      </c>
      <c r="N1171" s="2">
        <v>9.9499999999999993</v>
      </c>
      <c r="O1171" cm="1">
        <f t="array" ref="O1171">SUMPRODUCT((G1171&lt;=$G$1151:$G$1200)/COUNTIF($G$1151:$G$1200,$G$1151:$G$1200))</f>
        <v>21</v>
      </c>
    </row>
    <row r="1172" spans="1:15" x14ac:dyDescent="0.45">
      <c r="A1172" s="1" t="s">
        <v>15</v>
      </c>
      <c r="D1172" s="1"/>
      <c r="E1172" s="16">
        <v>44166</v>
      </c>
      <c r="F1172" s="1" t="s">
        <v>164</v>
      </c>
      <c r="G1172" s="2">
        <v>13597110</v>
      </c>
      <c r="H1172" s="2">
        <v>798761</v>
      </c>
      <c r="I1172" s="2">
        <v>95650</v>
      </c>
      <c r="J1172" s="2">
        <v>2056</v>
      </c>
      <c r="K1172" s="2">
        <v>82400</v>
      </c>
      <c r="L1172" s="2">
        <v>18300</v>
      </c>
      <c r="M1172" s="2">
        <v>1075</v>
      </c>
      <c r="N1172" s="2">
        <v>17.02</v>
      </c>
      <c r="O1172" cm="1">
        <f t="array" ref="O1172">SUMPRODUCT((G1172&lt;=$G$1151:$G$1200)/COUNTIF($G$1151:$G$1200,$G$1151:$G$1200))</f>
        <v>22</v>
      </c>
    </row>
    <row r="1173" spans="1:15" x14ac:dyDescent="0.45">
      <c r="A1173" s="1" t="s">
        <v>163</v>
      </c>
      <c r="D1173" s="1"/>
      <c r="E1173" s="16">
        <v>44166</v>
      </c>
      <c r="F1173" s="1" t="s">
        <v>164</v>
      </c>
      <c r="G1173" s="2">
        <v>12721346</v>
      </c>
      <c r="H1173" s="2">
        <v>660077</v>
      </c>
      <c r="I1173" s="2">
        <v>98644</v>
      </c>
      <c r="J1173" s="2">
        <v>3349</v>
      </c>
      <c r="K1173" s="2">
        <v>60414</v>
      </c>
      <c r="L1173" s="2">
        <v>17121</v>
      </c>
      <c r="M1173" s="2">
        <v>888</v>
      </c>
      <c r="N1173" s="2">
        <v>19.27</v>
      </c>
      <c r="O1173" cm="1">
        <f t="array" ref="O1173">SUMPRODUCT((G1173&lt;=$G$1151:$G$1200)/COUNTIF($G$1151:$G$1200,$G$1151:$G$1200))</f>
        <v>23</v>
      </c>
    </row>
    <row r="1174" spans="1:15" x14ac:dyDescent="0.45">
      <c r="A1174" s="1" t="s">
        <v>14</v>
      </c>
      <c r="D1174" s="1"/>
      <c r="E1174" s="16">
        <v>44166</v>
      </c>
      <c r="F1174" s="1" t="s">
        <v>164</v>
      </c>
      <c r="G1174" s="2">
        <v>11247123</v>
      </c>
      <c r="H1174" s="2">
        <v>665913</v>
      </c>
      <c r="I1174" s="2">
        <v>78588</v>
      </c>
      <c r="J1174" s="2">
        <v>1364</v>
      </c>
      <c r="K1174" s="2">
        <v>43142</v>
      </c>
      <c r="L1174" s="2">
        <v>15137</v>
      </c>
      <c r="M1174" s="2">
        <v>896</v>
      </c>
      <c r="N1174" s="2">
        <v>16.89</v>
      </c>
      <c r="O1174" cm="1">
        <f t="array" ref="O1174">SUMPRODUCT((G1174&lt;=$G$1151:$G$1200)/COUNTIF($G$1151:$G$1200,$G$1151:$G$1200))</f>
        <v>24</v>
      </c>
    </row>
    <row r="1175" spans="1:15" x14ac:dyDescent="0.45">
      <c r="A1175" s="1" t="s">
        <v>146</v>
      </c>
      <c r="D1175" s="1"/>
      <c r="E1175" s="16">
        <v>44166</v>
      </c>
      <c r="F1175" s="1" t="s">
        <v>164</v>
      </c>
      <c r="G1175" s="2">
        <v>11180884</v>
      </c>
      <c r="H1175" s="2">
        <v>238619</v>
      </c>
      <c r="I1175" s="2">
        <v>301456</v>
      </c>
      <c r="J1175" s="2">
        <v>612</v>
      </c>
      <c r="K1175" s="2">
        <v>20425</v>
      </c>
      <c r="L1175" s="2">
        <v>15048</v>
      </c>
      <c r="M1175" s="2">
        <v>321</v>
      </c>
      <c r="N1175" s="2">
        <v>46.86</v>
      </c>
      <c r="O1175" cm="1">
        <f t="array" ref="O1175">SUMPRODUCT((G1175&lt;=$G$1151:$G$1200)/COUNTIF($G$1151:$G$1200,$G$1151:$G$1200))</f>
        <v>25</v>
      </c>
    </row>
    <row r="1176" spans="1:15" x14ac:dyDescent="0.45">
      <c r="A1176" s="1" t="s">
        <v>17</v>
      </c>
      <c r="D1176" s="1"/>
      <c r="E1176" s="16">
        <v>44166</v>
      </c>
      <c r="F1176" s="1" t="s">
        <v>164</v>
      </c>
      <c r="G1176" s="2">
        <v>11040735</v>
      </c>
      <c r="H1176" s="2">
        <v>1049311</v>
      </c>
      <c r="I1176" s="2">
        <v>63981</v>
      </c>
      <c r="J1176" s="2">
        <v>2589</v>
      </c>
      <c r="K1176" s="2">
        <v>124865</v>
      </c>
      <c r="L1176" s="2">
        <v>14859</v>
      </c>
      <c r="M1176" s="2">
        <v>1412</v>
      </c>
      <c r="N1176" s="2">
        <v>10.52</v>
      </c>
      <c r="O1176" cm="1">
        <f t="array" ref="O1176">SUMPRODUCT((G1176&lt;=$G$1151:$G$1200)/COUNTIF($G$1151:$G$1200,$G$1151:$G$1200))</f>
        <v>26</v>
      </c>
    </row>
    <row r="1177" spans="1:15" x14ac:dyDescent="0.45">
      <c r="A1177" s="1" t="s">
        <v>84</v>
      </c>
      <c r="D1177" s="1"/>
      <c r="E1177" s="16">
        <v>44166</v>
      </c>
      <c r="F1177" s="1" t="s">
        <v>164</v>
      </c>
      <c r="G1177" s="2">
        <v>10343994</v>
      </c>
      <c r="H1177" s="2">
        <v>241947</v>
      </c>
      <c r="I1177" s="2">
        <v>43424</v>
      </c>
      <c r="J1177" s="2">
        <v>510</v>
      </c>
      <c r="K1177" s="2">
        <v>27691</v>
      </c>
      <c r="L1177" s="2">
        <v>13921</v>
      </c>
      <c r="M1177" s="2">
        <v>325</v>
      </c>
      <c r="N1177" s="2">
        <v>42.75</v>
      </c>
      <c r="O1177" cm="1">
        <f t="array" ref="O1177">SUMPRODUCT((G1177&lt;=$G$1151:$G$1200)/COUNTIF($G$1151:$G$1200,$G$1151:$G$1200))</f>
        <v>27</v>
      </c>
    </row>
    <row r="1178" spans="1:15" x14ac:dyDescent="0.45">
      <c r="A1178" s="1" t="s">
        <v>168</v>
      </c>
      <c r="D1178" s="1"/>
      <c r="E1178" s="16">
        <v>44166</v>
      </c>
      <c r="F1178" s="1" t="s">
        <v>164</v>
      </c>
      <c r="G1178" s="2">
        <v>10016794</v>
      </c>
      <c r="H1178" s="2">
        <v>4129393</v>
      </c>
      <c r="I1178" s="2">
        <v>43174</v>
      </c>
      <c r="J1178" s="2">
        <v>11277</v>
      </c>
      <c r="K1178" s="2">
        <v>299053</v>
      </c>
      <c r="L1178" s="2">
        <v>13481</v>
      </c>
      <c r="M1178" s="2">
        <v>5557</v>
      </c>
      <c r="N1178" s="2">
        <v>2.4300000000000002</v>
      </c>
      <c r="O1178" cm="1">
        <f t="array" ref="O1178">SUMPRODUCT((G1178&lt;=$G$1151:$G$1200)/COUNTIF($G$1151:$G$1200,$G$1151:$G$1200))</f>
        <v>28</v>
      </c>
    </row>
    <row r="1179" spans="1:15" x14ac:dyDescent="0.45">
      <c r="A1179" s="1" t="s">
        <v>31</v>
      </c>
      <c r="D1179" s="1"/>
      <c r="E1179" s="16">
        <v>44166</v>
      </c>
      <c r="F1179" s="1" t="s">
        <v>164</v>
      </c>
      <c r="G1179" s="2">
        <v>9085376</v>
      </c>
      <c r="H1179" s="2">
        <v>551803</v>
      </c>
      <c r="I1179" s="2">
        <v>109763</v>
      </c>
      <c r="J1179" s="2">
        <v>1130</v>
      </c>
      <c r="K1179" s="2">
        <v>53957</v>
      </c>
      <c r="L1179" s="2">
        <v>12227</v>
      </c>
      <c r="M1179" s="2">
        <v>742</v>
      </c>
      <c r="N1179" s="2">
        <v>16.46</v>
      </c>
      <c r="O1179" cm="1">
        <f t="array" ref="O1179">SUMPRODUCT((G1179&lt;=$G$1151:$G$1200)/COUNTIF($G$1151:$G$1200,$G$1151:$G$1200))</f>
        <v>29</v>
      </c>
    </row>
    <row r="1180" spans="1:15" x14ac:dyDescent="0.45">
      <c r="A1180" s="1" t="s">
        <v>174</v>
      </c>
      <c r="D1180" s="1"/>
      <c r="E1180" s="16">
        <v>44166</v>
      </c>
      <c r="F1180" s="1" t="s">
        <v>164</v>
      </c>
      <c r="G1180" s="2">
        <v>8658588</v>
      </c>
      <c r="H1180" s="2">
        <v>148566</v>
      </c>
      <c r="I1180" s="2">
        <v>85642</v>
      </c>
      <c r="J1180" s="2">
        <v>568</v>
      </c>
      <c r="K1180" s="2">
        <v>10967</v>
      </c>
      <c r="L1180" s="2">
        <v>11653</v>
      </c>
      <c r="M1180" s="2">
        <v>199</v>
      </c>
      <c r="N1180" s="2">
        <v>58.28</v>
      </c>
      <c r="O1180" cm="1">
        <f t="array" ref="O1180">SUMPRODUCT((G1180&lt;=$G$1151:$G$1200)/COUNTIF($G$1151:$G$1200,$G$1151:$G$1200))</f>
        <v>30</v>
      </c>
    </row>
    <row r="1181" spans="1:15" x14ac:dyDescent="0.45">
      <c r="A1181" s="1" t="s">
        <v>85</v>
      </c>
      <c r="D1181" s="1"/>
      <c r="E1181" s="16">
        <v>44166</v>
      </c>
      <c r="F1181" s="1" t="s">
        <v>164</v>
      </c>
      <c r="G1181" s="2">
        <v>8114860</v>
      </c>
      <c r="H1181" s="2">
        <v>236150</v>
      </c>
      <c r="I1181" s="2">
        <v>59851</v>
      </c>
      <c r="J1181" s="2">
        <v>605</v>
      </c>
      <c r="K1181" s="2">
        <v>17342</v>
      </c>
      <c r="L1181" s="2">
        <v>10921</v>
      </c>
      <c r="M1181" s="2">
        <v>317</v>
      </c>
      <c r="N1181" s="2">
        <v>34.36</v>
      </c>
      <c r="O1181" cm="1">
        <f t="array" ref="O1181">SUMPRODUCT((G1181&lt;=$G$1151:$G$1200)/COUNTIF($G$1151:$G$1200,$G$1151:$G$1200))</f>
        <v>31</v>
      </c>
    </row>
    <row r="1182" spans="1:15" x14ac:dyDescent="0.45">
      <c r="A1182" s="1" t="s">
        <v>22</v>
      </c>
      <c r="D1182" s="1"/>
      <c r="E1182" s="16">
        <v>44166</v>
      </c>
      <c r="F1182" s="1" t="s">
        <v>164</v>
      </c>
      <c r="G1182" s="2">
        <v>8042552</v>
      </c>
      <c r="H1182" s="2">
        <v>773754</v>
      </c>
      <c r="I1182" s="2">
        <v>55622</v>
      </c>
      <c r="J1182" s="2">
        <v>2931</v>
      </c>
      <c r="K1182" s="2">
        <v>56761</v>
      </c>
      <c r="L1182" s="2">
        <v>10824</v>
      </c>
      <c r="M1182" s="2">
        <v>1041</v>
      </c>
      <c r="N1182" s="2">
        <v>10.39</v>
      </c>
      <c r="O1182" cm="1">
        <f t="array" ref="O1182">SUMPRODUCT((G1182&lt;=$G$1151:$G$1200)/COUNTIF($G$1151:$G$1200,$G$1151:$G$1200))</f>
        <v>32</v>
      </c>
    </row>
    <row r="1183" spans="1:15" x14ac:dyDescent="0.45">
      <c r="A1183" s="1" t="s">
        <v>165</v>
      </c>
      <c r="D1183" s="1"/>
      <c r="E1183" s="16">
        <v>44166</v>
      </c>
      <c r="F1183" s="1" t="s">
        <v>164</v>
      </c>
      <c r="G1183" s="2">
        <v>6922034</v>
      </c>
      <c r="H1183" s="2">
        <v>639238</v>
      </c>
      <c r="I1183" s="2">
        <v>88767</v>
      </c>
      <c r="J1183" s="2">
        <v>2373</v>
      </c>
      <c r="K1183" s="2">
        <v>110260</v>
      </c>
      <c r="L1183" s="2">
        <v>9316</v>
      </c>
      <c r="M1183" s="2">
        <v>860</v>
      </c>
      <c r="N1183" s="2">
        <v>10.83</v>
      </c>
      <c r="O1183" cm="1">
        <f t="array" ref="O1183">SUMPRODUCT((G1183&lt;=$G$1151:$G$1200)/COUNTIF($G$1151:$G$1200,$G$1151:$G$1200))</f>
        <v>33</v>
      </c>
    </row>
    <row r="1184" spans="1:15" x14ac:dyDescent="0.45">
      <c r="A1184" s="1" t="s">
        <v>44</v>
      </c>
      <c r="D1184" s="1"/>
      <c r="E1184" s="16">
        <v>44166</v>
      </c>
      <c r="F1184" s="1" t="s">
        <v>164</v>
      </c>
      <c r="G1184" s="2">
        <v>6870777</v>
      </c>
      <c r="H1184" s="2">
        <v>213893</v>
      </c>
      <c r="I1184" s="2">
        <v>38278</v>
      </c>
      <c r="J1184" s="2">
        <v>655</v>
      </c>
      <c r="K1184" s="2">
        <v>11872</v>
      </c>
      <c r="L1184" s="2">
        <v>9247</v>
      </c>
      <c r="M1184" s="2">
        <v>287</v>
      </c>
      <c r="N1184" s="2">
        <v>32.119999999999997</v>
      </c>
      <c r="O1184" cm="1">
        <f t="array" ref="O1184">SUMPRODUCT((G1184&lt;=$G$1151:$G$1200)/COUNTIF($G$1151:$G$1200,$G$1151:$G$1200))</f>
        <v>34</v>
      </c>
    </row>
    <row r="1185" spans="1:15" x14ac:dyDescent="0.45">
      <c r="A1185" s="1" t="s">
        <v>154</v>
      </c>
      <c r="D1185" s="1"/>
      <c r="E1185" s="16">
        <v>44166</v>
      </c>
      <c r="F1185" s="1" t="s">
        <v>164</v>
      </c>
      <c r="G1185" s="2">
        <v>6140810</v>
      </c>
      <c r="H1185" s="2">
        <v>245465</v>
      </c>
      <c r="I1185" s="2">
        <v>307786</v>
      </c>
      <c r="J1185" s="2">
        <v>1210</v>
      </c>
      <c r="K1185" s="2">
        <v>53766</v>
      </c>
      <c r="L1185" s="2">
        <v>8264</v>
      </c>
      <c r="M1185" s="2">
        <v>330</v>
      </c>
      <c r="N1185" s="2">
        <v>25.02</v>
      </c>
      <c r="O1185" cm="1">
        <f t="array" ref="O1185">SUMPRODUCT((G1185&lt;=$G$1151:$G$1200)/COUNTIF($G$1151:$G$1200,$G$1151:$G$1200))</f>
        <v>35</v>
      </c>
    </row>
    <row r="1186" spans="1:15" x14ac:dyDescent="0.45">
      <c r="A1186" s="1" t="s">
        <v>159</v>
      </c>
      <c r="D1186" s="1"/>
      <c r="E1186" s="16">
        <v>44166</v>
      </c>
      <c r="F1186" s="1" t="s">
        <v>164</v>
      </c>
      <c r="G1186" s="2">
        <v>5744707</v>
      </c>
      <c r="H1186" s="2">
        <v>531210</v>
      </c>
      <c r="I1186" s="2">
        <v>151940</v>
      </c>
      <c r="J1186" s="2">
        <v>1555</v>
      </c>
      <c r="K1186" s="2">
        <v>46862</v>
      </c>
      <c r="L1186" s="2">
        <v>7731</v>
      </c>
      <c r="M1186" s="2">
        <v>714</v>
      </c>
      <c r="N1186" s="2">
        <v>10.81</v>
      </c>
      <c r="O1186" cm="1">
        <f t="array" ref="O1186">SUMPRODUCT((G1186&lt;=$G$1151:$G$1200)/COUNTIF($G$1151:$G$1200,$G$1151:$G$1200))</f>
        <v>36</v>
      </c>
    </row>
    <row r="1187" spans="1:15" x14ac:dyDescent="0.45">
      <c r="A1187" s="1" t="s">
        <v>45</v>
      </c>
      <c r="D1187" s="1"/>
      <c r="E1187" s="16">
        <v>44166</v>
      </c>
      <c r="F1187" s="1" t="s">
        <v>164</v>
      </c>
      <c r="G1187" s="2">
        <v>4764346</v>
      </c>
      <c r="H1187" s="2">
        <v>159945</v>
      </c>
      <c r="I1187" s="2">
        <v>37514</v>
      </c>
      <c r="J1187" s="2">
        <v>554</v>
      </c>
      <c r="K1187" s="2">
        <v>8159</v>
      </c>
      <c r="L1187" s="2">
        <v>6412</v>
      </c>
      <c r="M1187" s="2">
        <v>215</v>
      </c>
      <c r="N1187" s="2">
        <v>29.79</v>
      </c>
      <c r="O1187" cm="1">
        <f t="array" ref="O1187">SUMPRODUCT((G1187&lt;=$G$1151:$G$1200)/COUNTIF($G$1151:$G$1200,$G$1151:$G$1200))</f>
        <v>37</v>
      </c>
    </row>
    <row r="1188" spans="1:15" x14ac:dyDescent="0.45">
      <c r="A1188" s="1" t="s">
        <v>26</v>
      </c>
      <c r="D1188" s="1"/>
      <c r="E1188" s="16">
        <v>44166</v>
      </c>
      <c r="F1188" s="1" t="s">
        <v>164</v>
      </c>
      <c r="G1188" s="2">
        <v>4201273</v>
      </c>
      <c r="H1188" s="2">
        <v>318665</v>
      </c>
      <c r="I1188" s="2">
        <v>57023</v>
      </c>
      <c r="J1188" s="2">
        <v>1151</v>
      </c>
      <c r="K1188" s="2">
        <v>33662</v>
      </c>
      <c r="L1188" s="2">
        <v>5654</v>
      </c>
      <c r="M1188" s="2">
        <v>428</v>
      </c>
      <c r="N1188" s="2">
        <v>13.18</v>
      </c>
      <c r="O1188" cm="1">
        <f t="array" ref="O1188">SUMPRODUCT((G1188&lt;=$G$1151:$G$1200)/COUNTIF($G$1151:$G$1200,$G$1151:$G$1200))</f>
        <v>38</v>
      </c>
    </row>
    <row r="1189" spans="1:15" x14ac:dyDescent="0.45">
      <c r="A1189" s="1" t="s">
        <v>55</v>
      </c>
      <c r="D1189" s="1"/>
      <c r="E1189" s="16">
        <v>44166</v>
      </c>
      <c r="F1189" s="1" t="s">
        <v>164</v>
      </c>
      <c r="G1189" s="2">
        <v>3510922</v>
      </c>
      <c r="H1189" s="2">
        <v>200209</v>
      </c>
      <c r="I1189" s="2">
        <v>12971</v>
      </c>
      <c r="J1189" s="2">
        <v>555</v>
      </c>
      <c r="K1189" s="2">
        <v>16680</v>
      </c>
      <c r="L1189" s="2">
        <v>4725</v>
      </c>
      <c r="M1189" s="2">
        <v>269</v>
      </c>
      <c r="N1189" s="2">
        <v>17.54</v>
      </c>
      <c r="O1189" cm="1">
        <f t="array" ref="O1189">SUMPRODUCT((G1189&lt;=$G$1151:$G$1200)/COUNTIF($G$1151:$G$1200,$G$1151:$G$1200))</f>
        <v>39</v>
      </c>
    </row>
    <row r="1190" spans="1:15" x14ac:dyDescent="0.45">
      <c r="A1190" s="1" t="s">
        <v>49</v>
      </c>
      <c r="D1190" s="1"/>
      <c r="E1190" s="16">
        <v>44166</v>
      </c>
      <c r="F1190" s="1" t="s">
        <v>164</v>
      </c>
      <c r="G1190" s="2">
        <v>3444967</v>
      </c>
      <c r="H1190" s="2">
        <v>435487</v>
      </c>
      <c r="I1190" s="2">
        <v>29413</v>
      </c>
      <c r="J1190" s="2">
        <v>2459</v>
      </c>
      <c r="K1190" s="2">
        <v>21285</v>
      </c>
      <c r="L1190" s="2">
        <v>4636</v>
      </c>
      <c r="M1190" s="2">
        <v>586</v>
      </c>
      <c r="N1190" s="2">
        <v>7.91</v>
      </c>
      <c r="O1190" cm="1">
        <f t="array" ref="O1190">SUMPRODUCT((G1190&lt;=$G$1151:$G$1200)/COUNTIF($G$1151:$G$1200,$G$1151:$G$1200))</f>
        <v>40</v>
      </c>
    </row>
    <row r="1191" spans="1:15" x14ac:dyDescent="0.45">
      <c r="A1191" s="1" t="s">
        <v>162</v>
      </c>
      <c r="D1191" s="1"/>
      <c r="E1191" s="16">
        <v>44166</v>
      </c>
      <c r="F1191" s="1" t="s">
        <v>164</v>
      </c>
      <c r="G1191" s="2">
        <v>3039333</v>
      </c>
      <c r="H1191" s="2">
        <v>251612</v>
      </c>
      <c r="I1191" s="2">
        <v>109879</v>
      </c>
      <c r="J1191" s="2">
        <v>880</v>
      </c>
      <c r="K1191" s="2">
        <v>27007</v>
      </c>
      <c r="L1191" s="2">
        <v>4090</v>
      </c>
      <c r="M1191" s="2">
        <v>338</v>
      </c>
      <c r="N1191" s="2">
        <v>12.08</v>
      </c>
      <c r="O1191" cm="1">
        <f t="array" ref="O1191">SUMPRODUCT((G1191&lt;=$G$1151:$G$1200)/COUNTIF($G$1151:$G$1200,$G$1151:$G$1200))</f>
        <v>41</v>
      </c>
    </row>
    <row r="1192" spans="1:15" x14ac:dyDescent="0.45">
      <c r="A1192" s="1" t="s">
        <v>170</v>
      </c>
      <c r="D1192" s="1"/>
      <c r="E1192" s="16">
        <v>44166</v>
      </c>
      <c r="F1192" s="1" t="s">
        <v>164</v>
      </c>
      <c r="G1192" s="2">
        <v>2747810</v>
      </c>
      <c r="H1192" s="2">
        <v>253591</v>
      </c>
      <c r="I1192" s="2">
        <v>37260</v>
      </c>
      <c r="J1192" s="2">
        <v>1073</v>
      </c>
      <c r="K1192" s="2">
        <v>31710</v>
      </c>
      <c r="L1192" s="2">
        <v>3698</v>
      </c>
      <c r="M1192" s="2">
        <v>341</v>
      </c>
      <c r="N1192" s="2">
        <v>10.84</v>
      </c>
      <c r="O1192" cm="1">
        <f t="array" ref="O1192">SUMPRODUCT((G1192&lt;=$G$1151:$G$1200)/COUNTIF($G$1151:$G$1200,$G$1151:$G$1200))</f>
        <v>42</v>
      </c>
    </row>
    <row r="1193" spans="1:15" x14ac:dyDescent="0.45">
      <c r="A1193" s="1" t="s">
        <v>121</v>
      </c>
      <c r="D1193" s="1"/>
      <c r="E1193" s="16">
        <v>44166</v>
      </c>
      <c r="F1193" s="1" t="s">
        <v>164</v>
      </c>
      <c r="G1193" s="2">
        <v>2525032</v>
      </c>
      <c r="H1193" s="2">
        <v>154976</v>
      </c>
      <c r="I1193" s="2">
        <v>30624</v>
      </c>
      <c r="J1193" s="2">
        <v>715</v>
      </c>
      <c r="K1193" s="2">
        <v>23020</v>
      </c>
      <c r="L1193" s="2">
        <v>3398</v>
      </c>
      <c r="M1193" s="2">
        <v>208</v>
      </c>
      <c r="N1193" s="2">
        <v>16.29</v>
      </c>
      <c r="O1193" cm="1">
        <f t="array" ref="O1193">SUMPRODUCT((G1193&lt;=$G$1151:$G$1200)/COUNTIF($G$1151:$G$1200,$G$1151:$G$1200))</f>
        <v>43</v>
      </c>
    </row>
    <row r="1194" spans="1:15" x14ac:dyDescent="0.45">
      <c r="A1194" s="1" t="s">
        <v>135</v>
      </c>
      <c r="D1194" s="1"/>
      <c r="E1194" s="16">
        <v>44166</v>
      </c>
      <c r="F1194" s="1" t="s">
        <v>164</v>
      </c>
      <c r="G1194" s="2">
        <v>2145641</v>
      </c>
      <c r="H1194" s="2">
        <v>170846</v>
      </c>
      <c r="I1194" s="2">
        <v>11872</v>
      </c>
      <c r="J1194" s="2">
        <v>360</v>
      </c>
      <c r="K1194" s="2">
        <v>8805</v>
      </c>
      <c r="L1194" s="2">
        <v>2887</v>
      </c>
      <c r="M1194" s="2">
        <v>229</v>
      </c>
      <c r="N1194" s="2">
        <v>12.56</v>
      </c>
      <c r="O1194" cm="1">
        <f t="array" ref="O1194">SUMPRODUCT((G1194&lt;=$G$1151:$G$1200)/COUNTIF($G$1151:$G$1200,$G$1151:$G$1200))</f>
        <v>44</v>
      </c>
    </row>
    <row r="1195" spans="1:15" x14ac:dyDescent="0.45">
      <c r="A1195" s="1" t="s">
        <v>54</v>
      </c>
      <c r="D1195" s="1"/>
      <c r="E1195" s="16">
        <v>44166</v>
      </c>
      <c r="F1195" s="1" t="s">
        <v>164</v>
      </c>
      <c r="G1195" s="2">
        <v>1984514</v>
      </c>
      <c r="H1195" s="2">
        <v>270661</v>
      </c>
      <c r="I1195" s="2">
        <v>14509</v>
      </c>
      <c r="J1195" s="2">
        <v>695</v>
      </c>
      <c r="K1195" s="2">
        <v>22907</v>
      </c>
      <c r="L1195" s="2">
        <v>2670</v>
      </c>
      <c r="M1195" s="2">
        <v>364</v>
      </c>
      <c r="N1195" s="2">
        <v>7.33</v>
      </c>
      <c r="O1195" cm="1">
        <f t="array" ref="O1195">SUMPRODUCT((G1195&lt;=$G$1151:$G$1200)/COUNTIF($G$1151:$G$1200,$G$1151:$G$1200))</f>
        <v>45</v>
      </c>
    </row>
    <row r="1196" spans="1:15" x14ac:dyDescent="0.45">
      <c r="A1196" s="1" t="s">
        <v>53</v>
      </c>
      <c r="D1196" s="1"/>
      <c r="E1196" s="16">
        <v>44166</v>
      </c>
      <c r="F1196" s="1" t="s">
        <v>164</v>
      </c>
      <c r="G1196" s="2">
        <v>1922373</v>
      </c>
      <c r="H1196" s="2">
        <v>175104</v>
      </c>
      <c r="I1196" s="2">
        <v>12053</v>
      </c>
      <c r="J1196" s="2">
        <v>467</v>
      </c>
      <c r="K1196" s="2">
        <v>20488</v>
      </c>
      <c r="L1196" s="2">
        <v>2587</v>
      </c>
      <c r="M1196" s="2">
        <v>235</v>
      </c>
      <c r="N1196" s="2">
        <v>10.98</v>
      </c>
      <c r="O1196" cm="1">
        <f t="array" ref="O1196">SUMPRODUCT((G1196&lt;=$G$1151:$G$1200)/COUNTIF($G$1151:$G$1200,$G$1151:$G$1200))</f>
        <v>46</v>
      </c>
    </row>
    <row r="1197" spans="1:15" x14ac:dyDescent="0.45">
      <c r="A1197" s="1" t="s">
        <v>35</v>
      </c>
      <c r="D1197" s="1"/>
      <c r="E1197" s="16">
        <v>44166</v>
      </c>
      <c r="F1197" s="1" t="s">
        <v>164</v>
      </c>
      <c r="G1197" s="2">
        <v>1676641</v>
      </c>
      <c r="H1197" s="2">
        <v>277439</v>
      </c>
      <c r="I1197" s="2">
        <v>27213</v>
      </c>
      <c r="J1197" s="2">
        <v>739</v>
      </c>
      <c r="K1197" s="2">
        <v>27546</v>
      </c>
      <c r="L1197" s="2">
        <v>2256</v>
      </c>
      <c r="M1197" s="2">
        <v>373</v>
      </c>
      <c r="N1197" s="2">
        <v>6.04</v>
      </c>
      <c r="O1197" cm="1">
        <f t="array" ref="O1197">SUMPRODUCT((G1197&lt;=$G$1151:$G$1200)/COUNTIF($G$1151:$G$1200,$G$1151:$G$1200))</f>
        <v>47</v>
      </c>
    </row>
    <row r="1198" spans="1:15" x14ac:dyDescent="0.45">
      <c r="A1198" s="1" t="s">
        <v>71</v>
      </c>
      <c r="D1198" s="1"/>
      <c r="E1198" s="16">
        <v>44166</v>
      </c>
      <c r="F1198" s="1" t="s">
        <v>164</v>
      </c>
      <c r="G1198" s="2">
        <v>1619003</v>
      </c>
      <c r="H1198" s="2">
        <v>287411</v>
      </c>
      <c r="I1198" s="2">
        <v>127222</v>
      </c>
      <c r="J1198" s="2">
        <v>692</v>
      </c>
      <c r="K1198" s="2">
        <v>41648</v>
      </c>
      <c r="L1198" s="2">
        <v>2179</v>
      </c>
      <c r="M1198" s="2">
        <v>386</v>
      </c>
      <c r="N1198" s="2">
        <v>5.63</v>
      </c>
      <c r="O1198" cm="1">
        <f t="array" ref="O1198">SUMPRODUCT((G1198&lt;=$G$1151:$G$1200)/COUNTIF($G$1151:$G$1200,$G$1151:$G$1200))</f>
        <v>48</v>
      </c>
    </row>
    <row r="1199" spans="1:15" x14ac:dyDescent="0.45">
      <c r="A1199" s="1" t="s">
        <v>50</v>
      </c>
      <c r="D1199" s="1"/>
      <c r="E1199" s="16">
        <v>44166</v>
      </c>
      <c r="F1199" s="1" t="s">
        <v>164</v>
      </c>
      <c r="G1199" s="2">
        <v>1420666</v>
      </c>
      <c r="H1199" s="2">
        <v>202204</v>
      </c>
      <c r="I1199" s="2">
        <v>35849</v>
      </c>
      <c r="J1199" s="2">
        <v>436</v>
      </c>
      <c r="K1199" s="2">
        <v>32173</v>
      </c>
      <c r="L1199" s="2">
        <v>1912</v>
      </c>
      <c r="M1199" s="2">
        <v>272</v>
      </c>
      <c r="N1199" s="2">
        <v>7.03</v>
      </c>
      <c r="O1199" cm="1">
        <f t="array" ref="O1199">SUMPRODUCT((G1199&lt;=$G$1151:$G$1200)/COUNTIF($G$1151:$G$1200,$G$1151:$G$1200))</f>
        <v>49</v>
      </c>
    </row>
    <row r="1200" spans="1:15" x14ac:dyDescent="0.45">
      <c r="A1200" s="1" t="s">
        <v>153</v>
      </c>
      <c r="D1200" s="1"/>
      <c r="E1200" s="16">
        <v>44166</v>
      </c>
      <c r="F1200" s="1" t="s">
        <v>164</v>
      </c>
      <c r="G1200" s="2">
        <v>1336172</v>
      </c>
      <c r="H1200" s="2">
        <v>216039</v>
      </c>
      <c r="I1200" s="2">
        <v>41768</v>
      </c>
      <c r="J1200" s="2">
        <v>688</v>
      </c>
      <c r="K1200" s="2">
        <v>27958</v>
      </c>
      <c r="L1200" s="2">
        <v>1798</v>
      </c>
      <c r="M1200" s="2">
        <v>290</v>
      </c>
      <c r="N1200" s="2">
        <v>6.18</v>
      </c>
      <c r="O1200" cm="1">
        <f t="array" ref="O1200">SUMPRODUCT((G1200&lt;=$G$1151:$G$1200)/COUNTIF($G$1151:$G$1200,$G$1151:$G$1200))</f>
        <v>50</v>
      </c>
    </row>
    <row r="1201" spans="1:15" x14ac:dyDescent="0.45">
      <c r="A1201" s="1" t="s">
        <v>18</v>
      </c>
      <c r="D1201" s="1"/>
      <c r="E1201" s="16">
        <v>44197</v>
      </c>
      <c r="F1201" s="1" t="s">
        <v>175</v>
      </c>
      <c r="G1201" s="2">
        <v>248144653</v>
      </c>
      <c r="H1201" s="2">
        <v>3420670</v>
      </c>
      <c r="I1201" s="2">
        <v>2787896</v>
      </c>
      <c r="J1201" s="2">
        <v>8240</v>
      </c>
      <c r="K1201" s="2">
        <v>464702</v>
      </c>
      <c r="L1201" s="2">
        <v>333976</v>
      </c>
      <c r="M1201" s="2">
        <v>4603</v>
      </c>
      <c r="N1201" s="2">
        <v>72.540000000000006</v>
      </c>
      <c r="O1201" cm="1">
        <f t="array" ref="O1201">SUMPRODUCT((G1201&lt;=$G$1201:$G$1250)/COUNTIF($G$1201:$G$1250,$G$1201:$G$1250))</f>
        <v>1</v>
      </c>
    </row>
    <row r="1202" spans="1:15" x14ac:dyDescent="0.45">
      <c r="A1202" s="1" t="s">
        <v>52</v>
      </c>
      <c r="D1202" s="1"/>
      <c r="E1202" s="16">
        <v>44197</v>
      </c>
      <c r="F1202" s="1" t="s">
        <v>175</v>
      </c>
      <c r="G1202" s="2">
        <v>190468488</v>
      </c>
      <c r="H1202" s="2">
        <v>1147089</v>
      </c>
      <c r="I1202" s="2">
        <v>1373791</v>
      </c>
      <c r="J1202" s="2">
        <v>3249</v>
      </c>
      <c r="K1202" s="2">
        <v>91592</v>
      </c>
      <c r="L1202" s="2">
        <v>256350</v>
      </c>
      <c r="M1202" s="2">
        <v>1543</v>
      </c>
      <c r="N1202" s="2">
        <v>166.05</v>
      </c>
      <c r="O1202" cm="1">
        <f t="array" ref="O1202">SUMPRODUCT((G1202&lt;=$G$1201:$G$1250)/COUNTIF($G$1201:$G$1250,$G$1201:$G$1250))</f>
        <v>2</v>
      </c>
    </row>
    <row r="1203" spans="1:15" x14ac:dyDescent="0.45">
      <c r="A1203" s="1" t="s">
        <v>12</v>
      </c>
      <c r="D1203" s="1"/>
      <c r="E1203" s="16">
        <v>44197</v>
      </c>
      <c r="F1203" s="1" t="s">
        <v>175</v>
      </c>
      <c r="G1203" s="2">
        <v>170781975</v>
      </c>
      <c r="H1203" s="2">
        <v>4354400</v>
      </c>
      <c r="I1203" s="2">
        <v>689503</v>
      </c>
      <c r="J1203" s="2">
        <v>11606</v>
      </c>
      <c r="K1203" s="2">
        <v>294795</v>
      </c>
      <c r="L1203" s="2">
        <v>229854</v>
      </c>
      <c r="M1203" s="2">
        <v>5860</v>
      </c>
      <c r="N1203" s="2">
        <v>39.22</v>
      </c>
      <c r="O1203" cm="1">
        <f t="array" ref="O1203">SUMPRODUCT((G1203&lt;=$G$1201:$G$1250)/COUNTIF($G$1201:$G$1250,$G$1201:$G$1250))</f>
        <v>3</v>
      </c>
    </row>
    <row r="1204" spans="1:15" x14ac:dyDescent="0.45">
      <c r="A1204" s="1" t="s">
        <v>28</v>
      </c>
      <c r="D1204" s="1"/>
      <c r="E1204" s="16">
        <v>44197</v>
      </c>
      <c r="F1204" s="1" t="s">
        <v>175</v>
      </c>
      <c r="G1204" s="2">
        <v>110847591</v>
      </c>
      <c r="H1204" s="2">
        <v>1594856</v>
      </c>
      <c r="I1204" s="2">
        <v>441410</v>
      </c>
      <c r="J1204" s="2">
        <v>4268</v>
      </c>
      <c r="K1204" s="2">
        <v>67458</v>
      </c>
      <c r="L1204" s="2">
        <v>149189</v>
      </c>
      <c r="M1204" s="2">
        <v>2146</v>
      </c>
      <c r="N1204" s="2">
        <v>69.5</v>
      </c>
      <c r="O1204" cm="1">
        <f t="array" ref="O1204">SUMPRODUCT((G1204&lt;=$G$1201:$G$1250)/COUNTIF($G$1201:$G$1250,$G$1201:$G$1250))</f>
        <v>4</v>
      </c>
    </row>
    <row r="1205" spans="1:15" x14ac:dyDescent="0.45">
      <c r="A1205" s="1" t="s">
        <v>10</v>
      </c>
      <c r="D1205" s="1"/>
      <c r="E1205" s="16">
        <v>44197</v>
      </c>
      <c r="F1205" s="1" t="s">
        <v>175</v>
      </c>
      <c r="G1205" s="2">
        <v>101306583</v>
      </c>
      <c r="H1205" s="2">
        <v>7396984</v>
      </c>
      <c r="I1205" s="2">
        <v>997440</v>
      </c>
      <c r="J1205" s="2">
        <v>19348</v>
      </c>
      <c r="K1205" s="2">
        <v>689937</v>
      </c>
      <c r="L1205" s="2">
        <v>136348</v>
      </c>
      <c r="M1205" s="2">
        <v>9955</v>
      </c>
      <c r="N1205" s="2">
        <v>13.7</v>
      </c>
      <c r="O1205" cm="1">
        <f t="array" ref="O1205">SUMPRODUCT((G1205&lt;=$G$1201:$G$1250)/COUNTIF($G$1201:$G$1250,$G$1201:$G$1250))</f>
        <v>5</v>
      </c>
    </row>
    <row r="1206" spans="1:15" x14ac:dyDescent="0.45">
      <c r="A1206" s="1" t="s">
        <v>25</v>
      </c>
      <c r="D1206" s="1"/>
      <c r="E1206" s="16">
        <v>44197</v>
      </c>
      <c r="F1206" s="1" t="s">
        <v>175</v>
      </c>
      <c r="G1206" s="2">
        <v>80076090</v>
      </c>
      <c r="H1206" s="2">
        <v>3591863</v>
      </c>
      <c r="I1206" s="2">
        <v>931417</v>
      </c>
      <c r="J1206" s="2">
        <v>9892</v>
      </c>
      <c r="K1206" s="2">
        <v>443494</v>
      </c>
      <c r="L1206" s="2">
        <v>107774</v>
      </c>
      <c r="M1206" s="2">
        <v>4834</v>
      </c>
      <c r="N1206" s="2">
        <v>22.29</v>
      </c>
      <c r="O1206" cm="1">
        <f t="array" ref="O1206">SUMPRODUCT((G1206&lt;=$G$1201:$G$1250)/COUNTIF($G$1201:$G$1250,$G$1201:$G$1250))</f>
        <v>6</v>
      </c>
    </row>
    <row r="1207" spans="1:15" x14ac:dyDescent="0.45">
      <c r="A1207" s="1" t="s">
        <v>101</v>
      </c>
      <c r="D1207" s="1"/>
      <c r="E1207" s="16">
        <v>44197</v>
      </c>
      <c r="F1207" s="1" t="s">
        <v>175</v>
      </c>
      <c r="G1207" s="2">
        <v>80057408</v>
      </c>
      <c r="H1207" s="2">
        <v>3304045</v>
      </c>
      <c r="I1207" s="2">
        <v>424575</v>
      </c>
      <c r="J1207" s="2">
        <v>9097</v>
      </c>
      <c r="K1207" s="2">
        <v>225044</v>
      </c>
      <c r="L1207" s="2">
        <v>107748</v>
      </c>
      <c r="M1207" s="2">
        <v>4446</v>
      </c>
      <c r="N1207" s="2">
        <v>24.23</v>
      </c>
      <c r="O1207" cm="1">
        <f t="array" ref="O1207">SUMPRODUCT((G1207&lt;=$G$1201:$G$1250)/COUNTIF($G$1201:$G$1250,$G$1201:$G$1250))</f>
        <v>7</v>
      </c>
    </row>
    <row r="1208" spans="1:15" x14ac:dyDescent="0.45">
      <c r="A1208" s="1" t="s">
        <v>24</v>
      </c>
      <c r="D1208" s="1"/>
      <c r="E1208" s="16">
        <v>44197</v>
      </c>
      <c r="F1208" s="1" t="s">
        <v>175</v>
      </c>
      <c r="G1208" s="2">
        <v>74060698</v>
      </c>
      <c r="H1208" s="2">
        <v>2032778</v>
      </c>
      <c r="I1208" s="2">
        <v>327587</v>
      </c>
      <c r="J1208" s="2">
        <v>5660</v>
      </c>
      <c r="K1208" s="2">
        <v>185072</v>
      </c>
      <c r="L1208" s="2">
        <v>99677</v>
      </c>
      <c r="M1208" s="2">
        <v>2735</v>
      </c>
      <c r="N1208" s="2">
        <v>36.43</v>
      </c>
      <c r="O1208" cm="1">
        <f t="array" ref="O1208">SUMPRODUCT((G1208&lt;=$G$1201:$G$1250)/COUNTIF($G$1201:$G$1250,$G$1201:$G$1250))</f>
        <v>8</v>
      </c>
    </row>
    <row r="1209" spans="1:15" x14ac:dyDescent="0.45">
      <c r="A1209" s="1" t="s">
        <v>16</v>
      </c>
      <c r="D1209" s="1"/>
      <c r="E1209" s="16">
        <v>44197</v>
      </c>
      <c r="F1209" s="1" t="s">
        <v>175</v>
      </c>
      <c r="G1209" s="2">
        <v>60899705</v>
      </c>
      <c r="H1209" s="2">
        <v>1669538</v>
      </c>
      <c r="I1209" s="2">
        <v>592921</v>
      </c>
      <c r="J1209" s="2">
        <v>4598</v>
      </c>
      <c r="K1209" s="2">
        <v>178120</v>
      </c>
      <c r="L1209" s="2">
        <v>81964</v>
      </c>
      <c r="M1209" s="2">
        <v>2247</v>
      </c>
      <c r="N1209" s="2">
        <v>36.479999999999997</v>
      </c>
      <c r="O1209" cm="1">
        <f t="array" ref="O1209">SUMPRODUCT((G1209&lt;=$G$1201:$G$1250)/COUNTIF($G$1201:$G$1250,$G$1201:$G$1250))</f>
        <v>9</v>
      </c>
    </row>
    <row r="1210" spans="1:15" x14ac:dyDescent="0.45">
      <c r="A1210" s="1" t="s">
        <v>166</v>
      </c>
      <c r="D1210" s="1"/>
      <c r="E1210" s="16">
        <v>44197</v>
      </c>
      <c r="F1210" s="1" t="s">
        <v>175</v>
      </c>
      <c r="G1210" s="2">
        <v>55385122</v>
      </c>
      <c r="H1210" s="2">
        <v>1180415</v>
      </c>
      <c r="I1210" s="2">
        <v>837094</v>
      </c>
      <c r="J1210" s="2">
        <v>7733</v>
      </c>
      <c r="K1210" s="2">
        <v>137198</v>
      </c>
      <c r="L1210" s="2">
        <v>74542</v>
      </c>
      <c r="M1210" s="2">
        <v>1588</v>
      </c>
      <c r="N1210" s="2">
        <v>46.92</v>
      </c>
      <c r="O1210" cm="1">
        <f t="array" ref="O1210">SUMPRODUCT((G1210&lt;=$G$1201:$G$1250)/COUNTIF($G$1201:$G$1250,$G$1201:$G$1250))</f>
        <v>10</v>
      </c>
    </row>
    <row r="1211" spans="1:15" x14ac:dyDescent="0.45">
      <c r="A1211" s="1" t="s">
        <v>137</v>
      </c>
      <c r="D1211" s="1"/>
      <c r="E1211" s="16">
        <v>44197</v>
      </c>
      <c r="F1211" s="1" t="s">
        <v>175</v>
      </c>
      <c r="G1211" s="2">
        <v>54529695</v>
      </c>
      <c r="H1211" s="2">
        <v>3001295</v>
      </c>
      <c r="I1211" s="2">
        <v>227959</v>
      </c>
      <c r="J1211" s="2">
        <v>7100</v>
      </c>
      <c r="K1211" s="2">
        <v>258468</v>
      </c>
      <c r="L1211" s="2">
        <v>73391</v>
      </c>
      <c r="M1211" s="2">
        <v>4039</v>
      </c>
      <c r="N1211" s="2">
        <v>18.170000000000002</v>
      </c>
      <c r="O1211" cm="1">
        <f t="array" ref="O1211">SUMPRODUCT((G1211&lt;=$G$1201:$G$1250)/COUNTIF($G$1201:$G$1250,$G$1201:$G$1250))</f>
        <v>11</v>
      </c>
    </row>
    <row r="1212" spans="1:15" x14ac:dyDescent="0.45">
      <c r="A1212" s="1" t="s">
        <v>19</v>
      </c>
      <c r="D1212" s="1"/>
      <c r="E1212" s="16">
        <v>44197</v>
      </c>
      <c r="F1212" s="1" t="s">
        <v>175</v>
      </c>
      <c r="G1212" s="2">
        <v>44718092</v>
      </c>
      <c r="H1212" s="2">
        <v>1906856</v>
      </c>
      <c r="I1212" s="2">
        <v>146763</v>
      </c>
      <c r="J1212" s="2">
        <v>6800</v>
      </c>
      <c r="K1212" s="2">
        <v>91451</v>
      </c>
      <c r="L1212" s="2">
        <v>60185</v>
      </c>
      <c r="M1212" s="2">
        <v>2566</v>
      </c>
      <c r="N1212" s="2">
        <v>23.45</v>
      </c>
      <c r="O1212" cm="1">
        <f t="array" ref="O1212">SUMPRODUCT((G1212&lt;=$G$1201:$G$1250)/COUNTIF($G$1201:$G$1250,$G$1201:$G$1250))</f>
        <v>12</v>
      </c>
    </row>
    <row r="1213" spans="1:15" x14ac:dyDescent="0.45">
      <c r="A1213" s="1" t="s">
        <v>20</v>
      </c>
      <c r="D1213" s="1"/>
      <c r="E1213" s="16">
        <v>44197</v>
      </c>
      <c r="F1213" s="1" t="s">
        <v>175</v>
      </c>
      <c r="G1213" s="2">
        <v>39545934</v>
      </c>
      <c r="H1213" s="2">
        <v>721543</v>
      </c>
      <c r="I1213" s="2">
        <v>153186</v>
      </c>
      <c r="J1213" s="2">
        <v>1810</v>
      </c>
      <c r="K1213" s="2">
        <v>33400</v>
      </c>
      <c r="L1213" s="2">
        <v>53224</v>
      </c>
      <c r="M1213" s="2">
        <v>971</v>
      </c>
      <c r="N1213" s="2">
        <v>54.81</v>
      </c>
      <c r="O1213" cm="1">
        <f t="array" ref="O1213">SUMPRODUCT((G1213&lt;=$G$1201:$G$1250)/COUNTIF($G$1201:$G$1250,$G$1201:$G$1250))</f>
        <v>13</v>
      </c>
    </row>
    <row r="1214" spans="1:15" x14ac:dyDescent="0.45">
      <c r="A1214" s="1" t="s">
        <v>61</v>
      </c>
      <c r="D1214" s="1"/>
      <c r="E1214" s="16">
        <v>44197</v>
      </c>
      <c r="F1214" s="1" t="s">
        <v>175</v>
      </c>
      <c r="G1214" s="2">
        <v>36579530</v>
      </c>
      <c r="H1214" s="2">
        <v>2836621</v>
      </c>
      <c r="I1214" s="2">
        <v>154317</v>
      </c>
      <c r="J1214" s="2">
        <v>7377</v>
      </c>
      <c r="K1214" s="2">
        <v>232847</v>
      </c>
      <c r="L1214" s="2">
        <v>49232</v>
      </c>
      <c r="M1214" s="2">
        <v>3817</v>
      </c>
      <c r="N1214" s="2">
        <v>12.9</v>
      </c>
      <c r="O1214" cm="1">
        <f t="array" ref="O1214">SUMPRODUCT((G1214&lt;=$G$1201:$G$1250)/COUNTIF($G$1201:$G$1250,$G$1201:$G$1250))</f>
        <v>14</v>
      </c>
    </row>
    <row r="1215" spans="1:15" x14ac:dyDescent="0.45">
      <c r="A1215" s="1" t="s">
        <v>155</v>
      </c>
      <c r="D1215" s="1"/>
      <c r="E1215" s="16">
        <v>44197</v>
      </c>
      <c r="F1215" s="1" t="s">
        <v>175</v>
      </c>
      <c r="G1215" s="2">
        <v>31244138</v>
      </c>
      <c r="H1215" s="2">
        <v>661043</v>
      </c>
      <c r="I1215" s="2">
        <v>269117</v>
      </c>
      <c r="J1215" s="2">
        <v>2436</v>
      </c>
      <c r="K1215" s="2">
        <v>139022</v>
      </c>
      <c r="L1215" s="2">
        <v>42051</v>
      </c>
      <c r="M1215" s="2">
        <v>889</v>
      </c>
      <c r="N1215" s="2">
        <v>47.26</v>
      </c>
      <c r="O1215" cm="1">
        <f t="array" ref="O1215">SUMPRODUCT((G1215&lt;=$G$1201:$G$1250)/COUNTIF($G$1201:$G$1250,$G$1201:$G$1250))</f>
        <v>15</v>
      </c>
    </row>
    <row r="1216" spans="1:15" x14ac:dyDescent="0.45">
      <c r="A1216" s="1" t="s">
        <v>34</v>
      </c>
      <c r="D1216" s="1"/>
      <c r="E1216" s="16">
        <v>44197</v>
      </c>
      <c r="F1216" s="1" t="s">
        <v>175</v>
      </c>
      <c r="G1216" s="2">
        <v>26059223</v>
      </c>
      <c r="H1216" s="2">
        <v>874666</v>
      </c>
      <c r="I1216" s="2">
        <v>139051</v>
      </c>
      <c r="J1216" s="2">
        <v>2873</v>
      </c>
      <c r="K1216" s="2">
        <v>53538</v>
      </c>
      <c r="L1216" s="2">
        <v>35072</v>
      </c>
      <c r="M1216" s="2">
        <v>1177</v>
      </c>
      <c r="N1216" s="2">
        <v>29.79</v>
      </c>
      <c r="O1216" cm="1">
        <f t="array" ref="O1216">SUMPRODUCT((G1216&lt;=$G$1201:$G$1250)/COUNTIF($G$1201:$G$1250,$G$1201:$G$1250))</f>
        <v>16</v>
      </c>
    </row>
    <row r="1217" spans="1:15" x14ac:dyDescent="0.45">
      <c r="A1217" s="1" t="s">
        <v>39</v>
      </c>
      <c r="D1217" s="1"/>
      <c r="E1217" s="16">
        <v>44197</v>
      </c>
      <c r="F1217" s="1" t="s">
        <v>175</v>
      </c>
      <c r="G1217" s="2">
        <v>24208283</v>
      </c>
      <c r="H1217" s="2">
        <v>203848</v>
      </c>
      <c r="I1217" s="2">
        <v>71807</v>
      </c>
      <c r="J1217" s="2">
        <v>502</v>
      </c>
      <c r="K1217" s="2">
        <v>15518</v>
      </c>
      <c r="L1217" s="2">
        <v>32581</v>
      </c>
      <c r="M1217" s="2">
        <v>274</v>
      </c>
      <c r="N1217" s="2">
        <v>118.76</v>
      </c>
      <c r="O1217" cm="1">
        <f t="array" ref="O1217">SUMPRODUCT((G1217&lt;=$G$1201:$G$1250)/COUNTIF($G$1201:$G$1250,$G$1201:$G$1250))</f>
        <v>17</v>
      </c>
    </row>
    <row r="1218" spans="1:15" x14ac:dyDescent="0.45">
      <c r="A1218" s="1" t="s">
        <v>29</v>
      </c>
      <c r="D1218" s="1"/>
      <c r="E1218" s="16">
        <v>44197</v>
      </c>
      <c r="F1218" s="1" t="s">
        <v>175</v>
      </c>
      <c r="G1218" s="2">
        <v>23152587</v>
      </c>
      <c r="H1218" s="2">
        <v>1395752</v>
      </c>
      <c r="I1218" s="2">
        <v>152575</v>
      </c>
      <c r="J1218" s="2">
        <v>3824</v>
      </c>
      <c r="K1218" s="2">
        <v>293877</v>
      </c>
      <c r="L1218" s="2">
        <v>31160</v>
      </c>
      <c r="M1218" s="2">
        <v>1878</v>
      </c>
      <c r="N1218" s="2">
        <v>16.59</v>
      </c>
      <c r="O1218" cm="1">
        <f t="array" ref="O1218">SUMPRODUCT((G1218&lt;=$G$1201:$G$1250)/COUNTIF($G$1201:$G$1250,$G$1201:$G$1250))</f>
        <v>18</v>
      </c>
    </row>
    <row r="1219" spans="1:15" x14ac:dyDescent="0.45">
      <c r="A1219" s="1" t="s">
        <v>33</v>
      </c>
      <c r="D1219" s="1"/>
      <c r="E1219" s="16">
        <v>44197</v>
      </c>
      <c r="F1219" s="1" t="s">
        <v>175</v>
      </c>
      <c r="G1219" s="2">
        <v>21259181</v>
      </c>
      <c r="H1219" s="2">
        <v>360277</v>
      </c>
      <c r="I1219" s="2">
        <v>295628</v>
      </c>
      <c r="J1219" s="2">
        <v>4123</v>
      </c>
      <c r="K1219" s="2">
        <v>16957</v>
      </c>
      <c r="L1219" s="2">
        <v>28612</v>
      </c>
      <c r="M1219" s="2">
        <v>484</v>
      </c>
      <c r="N1219" s="2">
        <v>59.01</v>
      </c>
      <c r="O1219" cm="1">
        <f t="array" ref="O1219">SUMPRODUCT((G1219&lt;=$G$1201:$G$1250)/COUNTIF($G$1201:$G$1250,$G$1201:$G$1250))</f>
        <v>19</v>
      </c>
    </row>
    <row r="1220" spans="1:15" x14ac:dyDescent="0.45">
      <c r="A1220" s="1" t="s">
        <v>21</v>
      </c>
      <c r="D1220" s="1"/>
      <c r="E1220" s="16">
        <v>44197</v>
      </c>
      <c r="F1220" s="1" t="s">
        <v>175</v>
      </c>
      <c r="G1220" s="2">
        <v>20368547</v>
      </c>
      <c r="H1220" s="2">
        <v>1164712</v>
      </c>
      <c r="I1220" s="2">
        <v>73905</v>
      </c>
      <c r="J1220" s="2">
        <v>2752</v>
      </c>
      <c r="K1220" s="2">
        <v>94512</v>
      </c>
      <c r="L1220" s="2">
        <v>27413</v>
      </c>
      <c r="M1220" s="2">
        <v>1567</v>
      </c>
      <c r="N1220" s="2">
        <v>17.489999999999998</v>
      </c>
      <c r="O1220" cm="1">
        <f t="array" ref="O1220">SUMPRODUCT((G1220&lt;=$G$1201:$G$1250)/COUNTIF($G$1201:$G$1250,$G$1201:$G$1250))</f>
        <v>20</v>
      </c>
    </row>
    <row r="1221" spans="1:15" x14ac:dyDescent="0.45">
      <c r="A1221" s="1" t="s">
        <v>17</v>
      </c>
      <c r="D1221" s="1"/>
      <c r="E1221" s="16">
        <v>44197</v>
      </c>
      <c r="F1221" s="1" t="s">
        <v>175</v>
      </c>
      <c r="G1221" s="2">
        <v>17494442</v>
      </c>
      <c r="H1221" s="2">
        <v>1270903</v>
      </c>
      <c r="I1221" s="2">
        <v>106881</v>
      </c>
      <c r="J1221" s="2">
        <v>3415</v>
      </c>
      <c r="K1221" s="2">
        <v>148541</v>
      </c>
      <c r="L1221" s="2">
        <v>23545</v>
      </c>
      <c r="M1221" s="2">
        <v>1710</v>
      </c>
      <c r="N1221" s="2">
        <v>13.77</v>
      </c>
      <c r="O1221" cm="1">
        <f t="array" ref="O1221">SUMPRODUCT((G1221&lt;=$G$1201:$G$1250)/COUNTIF($G$1201:$G$1250,$G$1201:$G$1250))</f>
        <v>21</v>
      </c>
    </row>
    <row r="1222" spans="1:15" x14ac:dyDescent="0.45">
      <c r="A1222" s="1" t="s">
        <v>15</v>
      </c>
      <c r="D1222" s="1"/>
      <c r="E1222" s="16">
        <v>44197</v>
      </c>
      <c r="F1222" s="1" t="s">
        <v>175</v>
      </c>
      <c r="G1222" s="2">
        <v>15430328</v>
      </c>
      <c r="H1222" s="2">
        <v>945335</v>
      </c>
      <c r="I1222" s="2">
        <v>61609</v>
      </c>
      <c r="J1222" s="2">
        <v>2069</v>
      </c>
      <c r="K1222" s="2">
        <v>94343</v>
      </c>
      <c r="L1222" s="2">
        <v>20767</v>
      </c>
      <c r="M1222" s="2">
        <v>1272</v>
      </c>
      <c r="N1222" s="2">
        <v>16.32</v>
      </c>
      <c r="O1222" cm="1">
        <f t="array" ref="O1222">SUMPRODUCT((G1222&lt;=$G$1201:$G$1250)/COUNTIF($G$1201:$G$1250,$G$1201:$G$1250))</f>
        <v>22</v>
      </c>
    </row>
    <row r="1223" spans="1:15" x14ac:dyDescent="0.45">
      <c r="A1223" s="1" t="s">
        <v>163</v>
      </c>
      <c r="D1223" s="1"/>
      <c r="E1223" s="16">
        <v>44197</v>
      </c>
      <c r="F1223" s="1" t="s">
        <v>175</v>
      </c>
      <c r="G1223" s="2">
        <v>12813745</v>
      </c>
      <c r="H1223" s="2">
        <v>611069</v>
      </c>
      <c r="I1223" s="2">
        <v>108838</v>
      </c>
      <c r="J1223" s="2">
        <v>2100</v>
      </c>
      <c r="K1223" s="2">
        <v>59438</v>
      </c>
      <c r="L1223" s="2">
        <v>17245</v>
      </c>
      <c r="M1223" s="2">
        <v>822</v>
      </c>
      <c r="N1223" s="2">
        <v>20.97</v>
      </c>
      <c r="O1223" cm="1">
        <f t="array" ref="O1223">SUMPRODUCT((G1223&lt;=$G$1201:$G$1250)/COUNTIF($G$1201:$G$1250,$G$1201:$G$1250))</f>
        <v>23</v>
      </c>
    </row>
    <row r="1224" spans="1:15" x14ac:dyDescent="0.45">
      <c r="A1224" s="1" t="s">
        <v>84</v>
      </c>
      <c r="D1224" s="1"/>
      <c r="E1224" s="16">
        <v>44197</v>
      </c>
      <c r="F1224" s="1" t="s">
        <v>175</v>
      </c>
      <c r="G1224" s="2">
        <v>12435507</v>
      </c>
      <c r="H1224" s="2">
        <v>305854</v>
      </c>
      <c r="I1224" s="2">
        <v>68462</v>
      </c>
      <c r="J1224" s="2">
        <v>1300</v>
      </c>
      <c r="K1224" s="2">
        <v>36735</v>
      </c>
      <c r="L1224" s="2">
        <v>16736</v>
      </c>
      <c r="M1224" s="2">
        <v>411</v>
      </c>
      <c r="N1224" s="2">
        <v>40.659999999999997</v>
      </c>
      <c r="O1224" cm="1">
        <f t="array" ref="O1224">SUMPRODUCT((G1224&lt;=$G$1201:$G$1250)/COUNTIF($G$1201:$G$1250,$G$1201:$G$1250))</f>
        <v>24</v>
      </c>
    </row>
    <row r="1225" spans="1:15" x14ac:dyDescent="0.45">
      <c r="A1225" s="1" t="s">
        <v>14</v>
      </c>
      <c r="D1225" s="1"/>
      <c r="E1225" s="16">
        <v>44197</v>
      </c>
      <c r="F1225" s="1" t="s">
        <v>175</v>
      </c>
      <c r="G1225" s="2">
        <v>11953142</v>
      </c>
      <c r="H1225" s="2">
        <v>718778</v>
      </c>
      <c r="I1225" s="2">
        <v>157160</v>
      </c>
      <c r="J1225" s="2">
        <v>1521</v>
      </c>
      <c r="K1225" s="2">
        <v>46576</v>
      </c>
      <c r="L1225" s="2">
        <v>16087</v>
      </c>
      <c r="M1225" s="2">
        <v>967</v>
      </c>
      <c r="N1225" s="2">
        <v>16.63</v>
      </c>
      <c r="O1225" cm="1">
        <f t="array" ref="O1225">SUMPRODUCT((G1225&lt;=$G$1201:$G$1250)/COUNTIF($G$1201:$G$1250,$G$1201:$G$1250))</f>
        <v>25</v>
      </c>
    </row>
    <row r="1226" spans="1:15" x14ac:dyDescent="0.45">
      <c r="A1226" s="1" t="s">
        <v>167</v>
      </c>
      <c r="D1226" s="1"/>
      <c r="E1226" s="16">
        <v>44197</v>
      </c>
      <c r="F1226" s="1" t="s">
        <v>175</v>
      </c>
      <c r="G1226" s="2">
        <v>11680099</v>
      </c>
      <c r="H1226" s="2">
        <v>1420521</v>
      </c>
      <c r="I1226" s="2">
        <v>83962</v>
      </c>
      <c r="J1226" s="2">
        <v>4166</v>
      </c>
      <c r="K1226" s="2">
        <v>153514</v>
      </c>
      <c r="L1226" s="2">
        <v>15720</v>
      </c>
      <c r="M1226" s="2">
        <v>1911</v>
      </c>
      <c r="N1226" s="2">
        <v>8.2200000000000006</v>
      </c>
      <c r="O1226" cm="1">
        <f t="array" ref="O1226">SUMPRODUCT((G1226&lt;=$G$1201:$G$1250)/COUNTIF($G$1201:$G$1250,$G$1201:$G$1250))</f>
        <v>26</v>
      </c>
    </row>
    <row r="1227" spans="1:15" x14ac:dyDescent="0.45">
      <c r="A1227" s="1" t="s">
        <v>168</v>
      </c>
      <c r="D1227" s="1"/>
      <c r="E1227" s="16">
        <v>44197</v>
      </c>
      <c r="F1227" s="1" t="s">
        <v>175</v>
      </c>
      <c r="G1227" s="2">
        <v>11218009</v>
      </c>
      <c r="H1227" s="2">
        <v>4948200</v>
      </c>
      <c r="I1227" s="2">
        <v>41712</v>
      </c>
      <c r="J1227" s="2">
        <v>13547</v>
      </c>
      <c r="K1227" s="2">
        <v>362233</v>
      </c>
      <c r="L1227" s="2">
        <v>15098</v>
      </c>
      <c r="M1227" s="2">
        <v>6659</v>
      </c>
      <c r="N1227" s="2">
        <v>2.27</v>
      </c>
      <c r="O1227" cm="1">
        <f t="array" ref="O1227">SUMPRODUCT((G1227&lt;=$G$1201:$G$1250)/COUNTIF($G$1201:$G$1250,$G$1201:$G$1250))</f>
        <v>27</v>
      </c>
    </row>
    <row r="1228" spans="1:15" x14ac:dyDescent="0.45">
      <c r="A1228" s="1" t="s">
        <v>31</v>
      </c>
      <c r="D1228" s="1"/>
      <c r="E1228" s="16">
        <v>44197</v>
      </c>
      <c r="F1228" s="1" t="s">
        <v>175</v>
      </c>
      <c r="G1228" s="2">
        <v>10348738</v>
      </c>
      <c r="H1228" s="2">
        <v>640927</v>
      </c>
      <c r="I1228" s="2">
        <v>38255</v>
      </c>
      <c r="J1228" s="2">
        <v>1381</v>
      </c>
      <c r="K1228" s="2">
        <v>62346</v>
      </c>
      <c r="L1228" s="2">
        <v>13928</v>
      </c>
      <c r="M1228" s="2">
        <v>862</v>
      </c>
      <c r="N1228" s="2">
        <v>16.149999999999999</v>
      </c>
      <c r="O1228" cm="1">
        <f t="array" ref="O1228">SUMPRODUCT((G1228&lt;=$G$1201:$G$1250)/COUNTIF($G$1201:$G$1250,$G$1201:$G$1250))</f>
        <v>28</v>
      </c>
    </row>
    <row r="1229" spans="1:15" x14ac:dyDescent="0.45">
      <c r="A1229" s="1" t="s">
        <v>146</v>
      </c>
      <c r="D1229" s="1"/>
      <c r="E1229" s="16">
        <v>44197</v>
      </c>
      <c r="F1229" s="1" t="s">
        <v>175</v>
      </c>
      <c r="G1229" s="2">
        <v>9916285</v>
      </c>
      <c r="H1229" s="2">
        <v>291370</v>
      </c>
      <c r="I1229" s="2">
        <v>73508</v>
      </c>
      <c r="J1229" s="2">
        <v>771</v>
      </c>
      <c r="K1229" s="2">
        <v>26400</v>
      </c>
      <c r="L1229" s="2">
        <v>13346</v>
      </c>
      <c r="M1229" s="2">
        <v>392</v>
      </c>
      <c r="N1229" s="2">
        <v>34.03</v>
      </c>
      <c r="O1229" cm="1">
        <f t="array" ref="O1229">SUMPRODUCT((G1229&lt;=$G$1201:$G$1250)/COUNTIF($G$1201:$G$1250,$G$1201:$G$1250))</f>
        <v>29</v>
      </c>
    </row>
    <row r="1230" spans="1:15" x14ac:dyDescent="0.45">
      <c r="A1230" s="1" t="s">
        <v>55</v>
      </c>
      <c r="D1230" s="1"/>
      <c r="E1230" s="16">
        <v>44197</v>
      </c>
      <c r="F1230" s="1" t="s">
        <v>175</v>
      </c>
      <c r="G1230" s="2">
        <v>7767850</v>
      </c>
      <c r="H1230" s="2">
        <v>259115</v>
      </c>
      <c r="I1230" s="2">
        <v>97040</v>
      </c>
      <c r="J1230" s="2">
        <v>873</v>
      </c>
      <c r="K1230" s="2">
        <v>20972</v>
      </c>
      <c r="L1230" s="2">
        <v>10454</v>
      </c>
      <c r="M1230" s="2">
        <v>348</v>
      </c>
      <c r="N1230" s="2">
        <v>29.98</v>
      </c>
      <c r="O1230" cm="1">
        <f t="array" ref="O1230">SUMPRODUCT((G1230&lt;=$G$1201:$G$1250)/COUNTIF($G$1201:$G$1250,$G$1201:$G$1250))</f>
        <v>30</v>
      </c>
    </row>
    <row r="1231" spans="1:15" x14ac:dyDescent="0.45">
      <c r="A1231" s="1" t="s">
        <v>121</v>
      </c>
      <c r="D1231" s="1"/>
      <c r="E1231" s="16">
        <v>44197</v>
      </c>
      <c r="F1231" s="1" t="s">
        <v>175</v>
      </c>
      <c r="G1231" s="2">
        <v>7548952</v>
      </c>
      <c r="H1231" s="2">
        <v>316734</v>
      </c>
      <c r="I1231" s="2">
        <v>42766</v>
      </c>
      <c r="J1231" s="2">
        <v>767</v>
      </c>
      <c r="K1231" s="2">
        <v>37286</v>
      </c>
      <c r="L1231" s="2">
        <v>10160</v>
      </c>
      <c r="M1231" s="2">
        <v>426</v>
      </c>
      <c r="N1231" s="2">
        <v>23.83</v>
      </c>
      <c r="O1231" cm="1">
        <f t="array" ref="O1231">SUMPRODUCT((G1231&lt;=$G$1201:$G$1250)/COUNTIF($G$1201:$G$1250,$G$1201:$G$1250))</f>
        <v>31</v>
      </c>
    </row>
    <row r="1232" spans="1:15" x14ac:dyDescent="0.45">
      <c r="A1232" s="1" t="s">
        <v>22</v>
      </c>
      <c r="D1232" s="1"/>
      <c r="E1232" s="16">
        <v>44197</v>
      </c>
      <c r="F1232" s="1" t="s">
        <v>175</v>
      </c>
      <c r="G1232" s="2">
        <v>6369404</v>
      </c>
      <c r="H1232" s="2">
        <v>614106</v>
      </c>
      <c r="I1232" s="2">
        <v>22283</v>
      </c>
      <c r="J1232" s="2">
        <v>1826</v>
      </c>
      <c r="K1232" s="2">
        <v>46462</v>
      </c>
      <c r="L1232" s="2">
        <v>8572</v>
      </c>
      <c r="M1232" s="2">
        <v>826</v>
      </c>
      <c r="N1232" s="2">
        <v>10.37</v>
      </c>
      <c r="O1232" cm="1">
        <f t="array" ref="O1232">SUMPRODUCT((G1232&lt;=$G$1201:$G$1250)/COUNTIF($G$1201:$G$1250,$G$1201:$G$1250))</f>
        <v>32</v>
      </c>
    </row>
    <row r="1233" spans="1:15" x14ac:dyDescent="0.45">
      <c r="A1233" s="1" t="s">
        <v>44</v>
      </c>
      <c r="D1233" s="1"/>
      <c r="E1233" s="16">
        <v>44197</v>
      </c>
      <c r="F1233" s="1" t="s">
        <v>175</v>
      </c>
      <c r="G1233" s="2">
        <v>6234773</v>
      </c>
      <c r="H1233" s="2">
        <v>210941</v>
      </c>
      <c r="I1233" s="2">
        <v>36501</v>
      </c>
      <c r="J1233" s="2">
        <v>672</v>
      </c>
      <c r="K1233" s="2">
        <v>12220</v>
      </c>
      <c r="L1233" s="2">
        <v>8391</v>
      </c>
      <c r="M1233" s="2">
        <v>283</v>
      </c>
      <c r="N1233" s="2">
        <v>29.56</v>
      </c>
      <c r="O1233" cm="1">
        <f t="array" ref="O1233">SUMPRODUCT((G1233&lt;=$G$1201:$G$1250)/COUNTIF($G$1201:$G$1250,$G$1201:$G$1250))</f>
        <v>33</v>
      </c>
    </row>
    <row r="1234" spans="1:15" x14ac:dyDescent="0.45">
      <c r="A1234" s="1" t="s">
        <v>159</v>
      </c>
      <c r="D1234" s="1"/>
      <c r="E1234" s="16">
        <v>44197</v>
      </c>
      <c r="F1234" s="1" t="s">
        <v>175</v>
      </c>
      <c r="G1234" s="2">
        <v>5951306</v>
      </c>
      <c r="H1234" s="2">
        <v>620744</v>
      </c>
      <c r="I1234" s="2">
        <v>38259</v>
      </c>
      <c r="J1234" s="2">
        <v>1840</v>
      </c>
      <c r="K1234" s="2">
        <v>55995</v>
      </c>
      <c r="L1234" s="2">
        <v>8009</v>
      </c>
      <c r="M1234" s="2">
        <v>835</v>
      </c>
      <c r="N1234" s="2">
        <v>9.59</v>
      </c>
      <c r="O1234" cm="1">
        <f t="array" ref="O1234">SUMPRODUCT((G1234&lt;=$G$1201:$G$1250)/COUNTIF($G$1201:$G$1250,$G$1201:$G$1250))</f>
        <v>34</v>
      </c>
    </row>
    <row r="1235" spans="1:15" x14ac:dyDescent="0.45">
      <c r="A1235" s="1" t="s">
        <v>165</v>
      </c>
      <c r="D1235" s="1"/>
      <c r="E1235" s="16">
        <v>44197</v>
      </c>
      <c r="F1235" s="1" t="s">
        <v>175</v>
      </c>
      <c r="G1235" s="2">
        <v>5523702</v>
      </c>
      <c r="H1235" s="2">
        <v>588735</v>
      </c>
      <c r="I1235" s="2">
        <v>66601</v>
      </c>
      <c r="J1235" s="2">
        <v>1901</v>
      </c>
      <c r="K1235" s="2">
        <v>103416</v>
      </c>
      <c r="L1235" s="2">
        <v>7434</v>
      </c>
      <c r="M1235" s="2">
        <v>792</v>
      </c>
      <c r="N1235" s="2">
        <v>9.3800000000000008</v>
      </c>
      <c r="O1235" cm="1">
        <f t="array" ref="O1235">SUMPRODUCT((G1235&lt;=$G$1201:$G$1250)/COUNTIF($G$1201:$G$1250,$G$1201:$G$1250))</f>
        <v>35</v>
      </c>
    </row>
    <row r="1236" spans="1:15" x14ac:dyDescent="0.45">
      <c r="A1236" s="1" t="s">
        <v>26</v>
      </c>
      <c r="D1236" s="1"/>
      <c r="E1236" s="16">
        <v>44197</v>
      </c>
      <c r="F1236" s="1" t="s">
        <v>175</v>
      </c>
      <c r="G1236" s="2">
        <v>5265966</v>
      </c>
      <c r="H1236" s="2">
        <v>475480</v>
      </c>
      <c r="I1236" s="2">
        <v>62563</v>
      </c>
      <c r="J1236" s="2">
        <v>1582</v>
      </c>
      <c r="K1236" s="2">
        <v>49740</v>
      </c>
      <c r="L1236" s="2">
        <v>7087</v>
      </c>
      <c r="M1236" s="2">
        <v>639</v>
      </c>
      <c r="N1236" s="2">
        <v>11.08</v>
      </c>
      <c r="O1236" cm="1">
        <f t="array" ref="O1236">SUMPRODUCT((G1236&lt;=$G$1201:$G$1250)/COUNTIF($G$1201:$G$1250,$G$1201:$G$1250))</f>
        <v>36</v>
      </c>
    </row>
    <row r="1237" spans="1:15" x14ac:dyDescent="0.45">
      <c r="A1237" s="1" t="s">
        <v>85</v>
      </c>
      <c r="D1237" s="1"/>
      <c r="E1237" s="16">
        <v>44197</v>
      </c>
      <c r="F1237" s="1" t="s">
        <v>175</v>
      </c>
      <c r="G1237" s="2">
        <v>4805164</v>
      </c>
      <c r="H1237" s="2">
        <v>282908</v>
      </c>
      <c r="I1237" s="2">
        <v>65761</v>
      </c>
      <c r="J1237" s="2">
        <v>682</v>
      </c>
      <c r="K1237" s="2">
        <v>20551</v>
      </c>
      <c r="L1237" s="2">
        <v>6467</v>
      </c>
      <c r="M1237" s="2">
        <v>380</v>
      </c>
      <c r="N1237" s="2">
        <v>16.98</v>
      </c>
      <c r="O1237" cm="1">
        <f t="array" ref="O1237">SUMPRODUCT((G1237&lt;=$G$1201:$G$1250)/COUNTIF($G$1201:$G$1250,$G$1201:$G$1250))</f>
        <v>37</v>
      </c>
    </row>
    <row r="1238" spans="1:15" x14ac:dyDescent="0.45">
      <c r="A1238" s="1" t="s">
        <v>154</v>
      </c>
      <c r="D1238" s="1"/>
      <c r="E1238" s="16">
        <v>44197</v>
      </c>
      <c r="F1238" s="1" t="s">
        <v>175</v>
      </c>
      <c r="G1238" s="2">
        <v>3880897</v>
      </c>
      <c r="H1238" s="2">
        <v>225725</v>
      </c>
      <c r="I1238" s="2">
        <v>58220</v>
      </c>
      <c r="J1238" s="2">
        <v>574</v>
      </c>
      <c r="K1238" s="2">
        <v>49867</v>
      </c>
      <c r="L1238" s="2">
        <v>5223</v>
      </c>
      <c r="M1238" s="2">
        <v>303</v>
      </c>
      <c r="N1238" s="2">
        <v>17.190000000000001</v>
      </c>
      <c r="O1238" cm="1">
        <f t="array" ref="O1238">SUMPRODUCT((G1238&lt;=$G$1201:$G$1250)/COUNTIF($G$1201:$G$1250,$G$1201:$G$1250))</f>
        <v>38</v>
      </c>
    </row>
    <row r="1239" spans="1:15" x14ac:dyDescent="0.45">
      <c r="A1239" s="1" t="s">
        <v>173</v>
      </c>
      <c r="D1239" s="1"/>
      <c r="E1239" s="16">
        <v>44197</v>
      </c>
      <c r="F1239" s="1" t="s">
        <v>175</v>
      </c>
      <c r="G1239" s="2">
        <v>3525001</v>
      </c>
      <c r="H1239" s="2">
        <v>445251</v>
      </c>
      <c r="I1239" s="2">
        <v>32236</v>
      </c>
      <c r="J1239" s="2">
        <v>1632</v>
      </c>
      <c r="K1239" s="2">
        <v>43231</v>
      </c>
      <c r="L1239" s="2">
        <v>4744</v>
      </c>
      <c r="M1239" s="2">
        <v>599</v>
      </c>
      <c r="N1239" s="2">
        <v>7.92</v>
      </c>
      <c r="O1239" cm="1">
        <f t="array" ref="O1239">SUMPRODUCT((G1239&lt;=$G$1201:$G$1250)/COUNTIF($G$1201:$G$1250,$G$1201:$G$1250))</f>
        <v>39</v>
      </c>
    </row>
    <row r="1240" spans="1:15" x14ac:dyDescent="0.45">
      <c r="A1240" s="1" t="s">
        <v>162</v>
      </c>
      <c r="D1240" s="1"/>
      <c r="E1240" s="16">
        <v>44197</v>
      </c>
      <c r="F1240" s="1" t="s">
        <v>175</v>
      </c>
      <c r="G1240" s="2">
        <v>3084724</v>
      </c>
      <c r="H1240" s="2">
        <v>280943</v>
      </c>
      <c r="I1240" s="2">
        <v>39219</v>
      </c>
      <c r="J1240" s="2">
        <v>985</v>
      </c>
      <c r="K1240" s="2">
        <v>31621</v>
      </c>
      <c r="L1240" s="2">
        <v>4151</v>
      </c>
      <c r="M1240" s="2">
        <v>378</v>
      </c>
      <c r="N1240" s="2">
        <v>10.98</v>
      </c>
      <c r="O1240" cm="1">
        <f t="array" ref="O1240">SUMPRODUCT((G1240&lt;=$G$1201:$G$1250)/COUNTIF($G$1201:$G$1250,$G$1201:$G$1250))</f>
        <v>40</v>
      </c>
    </row>
    <row r="1241" spans="1:15" x14ac:dyDescent="0.45">
      <c r="A1241" s="1" t="s">
        <v>49</v>
      </c>
      <c r="D1241" s="1"/>
      <c r="E1241" s="16">
        <v>44197</v>
      </c>
      <c r="F1241" s="1" t="s">
        <v>175</v>
      </c>
      <c r="G1241" s="2">
        <v>2870817</v>
      </c>
      <c r="H1241" s="2">
        <v>368697</v>
      </c>
      <c r="I1241" s="2">
        <v>16337</v>
      </c>
      <c r="J1241" s="2">
        <v>1711</v>
      </c>
      <c r="K1241" s="2">
        <v>21760</v>
      </c>
      <c r="L1241" s="2">
        <v>3863</v>
      </c>
      <c r="M1241" s="2">
        <v>496</v>
      </c>
      <c r="N1241" s="2">
        <v>7.79</v>
      </c>
      <c r="O1241" cm="1">
        <f t="array" ref="O1241">SUMPRODUCT((G1241&lt;=$G$1201:$G$1250)/COUNTIF($G$1201:$G$1250,$G$1201:$G$1250))</f>
        <v>41</v>
      </c>
    </row>
    <row r="1242" spans="1:15" x14ac:dyDescent="0.45">
      <c r="A1242" s="1" t="s">
        <v>53</v>
      </c>
      <c r="D1242" s="1"/>
      <c r="E1242" s="16">
        <v>44197</v>
      </c>
      <c r="F1242" s="1" t="s">
        <v>175</v>
      </c>
      <c r="G1242" s="2">
        <v>2655310</v>
      </c>
      <c r="H1242" s="2">
        <v>189975</v>
      </c>
      <c r="I1242" s="2">
        <v>26659</v>
      </c>
      <c r="J1242" s="2">
        <v>430</v>
      </c>
      <c r="K1242" s="2">
        <v>20894</v>
      </c>
      <c r="L1242" s="2">
        <v>3573</v>
      </c>
      <c r="M1242" s="2">
        <v>255</v>
      </c>
      <c r="N1242" s="2">
        <v>13.98</v>
      </c>
      <c r="O1242" cm="1">
        <f t="array" ref="O1242">SUMPRODUCT((G1242&lt;=$G$1201:$G$1250)/COUNTIF($G$1201:$G$1250,$G$1201:$G$1250))</f>
        <v>42</v>
      </c>
    </row>
    <row r="1243" spans="1:15" x14ac:dyDescent="0.45">
      <c r="A1243" s="1" t="s">
        <v>176</v>
      </c>
      <c r="D1243" s="1"/>
      <c r="E1243" s="16">
        <v>44197</v>
      </c>
      <c r="F1243" s="1" t="s">
        <v>175</v>
      </c>
      <c r="G1243" s="2">
        <v>2456975</v>
      </c>
      <c r="H1243" s="2">
        <v>256408</v>
      </c>
      <c r="I1243" s="2">
        <v>73018</v>
      </c>
      <c r="J1243" s="2">
        <v>1537</v>
      </c>
      <c r="K1243" s="2">
        <v>61994</v>
      </c>
      <c r="L1243" s="2">
        <v>3306</v>
      </c>
      <c r="M1243" s="2">
        <v>345</v>
      </c>
      <c r="N1243" s="2">
        <v>9.58</v>
      </c>
      <c r="O1243" cm="1">
        <f t="array" ref="O1243">SUMPRODUCT((G1243&lt;=$G$1201:$G$1250)/COUNTIF($G$1201:$G$1250,$G$1201:$G$1250))</f>
        <v>43</v>
      </c>
    </row>
    <row r="1244" spans="1:15" x14ac:dyDescent="0.45">
      <c r="A1244" s="1" t="s">
        <v>54</v>
      </c>
      <c r="D1244" s="1"/>
      <c r="E1244" s="16">
        <v>44197</v>
      </c>
      <c r="F1244" s="1" t="s">
        <v>175</v>
      </c>
      <c r="G1244" s="2">
        <v>2435003</v>
      </c>
      <c r="H1244" s="2">
        <v>362311</v>
      </c>
      <c r="I1244" s="2">
        <v>12065</v>
      </c>
      <c r="J1244" s="2">
        <v>948</v>
      </c>
      <c r="K1244" s="2">
        <v>31588</v>
      </c>
      <c r="L1244" s="2">
        <v>3277</v>
      </c>
      <c r="M1244" s="2">
        <v>487</v>
      </c>
      <c r="N1244" s="2">
        <v>6.72</v>
      </c>
      <c r="O1244" cm="1">
        <f t="array" ref="O1244">SUMPRODUCT((G1244&lt;=$G$1201:$G$1250)/COUNTIF($G$1201:$G$1250,$G$1201:$G$1250))</f>
        <v>44</v>
      </c>
    </row>
    <row r="1245" spans="1:15" x14ac:dyDescent="0.45">
      <c r="A1245" s="1" t="s">
        <v>135</v>
      </c>
      <c r="D1245" s="1"/>
      <c r="E1245" s="16">
        <v>44197</v>
      </c>
      <c r="F1245" s="1" t="s">
        <v>175</v>
      </c>
      <c r="G1245" s="2">
        <v>2410807</v>
      </c>
      <c r="H1245" s="2">
        <v>193471</v>
      </c>
      <c r="I1245" s="2">
        <v>28167</v>
      </c>
      <c r="J1245" s="2">
        <v>392</v>
      </c>
      <c r="K1245" s="2">
        <v>9749</v>
      </c>
      <c r="L1245" s="2">
        <v>3244</v>
      </c>
      <c r="M1245" s="2">
        <v>260</v>
      </c>
      <c r="N1245" s="2">
        <v>12.46</v>
      </c>
      <c r="O1245" cm="1">
        <f t="array" ref="O1245">SUMPRODUCT((G1245&lt;=$G$1201:$G$1250)/COUNTIF($G$1201:$G$1250,$G$1201:$G$1250))</f>
        <v>45</v>
      </c>
    </row>
    <row r="1246" spans="1:15" x14ac:dyDescent="0.45">
      <c r="A1246" s="1" t="s">
        <v>71</v>
      </c>
      <c r="D1246" s="1"/>
      <c r="E1246" s="16">
        <v>44197</v>
      </c>
      <c r="F1246" s="1" t="s">
        <v>175</v>
      </c>
      <c r="G1246" s="2">
        <v>2382194</v>
      </c>
      <c r="H1246" s="2">
        <v>338849</v>
      </c>
      <c r="I1246" s="2">
        <v>205850</v>
      </c>
      <c r="J1246" s="2">
        <v>872</v>
      </c>
      <c r="K1246" s="2">
        <v>52064</v>
      </c>
      <c r="L1246" s="2">
        <v>3206</v>
      </c>
      <c r="M1246" s="2">
        <v>456</v>
      </c>
      <c r="N1246" s="2">
        <v>7.03</v>
      </c>
      <c r="O1246" cm="1">
        <f t="array" ref="O1246">SUMPRODUCT((G1246&lt;=$G$1201:$G$1250)/COUNTIF($G$1201:$G$1250,$G$1201:$G$1250))</f>
        <v>46</v>
      </c>
    </row>
    <row r="1247" spans="1:15" x14ac:dyDescent="0.45">
      <c r="A1247" s="1" t="s">
        <v>50</v>
      </c>
      <c r="D1247" s="1"/>
      <c r="E1247" s="16">
        <v>44197</v>
      </c>
      <c r="F1247" s="1" t="s">
        <v>175</v>
      </c>
      <c r="G1247" s="2">
        <v>1841116</v>
      </c>
      <c r="H1247" s="2">
        <v>222899</v>
      </c>
      <c r="I1247" s="2">
        <v>16913</v>
      </c>
      <c r="J1247" s="2">
        <v>529</v>
      </c>
      <c r="K1247" s="2">
        <v>36322</v>
      </c>
      <c r="L1247" s="2">
        <v>2477</v>
      </c>
      <c r="M1247" s="2">
        <v>299</v>
      </c>
      <c r="N1247" s="2">
        <v>8.26</v>
      </c>
      <c r="O1247" cm="1">
        <f t="array" ref="O1247">SUMPRODUCT((G1247&lt;=$G$1201:$G$1250)/COUNTIF($G$1201:$G$1250,$G$1201:$G$1250))</f>
        <v>47</v>
      </c>
    </row>
    <row r="1248" spans="1:15" x14ac:dyDescent="0.45">
      <c r="A1248" s="1" t="s">
        <v>35</v>
      </c>
      <c r="D1248" s="1"/>
      <c r="E1248" s="16">
        <v>44197</v>
      </c>
      <c r="F1248" s="1" t="s">
        <v>175</v>
      </c>
      <c r="G1248" s="2">
        <v>1798371</v>
      </c>
      <c r="H1248" s="2">
        <v>296283</v>
      </c>
      <c r="I1248" s="2">
        <v>33914</v>
      </c>
      <c r="J1248" s="2">
        <v>699</v>
      </c>
      <c r="K1248" s="2">
        <v>27793</v>
      </c>
      <c r="L1248" s="2">
        <v>2420</v>
      </c>
      <c r="M1248" s="2">
        <v>398</v>
      </c>
      <c r="N1248" s="2">
        <v>6.07</v>
      </c>
      <c r="O1248" cm="1">
        <f t="array" ref="O1248">SUMPRODUCT((G1248&lt;=$G$1201:$G$1250)/COUNTIF($G$1201:$G$1250,$G$1201:$G$1250))</f>
        <v>48</v>
      </c>
    </row>
    <row r="1249" spans="1:15" x14ac:dyDescent="0.45">
      <c r="A1249" s="1" t="s">
        <v>177</v>
      </c>
      <c r="D1249" s="1"/>
      <c r="E1249" s="16">
        <v>44197</v>
      </c>
      <c r="F1249" s="1" t="s">
        <v>175</v>
      </c>
      <c r="G1249" s="2">
        <v>1668115</v>
      </c>
      <c r="H1249" s="2">
        <v>229930</v>
      </c>
      <c r="I1249" s="2">
        <v>32135</v>
      </c>
      <c r="J1249" s="2">
        <v>682</v>
      </c>
      <c r="K1249" s="2">
        <v>32810</v>
      </c>
      <c r="L1249" s="2">
        <v>2245</v>
      </c>
      <c r="M1249" s="2">
        <v>309</v>
      </c>
      <c r="N1249" s="2">
        <v>7.25</v>
      </c>
      <c r="O1249" cm="1">
        <f t="array" ref="O1249">SUMPRODUCT((G1249&lt;=$G$1201:$G$1250)/COUNTIF($G$1201:$G$1250,$G$1201:$G$1250))</f>
        <v>49</v>
      </c>
    </row>
    <row r="1250" spans="1:15" x14ac:dyDescent="0.45">
      <c r="A1250" s="1" t="s">
        <v>153</v>
      </c>
      <c r="D1250" s="1"/>
      <c r="E1250" s="16">
        <v>44197</v>
      </c>
      <c r="F1250" s="1" t="s">
        <v>175</v>
      </c>
      <c r="G1250" s="2">
        <v>1101331</v>
      </c>
      <c r="H1250" s="2">
        <v>214851</v>
      </c>
      <c r="I1250" s="2">
        <v>3748</v>
      </c>
      <c r="J1250" s="2">
        <v>604</v>
      </c>
      <c r="K1250" s="2">
        <v>27647</v>
      </c>
      <c r="L1250" s="2">
        <v>1482</v>
      </c>
      <c r="M1250" s="2">
        <v>289</v>
      </c>
      <c r="N1250" s="2">
        <v>5.13</v>
      </c>
      <c r="O1250" cm="1">
        <f t="array" ref="O1250">SUMPRODUCT((G1250&lt;=$G$1201:$G$1250)/COUNTIF($G$1201:$G$1250,$G$1201:$G$1250))</f>
        <v>50</v>
      </c>
    </row>
    <row r="1251" spans="1:15" x14ac:dyDescent="0.45">
      <c r="A1251" s="1" t="s">
        <v>18</v>
      </c>
      <c r="D1251" s="1"/>
      <c r="E1251" s="16">
        <v>44228</v>
      </c>
      <c r="F1251" s="1" t="s">
        <v>175</v>
      </c>
      <c r="G1251" s="2">
        <v>240445690</v>
      </c>
      <c r="H1251" s="2">
        <v>3202966</v>
      </c>
      <c r="I1251" s="2">
        <v>1166392</v>
      </c>
      <c r="J1251" s="2">
        <v>13314</v>
      </c>
      <c r="K1251" s="2">
        <v>444507</v>
      </c>
      <c r="L1251" s="2">
        <v>358339</v>
      </c>
      <c r="M1251" s="2">
        <v>4773</v>
      </c>
      <c r="N1251" s="2">
        <v>75.069999999999993</v>
      </c>
      <c r="O1251" cm="1">
        <f t="array" ref="O1251">SUMPRODUCT((G1251&lt;=$G$1251:$G$1300)/COUNTIF($G$1251:$G$1300,$G$1251:$G$1300))</f>
        <v>1</v>
      </c>
    </row>
    <row r="1252" spans="1:15" x14ac:dyDescent="0.45">
      <c r="A1252" s="1" t="s">
        <v>12</v>
      </c>
      <c r="D1252" s="1"/>
      <c r="E1252" s="16">
        <v>44228</v>
      </c>
      <c r="F1252" s="1" t="s">
        <v>175</v>
      </c>
      <c r="G1252" s="2">
        <v>150221076</v>
      </c>
      <c r="H1252" s="2">
        <v>3665750</v>
      </c>
      <c r="I1252" s="2">
        <v>723964</v>
      </c>
      <c r="J1252" s="2">
        <v>9706</v>
      </c>
      <c r="K1252" s="2">
        <v>268439</v>
      </c>
      <c r="L1252" s="2">
        <v>223876</v>
      </c>
      <c r="M1252" s="2">
        <v>5463</v>
      </c>
      <c r="N1252" s="2">
        <v>40.98</v>
      </c>
      <c r="O1252" cm="1">
        <f t="array" ref="O1252">SUMPRODUCT((G1252&lt;=$G$1251:$G$1300)/COUNTIF($G$1251:$G$1300,$G$1251:$G$1300))</f>
        <v>2</v>
      </c>
    </row>
    <row r="1253" spans="1:15" x14ac:dyDescent="0.45">
      <c r="A1253" s="1" t="s">
        <v>24</v>
      </c>
      <c r="D1253" s="1"/>
      <c r="E1253" s="16">
        <v>44228</v>
      </c>
      <c r="F1253" s="1" t="s">
        <v>175</v>
      </c>
      <c r="G1253" s="2">
        <v>137704722</v>
      </c>
      <c r="H1253" s="2">
        <v>2006058</v>
      </c>
      <c r="I1253" s="2">
        <v>507058</v>
      </c>
      <c r="J1253" s="2">
        <v>6030</v>
      </c>
      <c r="K1253" s="2">
        <v>175699</v>
      </c>
      <c r="L1253" s="2">
        <v>205223</v>
      </c>
      <c r="M1253" s="2">
        <v>2989</v>
      </c>
      <c r="N1253" s="2">
        <v>68.64</v>
      </c>
      <c r="O1253" cm="1">
        <f t="array" ref="O1253">SUMPRODUCT((G1253&lt;=$G$1251:$G$1300)/COUNTIF($G$1251:$G$1300,$G$1251:$G$1300))</f>
        <v>3</v>
      </c>
    </row>
    <row r="1254" spans="1:15" x14ac:dyDescent="0.45">
      <c r="A1254" s="1" t="s">
        <v>10</v>
      </c>
      <c r="D1254" s="1"/>
      <c r="E1254" s="16">
        <v>44228</v>
      </c>
      <c r="F1254" s="1" t="s">
        <v>175</v>
      </c>
      <c r="G1254" s="2">
        <v>107665720</v>
      </c>
      <c r="H1254" s="2">
        <v>6523956</v>
      </c>
      <c r="I1254" s="2">
        <v>558553</v>
      </c>
      <c r="J1254" s="2">
        <v>18972</v>
      </c>
      <c r="K1254" s="2">
        <v>644071</v>
      </c>
      <c r="L1254" s="2">
        <v>160455</v>
      </c>
      <c r="M1254" s="2">
        <v>9722</v>
      </c>
      <c r="N1254" s="2">
        <v>16.5</v>
      </c>
      <c r="O1254" cm="1">
        <f t="array" ref="O1254">SUMPRODUCT((G1254&lt;=$G$1251:$G$1300)/COUNTIF($G$1251:$G$1300,$G$1251:$G$1300))</f>
        <v>4</v>
      </c>
    </row>
    <row r="1255" spans="1:15" x14ac:dyDescent="0.45">
      <c r="A1255" s="1" t="s">
        <v>25</v>
      </c>
      <c r="D1255" s="1"/>
      <c r="E1255" s="16">
        <v>44228</v>
      </c>
      <c r="F1255" s="1" t="s">
        <v>175</v>
      </c>
      <c r="G1255" s="2">
        <v>82415310</v>
      </c>
      <c r="H1255" s="2">
        <v>3524597</v>
      </c>
      <c r="I1255" s="2">
        <v>705038</v>
      </c>
      <c r="J1255" s="2">
        <v>9887</v>
      </c>
      <c r="K1255" s="2">
        <v>450593</v>
      </c>
      <c r="L1255" s="2">
        <v>122824</v>
      </c>
      <c r="M1255" s="2">
        <v>5252</v>
      </c>
      <c r="N1255" s="2">
        <v>23.38</v>
      </c>
      <c r="O1255" cm="1">
        <f t="array" ref="O1255">SUMPRODUCT((G1255&lt;=$G$1251:$G$1300)/COUNTIF($G$1251:$G$1300,$G$1251:$G$1300))</f>
        <v>5</v>
      </c>
    </row>
    <row r="1256" spans="1:15" x14ac:dyDescent="0.45">
      <c r="A1256" s="1" t="s">
        <v>101</v>
      </c>
      <c r="D1256" s="1"/>
      <c r="E1256" s="16">
        <v>44228</v>
      </c>
      <c r="F1256" s="1" t="s">
        <v>175</v>
      </c>
      <c r="G1256" s="2">
        <v>73419748</v>
      </c>
      <c r="H1256" s="2">
        <v>3228772</v>
      </c>
      <c r="I1256" s="2">
        <v>305835</v>
      </c>
      <c r="J1256" s="2">
        <v>9016</v>
      </c>
      <c r="K1256" s="2">
        <v>202041</v>
      </c>
      <c r="L1256" s="2">
        <v>109418</v>
      </c>
      <c r="M1256" s="2">
        <v>4811</v>
      </c>
      <c r="N1256" s="2">
        <v>22.74</v>
      </c>
      <c r="O1256" cm="1">
        <f t="array" ref="O1256">SUMPRODUCT((G1256&lt;=$G$1251:$G$1300)/COUNTIF($G$1251:$G$1300,$G$1251:$G$1300))</f>
        <v>6</v>
      </c>
    </row>
    <row r="1257" spans="1:15" x14ac:dyDescent="0.45">
      <c r="A1257" s="1" t="s">
        <v>137</v>
      </c>
      <c r="D1257" s="1"/>
      <c r="E1257" s="16">
        <v>44228</v>
      </c>
      <c r="F1257" s="1" t="s">
        <v>175</v>
      </c>
      <c r="G1257" s="2">
        <v>70228871</v>
      </c>
      <c r="H1257" s="2">
        <v>2945356</v>
      </c>
      <c r="I1257" s="2">
        <v>299848</v>
      </c>
      <c r="J1257" s="2">
        <v>7386</v>
      </c>
      <c r="K1257" s="2">
        <v>266828</v>
      </c>
      <c r="L1257" s="2">
        <v>104662</v>
      </c>
      <c r="M1257" s="2">
        <v>4389</v>
      </c>
      <c r="N1257" s="2">
        <v>23.84</v>
      </c>
      <c r="O1257" cm="1">
        <f t="array" ref="O1257">SUMPRODUCT((G1257&lt;=$G$1251:$G$1300)/COUNTIF($G$1251:$G$1300,$G$1251:$G$1300))</f>
        <v>7</v>
      </c>
    </row>
    <row r="1258" spans="1:15" x14ac:dyDescent="0.45">
      <c r="A1258" s="1" t="s">
        <v>16</v>
      </c>
      <c r="D1258" s="1"/>
      <c r="E1258" s="16">
        <v>44228</v>
      </c>
      <c r="F1258" s="1" t="s">
        <v>175</v>
      </c>
      <c r="G1258" s="2">
        <v>67578481</v>
      </c>
      <c r="H1258" s="2">
        <v>1507029</v>
      </c>
      <c r="I1258" s="2">
        <v>622132</v>
      </c>
      <c r="J1258" s="2">
        <v>4462</v>
      </c>
      <c r="K1258" s="2">
        <v>161814</v>
      </c>
      <c r="L1258" s="2">
        <v>100713</v>
      </c>
      <c r="M1258" s="2">
        <v>2245</v>
      </c>
      <c r="N1258" s="2">
        <v>44.84</v>
      </c>
      <c r="O1258" cm="1">
        <f t="array" ref="O1258">SUMPRODUCT((G1258&lt;=$G$1251:$G$1300)/COUNTIF($G$1251:$G$1300,$G$1251:$G$1300))</f>
        <v>8</v>
      </c>
    </row>
    <row r="1259" spans="1:15" x14ac:dyDescent="0.45">
      <c r="A1259" s="1" t="s">
        <v>61</v>
      </c>
      <c r="D1259" s="1"/>
      <c r="E1259" s="16">
        <v>44228</v>
      </c>
      <c r="F1259" s="1" t="s">
        <v>175</v>
      </c>
      <c r="G1259" s="2">
        <v>51757131</v>
      </c>
      <c r="H1259" s="2">
        <v>4059568</v>
      </c>
      <c r="I1259" s="2">
        <v>211967</v>
      </c>
      <c r="J1259" s="2">
        <v>13228</v>
      </c>
      <c r="K1259" s="2">
        <v>303619</v>
      </c>
      <c r="L1259" s="2">
        <v>77134</v>
      </c>
      <c r="M1259" s="2">
        <v>6050</v>
      </c>
      <c r="N1259" s="2">
        <v>12.75</v>
      </c>
      <c r="O1259" cm="1">
        <f t="array" ref="O1259">SUMPRODUCT((G1259&lt;=$G$1251:$G$1300)/COUNTIF($G$1251:$G$1300,$G$1251:$G$1300))</f>
        <v>9</v>
      </c>
    </row>
    <row r="1260" spans="1:15" x14ac:dyDescent="0.45">
      <c r="A1260" s="1" t="s">
        <v>52</v>
      </c>
      <c r="D1260" s="1"/>
      <c r="E1260" s="16">
        <v>44228</v>
      </c>
      <c r="F1260" s="1" t="s">
        <v>175</v>
      </c>
      <c r="G1260" s="2">
        <v>44335563</v>
      </c>
      <c r="H1260" s="2">
        <v>599060</v>
      </c>
      <c r="I1260" s="2">
        <v>346469</v>
      </c>
      <c r="J1260" s="2">
        <v>3094</v>
      </c>
      <c r="K1260" s="2">
        <v>47558</v>
      </c>
      <c r="L1260" s="2">
        <v>66073</v>
      </c>
      <c r="M1260" s="2">
        <v>892</v>
      </c>
      <c r="N1260" s="2">
        <v>74.010000000000005</v>
      </c>
      <c r="O1260" cm="1">
        <f t="array" ref="O1260">SUMPRODUCT((G1260&lt;=$G$1251:$G$1300)/COUNTIF($G$1251:$G$1300,$G$1251:$G$1300))</f>
        <v>10</v>
      </c>
    </row>
    <row r="1261" spans="1:15" x14ac:dyDescent="0.45">
      <c r="A1261" s="1" t="s">
        <v>20</v>
      </c>
      <c r="D1261" s="1"/>
      <c r="E1261" s="16">
        <v>44228</v>
      </c>
      <c r="F1261" s="1" t="s">
        <v>175</v>
      </c>
      <c r="G1261" s="2">
        <v>38907873</v>
      </c>
      <c r="H1261" s="2">
        <v>614150</v>
      </c>
      <c r="I1261" s="2">
        <v>223609</v>
      </c>
      <c r="J1261" s="2">
        <v>1725</v>
      </c>
      <c r="K1261" s="2">
        <v>29522</v>
      </c>
      <c r="L1261" s="2">
        <v>57984</v>
      </c>
      <c r="M1261" s="2">
        <v>915</v>
      </c>
      <c r="N1261" s="2">
        <v>63.35</v>
      </c>
      <c r="O1261" cm="1">
        <f t="array" ref="O1261">SUMPRODUCT((G1261&lt;=$G$1251:$G$1300)/COUNTIF($G$1251:$G$1300,$G$1251:$G$1300))</f>
        <v>11</v>
      </c>
    </row>
    <row r="1262" spans="1:15" x14ac:dyDescent="0.45">
      <c r="A1262" s="1" t="s">
        <v>166</v>
      </c>
      <c r="D1262" s="1"/>
      <c r="E1262" s="16">
        <v>44228</v>
      </c>
      <c r="F1262" s="1" t="s">
        <v>175</v>
      </c>
      <c r="G1262" s="2">
        <v>37502320</v>
      </c>
      <c r="H1262" s="2">
        <v>974524</v>
      </c>
      <c r="I1262" s="2">
        <v>271429</v>
      </c>
      <c r="J1262" s="2">
        <v>4445</v>
      </c>
      <c r="K1262" s="2">
        <v>115245</v>
      </c>
      <c r="L1262" s="2">
        <v>55890</v>
      </c>
      <c r="M1262" s="2">
        <v>1452</v>
      </c>
      <c r="N1262" s="2">
        <v>38.479999999999997</v>
      </c>
      <c r="O1262" cm="1">
        <f t="array" ref="O1262">SUMPRODUCT((G1262&lt;=$G$1251:$G$1300)/COUNTIF($G$1251:$G$1300,$G$1251:$G$1300))</f>
        <v>12</v>
      </c>
    </row>
    <row r="1263" spans="1:15" x14ac:dyDescent="0.45">
      <c r="A1263" s="1" t="s">
        <v>28</v>
      </c>
      <c r="D1263" s="1"/>
      <c r="E1263" s="16">
        <v>44228</v>
      </c>
      <c r="F1263" s="1" t="s">
        <v>175</v>
      </c>
      <c r="G1263" s="2">
        <v>36725699</v>
      </c>
      <c r="H1263" s="2">
        <v>1137023</v>
      </c>
      <c r="I1263" s="2">
        <v>123010</v>
      </c>
      <c r="J1263" s="2">
        <v>2727</v>
      </c>
      <c r="K1263" s="2">
        <v>51456</v>
      </c>
      <c r="L1263" s="2">
        <v>54732</v>
      </c>
      <c r="M1263" s="2">
        <v>1694</v>
      </c>
      <c r="N1263" s="2">
        <v>32.299999999999997</v>
      </c>
      <c r="O1263" cm="1">
        <f t="array" ref="O1263">SUMPRODUCT((G1263&lt;=$G$1251:$G$1300)/COUNTIF($G$1251:$G$1300,$G$1251:$G$1300))</f>
        <v>13</v>
      </c>
    </row>
    <row r="1264" spans="1:15" x14ac:dyDescent="0.45">
      <c r="A1264" s="1" t="s">
        <v>178</v>
      </c>
      <c r="D1264" s="1"/>
      <c r="E1264" s="16">
        <v>44228</v>
      </c>
      <c r="F1264" s="1" t="s">
        <v>175</v>
      </c>
      <c r="G1264" s="2">
        <v>35735732</v>
      </c>
      <c r="H1264" s="2">
        <v>1510021</v>
      </c>
      <c r="I1264" s="2">
        <v>188897</v>
      </c>
      <c r="J1264" s="2">
        <v>5331</v>
      </c>
      <c r="K1264" s="2">
        <v>118705</v>
      </c>
      <c r="L1264" s="2">
        <v>53257</v>
      </c>
      <c r="M1264" s="2">
        <v>2250</v>
      </c>
      <c r="N1264" s="2">
        <v>23.67</v>
      </c>
      <c r="O1264" cm="1">
        <f t="array" ref="O1264">SUMPRODUCT((G1264&lt;=$G$1251:$G$1300)/COUNTIF($G$1251:$G$1300,$G$1251:$G$1300))</f>
        <v>14</v>
      </c>
    </row>
    <row r="1265" spans="1:15" x14ac:dyDescent="0.45">
      <c r="A1265" s="1" t="s">
        <v>19</v>
      </c>
      <c r="D1265" s="1"/>
      <c r="E1265" s="16">
        <v>44228</v>
      </c>
      <c r="F1265" s="1" t="s">
        <v>175</v>
      </c>
      <c r="G1265" s="2">
        <v>29403463</v>
      </c>
      <c r="H1265" s="2">
        <v>1407371</v>
      </c>
      <c r="I1265" s="2">
        <v>143476</v>
      </c>
      <c r="J1265" s="2">
        <v>6206</v>
      </c>
      <c r="K1265" s="2">
        <v>74435</v>
      </c>
      <c r="L1265" s="2">
        <v>43820</v>
      </c>
      <c r="M1265" s="2">
        <v>2097</v>
      </c>
      <c r="N1265" s="2">
        <v>20.89</v>
      </c>
      <c r="O1265" cm="1">
        <f t="array" ref="O1265">SUMPRODUCT((G1265&lt;=$G$1251:$G$1300)/COUNTIF($G$1251:$G$1300,$G$1251:$G$1300))</f>
        <v>15</v>
      </c>
    </row>
    <row r="1266" spans="1:15" x14ac:dyDescent="0.45">
      <c r="A1266" s="1" t="s">
        <v>17</v>
      </c>
      <c r="D1266" s="1"/>
      <c r="E1266" s="16">
        <v>44228</v>
      </c>
      <c r="F1266" s="1" t="s">
        <v>175</v>
      </c>
      <c r="G1266" s="2">
        <v>25312837</v>
      </c>
      <c r="H1266" s="2">
        <v>1115909</v>
      </c>
      <c r="I1266" s="2">
        <v>191031</v>
      </c>
      <c r="J1266" s="2">
        <v>3183</v>
      </c>
      <c r="K1266" s="2">
        <v>135002</v>
      </c>
      <c r="L1266" s="2">
        <v>37724</v>
      </c>
      <c r="M1266" s="2">
        <v>1663</v>
      </c>
      <c r="N1266" s="2">
        <v>22.68</v>
      </c>
      <c r="O1266" cm="1">
        <f t="array" ref="O1266">SUMPRODUCT((G1266&lt;=$G$1251:$G$1300)/COUNTIF($G$1251:$G$1300,$G$1251:$G$1300))</f>
        <v>16</v>
      </c>
    </row>
    <row r="1267" spans="1:15" x14ac:dyDescent="0.45">
      <c r="A1267" s="1" t="s">
        <v>34</v>
      </c>
      <c r="D1267" s="1"/>
      <c r="E1267" s="16">
        <v>44228</v>
      </c>
      <c r="F1267" s="1" t="s">
        <v>175</v>
      </c>
      <c r="G1267" s="2">
        <v>23304514</v>
      </c>
      <c r="H1267" s="2">
        <v>879404</v>
      </c>
      <c r="I1267" s="2">
        <v>161030</v>
      </c>
      <c r="J1267" s="2">
        <v>2709</v>
      </c>
      <c r="K1267" s="2">
        <v>54368</v>
      </c>
      <c r="L1267" s="2">
        <v>34731</v>
      </c>
      <c r="M1267" s="2">
        <v>1310</v>
      </c>
      <c r="N1267" s="2">
        <v>26.5</v>
      </c>
      <c r="O1267" cm="1">
        <f t="array" ref="O1267">SUMPRODUCT((G1267&lt;=$G$1251:$G$1300)/COUNTIF($G$1251:$G$1300,$G$1251:$G$1300))</f>
        <v>17</v>
      </c>
    </row>
    <row r="1268" spans="1:15" x14ac:dyDescent="0.45">
      <c r="A1268" s="1" t="s">
        <v>14</v>
      </c>
      <c r="D1268" s="1"/>
      <c r="E1268" s="16">
        <v>44228</v>
      </c>
      <c r="F1268" s="1" t="s">
        <v>175</v>
      </c>
      <c r="G1268" s="2">
        <v>20043349</v>
      </c>
      <c r="H1268" s="2">
        <v>631560</v>
      </c>
      <c r="I1268" s="2">
        <v>175929</v>
      </c>
      <c r="J1268" s="2">
        <v>1538</v>
      </c>
      <c r="K1268" s="2">
        <v>40534</v>
      </c>
      <c r="L1268" s="2">
        <v>29870</v>
      </c>
      <c r="M1268" s="2">
        <v>941</v>
      </c>
      <c r="N1268" s="2">
        <v>31.74</v>
      </c>
      <c r="O1268" cm="1">
        <f t="array" ref="O1268">SUMPRODUCT((G1268&lt;=$G$1251:$G$1300)/COUNTIF($G$1251:$G$1300,$G$1251:$G$1300))</f>
        <v>18</v>
      </c>
    </row>
    <row r="1269" spans="1:15" x14ac:dyDescent="0.45">
      <c r="A1269" s="1" t="s">
        <v>29</v>
      </c>
      <c r="D1269" s="1"/>
      <c r="E1269" s="16">
        <v>44228</v>
      </c>
      <c r="F1269" s="1" t="s">
        <v>175</v>
      </c>
      <c r="G1269" s="2">
        <v>19693087</v>
      </c>
      <c r="H1269" s="2">
        <v>1170093</v>
      </c>
      <c r="I1269" s="2">
        <v>232740</v>
      </c>
      <c r="J1269" s="2">
        <v>3652</v>
      </c>
      <c r="K1269" s="2">
        <v>254500</v>
      </c>
      <c r="L1269" s="2">
        <v>29348</v>
      </c>
      <c r="M1269" s="2">
        <v>1743</v>
      </c>
      <c r="N1269" s="2">
        <v>16.829999999999998</v>
      </c>
      <c r="O1269" cm="1">
        <f t="array" ref="O1269">SUMPRODUCT((G1269&lt;=$G$1251:$G$1300)/COUNTIF($G$1251:$G$1300,$G$1251:$G$1300))</f>
        <v>19</v>
      </c>
    </row>
    <row r="1270" spans="1:15" x14ac:dyDescent="0.45">
      <c r="A1270" s="1" t="s">
        <v>155</v>
      </c>
      <c r="D1270" s="1"/>
      <c r="E1270" s="16">
        <v>44228</v>
      </c>
      <c r="F1270" s="1" t="s">
        <v>175</v>
      </c>
      <c r="G1270" s="2">
        <v>19534202</v>
      </c>
      <c r="H1270" s="2">
        <v>385226</v>
      </c>
      <c r="I1270" s="2">
        <v>329808</v>
      </c>
      <c r="J1270" s="2">
        <v>1884</v>
      </c>
      <c r="K1270" s="2">
        <v>83756</v>
      </c>
      <c r="L1270" s="2">
        <v>29112</v>
      </c>
      <c r="M1270" s="2">
        <v>574</v>
      </c>
      <c r="N1270" s="2">
        <v>50.71</v>
      </c>
      <c r="O1270" cm="1">
        <f t="array" ref="O1270">SUMPRODUCT((G1270&lt;=$G$1251:$G$1300)/COUNTIF($G$1251:$G$1300,$G$1251:$G$1300))</f>
        <v>20</v>
      </c>
    </row>
    <row r="1271" spans="1:15" x14ac:dyDescent="0.45">
      <c r="A1271" s="1" t="s">
        <v>39</v>
      </c>
      <c r="D1271" s="1"/>
      <c r="E1271" s="16">
        <v>44228</v>
      </c>
      <c r="F1271" s="1" t="s">
        <v>175</v>
      </c>
      <c r="G1271" s="2">
        <v>18929798</v>
      </c>
      <c r="H1271" s="2">
        <v>169759</v>
      </c>
      <c r="I1271" s="2">
        <v>75758</v>
      </c>
      <c r="J1271" s="2">
        <v>421</v>
      </c>
      <c r="K1271" s="2">
        <v>13555</v>
      </c>
      <c r="L1271" s="2">
        <v>28211</v>
      </c>
      <c r="M1271" s="2">
        <v>252</v>
      </c>
      <c r="N1271" s="2">
        <v>111.51</v>
      </c>
      <c r="O1271" cm="1">
        <f t="array" ref="O1271">SUMPRODUCT((G1271&lt;=$G$1251:$G$1300)/COUNTIF($G$1251:$G$1300,$G$1251:$G$1300))</f>
        <v>21</v>
      </c>
    </row>
    <row r="1272" spans="1:15" x14ac:dyDescent="0.45">
      <c r="A1272" s="1" t="s">
        <v>21</v>
      </c>
      <c r="D1272" s="1"/>
      <c r="E1272" s="16">
        <v>44228</v>
      </c>
      <c r="F1272" s="1" t="s">
        <v>175</v>
      </c>
      <c r="G1272" s="2">
        <v>18129050</v>
      </c>
      <c r="H1272" s="2">
        <v>1060997</v>
      </c>
      <c r="I1272" s="2">
        <v>62584</v>
      </c>
      <c r="J1272" s="2">
        <v>2663</v>
      </c>
      <c r="K1272" s="2">
        <v>87275</v>
      </c>
      <c r="L1272" s="2">
        <v>27017</v>
      </c>
      <c r="M1272" s="2">
        <v>1581</v>
      </c>
      <c r="N1272" s="2">
        <v>17.09</v>
      </c>
      <c r="O1272" cm="1">
        <f t="array" ref="O1272">SUMPRODUCT((G1272&lt;=$G$1251:$G$1300)/COUNTIF($G$1251:$G$1300,$G$1251:$G$1300))</f>
        <v>22</v>
      </c>
    </row>
    <row r="1273" spans="1:15" x14ac:dyDescent="0.45">
      <c r="A1273" s="1" t="s">
        <v>84</v>
      </c>
      <c r="D1273" s="1"/>
      <c r="E1273" s="16">
        <v>44228</v>
      </c>
      <c r="F1273" s="1" t="s">
        <v>175</v>
      </c>
      <c r="G1273" s="2">
        <v>14073803</v>
      </c>
      <c r="H1273" s="2">
        <v>275998</v>
      </c>
      <c r="I1273" s="2">
        <v>79704</v>
      </c>
      <c r="J1273" s="2">
        <v>675</v>
      </c>
      <c r="K1273" s="2">
        <v>31885</v>
      </c>
      <c r="L1273" s="2">
        <v>20974</v>
      </c>
      <c r="M1273" s="2">
        <v>411</v>
      </c>
      <c r="N1273" s="2">
        <v>50.99</v>
      </c>
      <c r="O1273" cm="1">
        <f t="array" ref="O1273">SUMPRODUCT((G1273&lt;=$G$1251:$G$1300)/COUNTIF($G$1251:$G$1300,$G$1251:$G$1300))</f>
        <v>23</v>
      </c>
    </row>
    <row r="1274" spans="1:15" x14ac:dyDescent="0.45">
      <c r="A1274" s="1" t="s">
        <v>33</v>
      </c>
      <c r="D1274" s="1"/>
      <c r="E1274" s="16">
        <v>44228</v>
      </c>
      <c r="F1274" s="1" t="s">
        <v>175</v>
      </c>
      <c r="G1274" s="2">
        <v>13332160</v>
      </c>
      <c r="H1274" s="2">
        <v>284633</v>
      </c>
      <c r="I1274" s="2">
        <v>57443</v>
      </c>
      <c r="J1274" s="2">
        <v>746</v>
      </c>
      <c r="K1274" s="2">
        <v>11971</v>
      </c>
      <c r="L1274" s="2">
        <v>19869</v>
      </c>
      <c r="M1274" s="2">
        <v>424</v>
      </c>
      <c r="N1274" s="2">
        <v>46.84</v>
      </c>
      <c r="O1274" cm="1">
        <f t="array" ref="O1274">SUMPRODUCT((G1274&lt;=$G$1251:$G$1300)/COUNTIF($G$1251:$G$1300,$G$1251:$G$1300))</f>
        <v>24</v>
      </c>
    </row>
    <row r="1275" spans="1:15" x14ac:dyDescent="0.45">
      <c r="A1275" s="1" t="s">
        <v>15</v>
      </c>
      <c r="D1275" s="1"/>
      <c r="E1275" s="16">
        <v>44228</v>
      </c>
      <c r="F1275" s="1" t="s">
        <v>175</v>
      </c>
      <c r="G1275" s="2">
        <v>12638505</v>
      </c>
      <c r="H1275" s="2">
        <v>843839</v>
      </c>
      <c r="I1275" s="2">
        <v>72719</v>
      </c>
      <c r="J1275" s="2">
        <v>2362</v>
      </c>
      <c r="K1275" s="2">
        <v>89223</v>
      </c>
      <c r="L1275" s="2">
        <v>18835</v>
      </c>
      <c r="M1275" s="2">
        <v>1257</v>
      </c>
      <c r="N1275" s="2">
        <v>14.98</v>
      </c>
      <c r="O1275" cm="1">
        <f t="array" ref="O1275">SUMPRODUCT((G1275&lt;=$G$1251:$G$1300)/COUNTIF($G$1251:$G$1300,$G$1251:$G$1300))</f>
        <v>25</v>
      </c>
    </row>
    <row r="1276" spans="1:15" x14ac:dyDescent="0.45">
      <c r="A1276" s="1" t="s">
        <v>163</v>
      </c>
      <c r="D1276" s="1"/>
      <c r="E1276" s="16">
        <v>44228</v>
      </c>
      <c r="F1276" s="1" t="s">
        <v>175</v>
      </c>
      <c r="G1276" s="2">
        <v>11423836</v>
      </c>
      <c r="H1276" s="2">
        <v>605789</v>
      </c>
      <c r="I1276" s="2">
        <v>78710</v>
      </c>
      <c r="J1276" s="2">
        <v>3481</v>
      </c>
      <c r="K1276" s="2">
        <v>59903</v>
      </c>
      <c r="L1276" s="2">
        <v>17025</v>
      </c>
      <c r="M1276" s="2">
        <v>902</v>
      </c>
      <c r="N1276" s="2">
        <v>18.86</v>
      </c>
      <c r="O1276" cm="1">
        <f t="array" ref="O1276">SUMPRODUCT((G1276&lt;=$G$1251:$G$1300)/COUNTIF($G$1251:$G$1300,$G$1251:$G$1300))</f>
        <v>26</v>
      </c>
    </row>
    <row r="1277" spans="1:15" x14ac:dyDescent="0.45">
      <c r="A1277" s="1" t="s">
        <v>167</v>
      </c>
      <c r="D1277" s="1"/>
      <c r="E1277" s="16">
        <v>44228</v>
      </c>
      <c r="F1277" s="1" t="s">
        <v>175</v>
      </c>
      <c r="G1277" s="2">
        <v>11325673</v>
      </c>
      <c r="H1277" s="2">
        <v>1264277</v>
      </c>
      <c r="I1277" s="2">
        <v>140677</v>
      </c>
      <c r="J1277" s="2">
        <v>4849</v>
      </c>
      <c r="K1277" s="2">
        <v>140065</v>
      </c>
      <c r="L1277" s="2">
        <v>16878</v>
      </c>
      <c r="M1277" s="2">
        <v>1884</v>
      </c>
      <c r="N1277" s="2">
        <v>8.9600000000000009</v>
      </c>
      <c r="O1277" cm="1">
        <f t="array" ref="O1277">SUMPRODUCT((G1277&lt;=$G$1251:$G$1300)/COUNTIF($G$1251:$G$1300,$G$1251:$G$1300))</f>
        <v>27</v>
      </c>
    </row>
    <row r="1278" spans="1:15" x14ac:dyDescent="0.45">
      <c r="A1278" s="1" t="s">
        <v>168</v>
      </c>
      <c r="D1278" s="1"/>
      <c r="E1278" s="16">
        <v>44228</v>
      </c>
      <c r="F1278" s="1" t="s">
        <v>175</v>
      </c>
      <c r="G1278" s="2">
        <v>10918065</v>
      </c>
      <c r="H1278" s="2">
        <v>4761582</v>
      </c>
      <c r="I1278" s="2">
        <v>48998</v>
      </c>
      <c r="J1278" s="2">
        <v>13853</v>
      </c>
      <c r="K1278" s="2">
        <v>363852</v>
      </c>
      <c r="L1278" s="2">
        <v>16271</v>
      </c>
      <c r="M1278" s="2">
        <v>7096</v>
      </c>
      <c r="N1278" s="2">
        <v>2.29</v>
      </c>
      <c r="O1278" cm="1">
        <f t="array" ref="O1278">SUMPRODUCT((G1278&lt;=$G$1251:$G$1300)/COUNTIF($G$1251:$G$1300,$G$1251:$G$1300))</f>
        <v>28</v>
      </c>
    </row>
    <row r="1279" spans="1:15" x14ac:dyDescent="0.45">
      <c r="A1279" s="1" t="s">
        <v>146</v>
      </c>
      <c r="D1279" s="1"/>
      <c r="E1279" s="16">
        <v>44228</v>
      </c>
      <c r="F1279" s="1" t="s">
        <v>175</v>
      </c>
      <c r="G1279" s="2">
        <v>10560305</v>
      </c>
      <c r="H1279" s="2">
        <v>285590</v>
      </c>
      <c r="I1279" s="2">
        <v>518728</v>
      </c>
      <c r="J1279" s="2">
        <v>850</v>
      </c>
      <c r="K1279" s="2">
        <v>25814</v>
      </c>
      <c r="L1279" s="2">
        <v>15738</v>
      </c>
      <c r="M1279" s="2">
        <v>425</v>
      </c>
      <c r="N1279" s="2">
        <v>36.979999999999997</v>
      </c>
      <c r="O1279" cm="1">
        <f t="array" ref="O1279">SUMPRODUCT((G1279&lt;=$G$1251:$G$1300)/COUNTIF($G$1251:$G$1300,$G$1251:$G$1300))</f>
        <v>29</v>
      </c>
    </row>
    <row r="1280" spans="1:15" x14ac:dyDescent="0.45">
      <c r="A1280" s="1" t="s">
        <v>54</v>
      </c>
      <c r="D1280" s="1"/>
      <c r="E1280" s="16">
        <v>44228</v>
      </c>
      <c r="F1280" s="1" t="s">
        <v>175</v>
      </c>
      <c r="G1280" s="2">
        <v>9847443</v>
      </c>
      <c r="H1280" s="2">
        <v>353330</v>
      </c>
      <c r="I1280" s="2">
        <v>405649</v>
      </c>
      <c r="J1280" s="2">
        <v>1075</v>
      </c>
      <c r="K1280" s="2">
        <v>31582</v>
      </c>
      <c r="L1280" s="2">
        <v>14675</v>
      </c>
      <c r="M1280" s="2">
        <v>526</v>
      </c>
      <c r="N1280" s="2">
        <v>27.87</v>
      </c>
      <c r="O1280" cm="1">
        <f t="array" ref="O1280">SUMPRODUCT((G1280&lt;=$G$1251:$G$1300)/COUNTIF($G$1251:$G$1300,$G$1251:$G$1300))</f>
        <v>30</v>
      </c>
    </row>
    <row r="1281" spans="1:15" x14ac:dyDescent="0.45">
      <c r="A1281" s="1" t="s">
        <v>31</v>
      </c>
      <c r="D1281" s="1"/>
      <c r="E1281" s="16">
        <v>44228</v>
      </c>
      <c r="F1281" s="1" t="s">
        <v>175</v>
      </c>
      <c r="G1281" s="2">
        <v>9563939</v>
      </c>
      <c r="H1281" s="2">
        <v>606963</v>
      </c>
      <c r="I1281" s="2">
        <v>67416</v>
      </c>
      <c r="J1281" s="2">
        <v>1383</v>
      </c>
      <c r="K1281" s="2">
        <v>60735</v>
      </c>
      <c r="L1281" s="2">
        <v>14253</v>
      </c>
      <c r="M1281" s="2">
        <v>904</v>
      </c>
      <c r="N1281" s="2">
        <v>15.76</v>
      </c>
      <c r="O1281" cm="1">
        <f t="array" ref="O1281">SUMPRODUCT((G1281&lt;=$G$1251:$G$1300)/COUNTIF($G$1251:$G$1300,$G$1251:$G$1300))</f>
        <v>31</v>
      </c>
    </row>
    <row r="1282" spans="1:15" x14ac:dyDescent="0.45">
      <c r="A1282" s="1" t="s">
        <v>22</v>
      </c>
      <c r="D1282" s="1"/>
      <c r="E1282" s="16">
        <v>44228</v>
      </c>
      <c r="F1282" s="1" t="s">
        <v>175</v>
      </c>
      <c r="G1282" s="2">
        <v>7879773</v>
      </c>
      <c r="H1282" s="2">
        <v>669141</v>
      </c>
      <c r="I1282" s="2">
        <v>49042</v>
      </c>
      <c r="J1282" s="2">
        <v>3560</v>
      </c>
      <c r="K1282" s="2">
        <v>48714</v>
      </c>
      <c r="L1282" s="2">
        <v>11743</v>
      </c>
      <c r="M1282" s="2">
        <v>997</v>
      </c>
      <c r="N1282" s="2">
        <v>11.78</v>
      </c>
      <c r="O1282" cm="1">
        <f t="array" ref="O1282">SUMPRODUCT((G1282&lt;=$G$1251:$G$1300)/COUNTIF($G$1251:$G$1300,$G$1251:$G$1300))</f>
        <v>32</v>
      </c>
    </row>
    <row r="1283" spans="1:15" x14ac:dyDescent="0.45">
      <c r="A1283" s="1" t="s">
        <v>179</v>
      </c>
      <c r="D1283" s="1"/>
      <c r="E1283" s="16">
        <v>44228</v>
      </c>
      <c r="F1283" s="1" t="s">
        <v>175</v>
      </c>
      <c r="G1283" s="2">
        <v>7557622</v>
      </c>
      <c r="H1283" s="2">
        <v>201706</v>
      </c>
      <c r="I1283" s="2">
        <v>127073</v>
      </c>
      <c r="J1283" s="2">
        <v>1893</v>
      </c>
      <c r="K1283" s="2">
        <v>35743</v>
      </c>
      <c r="L1283" s="2">
        <v>11263</v>
      </c>
      <c r="M1283" s="2">
        <v>300</v>
      </c>
      <c r="N1283" s="2">
        <v>37.47</v>
      </c>
      <c r="O1283" cm="1">
        <f t="array" ref="O1283">SUMPRODUCT((G1283&lt;=$G$1251:$G$1300)/COUNTIF($G$1251:$G$1300,$G$1251:$G$1300))</f>
        <v>33</v>
      </c>
    </row>
    <row r="1284" spans="1:15" x14ac:dyDescent="0.45">
      <c r="A1284" s="1" t="s">
        <v>180</v>
      </c>
      <c r="D1284" s="1"/>
      <c r="E1284" s="16">
        <v>44228</v>
      </c>
      <c r="F1284" s="1" t="s">
        <v>175</v>
      </c>
      <c r="G1284" s="2">
        <v>6923576</v>
      </c>
      <c r="H1284" s="2">
        <v>166414</v>
      </c>
      <c r="I1284" s="2">
        <v>125510</v>
      </c>
      <c r="J1284" s="2">
        <v>628</v>
      </c>
      <c r="K1284" s="2">
        <v>17053</v>
      </c>
      <c r="L1284" s="2">
        <v>10318</v>
      </c>
      <c r="M1284" s="2">
        <v>248</v>
      </c>
      <c r="N1284" s="2">
        <v>41.6</v>
      </c>
      <c r="O1284" cm="1">
        <f t="array" ref="O1284">SUMPRODUCT((G1284&lt;=$G$1251:$G$1300)/COUNTIF($G$1251:$G$1300,$G$1251:$G$1300))</f>
        <v>34</v>
      </c>
    </row>
    <row r="1285" spans="1:15" x14ac:dyDescent="0.45">
      <c r="A1285" s="1" t="s">
        <v>26</v>
      </c>
      <c r="D1285" s="1"/>
      <c r="E1285" s="16">
        <v>44228</v>
      </c>
      <c r="F1285" s="1" t="s">
        <v>175</v>
      </c>
      <c r="G1285" s="2">
        <v>6371289</v>
      </c>
      <c r="H1285" s="2">
        <v>442012</v>
      </c>
      <c r="I1285" s="2">
        <v>62220</v>
      </c>
      <c r="J1285" s="2">
        <v>1515</v>
      </c>
      <c r="K1285" s="2">
        <v>46006</v>
      </c>
      <c r="L1285" s="2">
        <v>9495</v>
      </c>
      <c r="M1285" s="2">
        <v>658</v>
      </c>
      <c r="N1285" s="2">
        <v>14.41</v>
      </c>
      <c r="O1285" cm="1">
        <f t="array" ref="O1285">SUMPRODUCT((G1285&lt;=$G$1251:$G$1300)/COUNTIF($G$1251:$G$1300,$G$1251:$G$1300))</f>
        <v>35</v>
      </c>
    </row>
    <row r="1286" spans="1:15" x14ac:dyDescent="0.45">
      <c r="A1286" s="1" t="s">
        <v>55</v>
      </c>
      <c r="D1286" s="1"/>
      <c r="E1286" s="16">
        <v>44228</v>
      </c>
      <c r="F1286" s="1" t="s">
        <v>175</v>
      </c>
      <c r="G1286" s="2">
        <v>6148540</v>
      </c>
      <c r="H1286" s="2">
        <v>263254</v>
      </c>
      <c r="I1286" s="2">
        <v>33189</v>
      </c>
      <c r="J1286" s="2">
        <v>817</v>
      </c>
      <c r="K1286" s="2">
        <v>20975</v>
      </c>
      <c r="L1286" s="2">
        <v>9163</v>
      </c>
      <c r="M1286" s="2">
        <v>392</v>
      </c>
      <c r="N1286" s="2">
        <v>23.36</v>
      </c>
      <c r="O1286" cm="1">
        <f t="array" ref="O1286">SUMPRODUCT((G1286&lt;=$G$1251:$G$1300)/COUNTIF($G$1251:$G$1300,$G$1251:$G$1300))</f>
        <v>36</v>
      </c>
    </row>
    <row r="1287" spans="1:15" x14ac:dyDescent="0.45">
      <c r="A1287" s="1" t="s">
        <v>44</v>
      </c>
      <c r="D1287" s="1"/>
      <c r="E1287" s="16">
        <v>44228</v>
      </c>
      <c r="F1287" s="1" t="s">
        <v>175</v>
      </c>
      <c r="G1287" s="2">
        <v>5456803</v>
      </c>
      <c r="H1287" s="2">
        <v>177623</v>
      </c>
      <c r="I1287" s="2">
        <v>32151</v>
      </c>
      <c r="J1287" s="2">
        <v>622</v>
      </c>
      <c r="K1287" s="2">
        <v>10654</v>
      </c>
      <c r="L1287" s="2">
        <v>8132</v>
      </c>
      <c r="M1287" s="2">
        <v>264</v>
      </c>
      <c r="N1287" s="2">
        <v>30.72</v>
      </c>
      <c r="O1287" cm="1">
        <f t="array" ref="O1287">SUMPRODUCT((G1287&lt;=$G$1251:$G$1300)/COUNTIF($G$1251:$G$1300,$G$1251:$G$1300))</f>
        <v>37</v>
      </c>
    </row>
    <row r="1288" spans="1:15" x14ac:dyDescent="0.45">
      <c r="A1288" s="1" t="s">
        <v>159</v>
      </c>
      <c r="D1288" s="1"/>
      <c r="E1288" s="16">
        <v>44228</v>
      </c>
      <c r="F1288" s="1" t="s">
        <v>175</v>
      </c>
      <c r="G1288" s="2">
        <v>5018522</v>
      </c>
      <c r="H1288" s="2">
        <v>569698</v>
      </c>
      <c r="I1288" s="2">
        <v>55725</v>
      </c>
      <c r="J1288" s="2">
        <v>1880</v>
      </c>
      <c r="K1288" s="2">
        <v>56514</v>
      </c>
      <c r="L1288" s="2">
        <v>7479</v>
      </c>
      <c r="M1288" s="2">
        <v>849</v>
      </c>
      <c r="N1288" s="2">
        <v>8.81</v>
      </c>
      <c r="O1288" cm="1">
        <f t="array" ref="O1288">SUMPRODUCT((G1288&lt;=$G$1251:$G$1300)/COUNTIF($G$1251:$G$1300,$G$1251:$G$1300))</f>
        <v>38</v>
      </c>
    </row>
    <row r="1289" spans="1:15" x14ac:dyDescent="0.45">
      <c r="A1289" s="1" t="s">
        <v>165</v>
      </c>
      <c r="D1289" s="1"/>
      <c r="E1289" s="16">
        <v>44228</v>
      </c>
      <c r="F1289" s="1" t="s">
        <v>175</v>
      </c>
      <c r="G1289" s="2">
        <v>4551582</v>
      </c>
      <c r="H1289" s="2">
        <v>389312</v>
      </c>
      <c r="I1289" s="2">
        <v>127078</v>
      </c>
      <c r="J1289" s="2">
        <v>1496</v>
      </c>
      <c r="K1289" s="2">
        <v>75014</v>
      </c>
      <c r="L1289" s="2">
        <v>6783</v>
      </c>
      <c r="M1289" s="2">
        <v>580</v>
      </c>
      <c r="N1289" s="2">
        <v>11.69</v>
      </c>
      <c r="O1289" cm="1">
        <f t="array" ref="O1289">SUMPRODUCT((G1289&lt;=$G$1251:$G$1300)/COUNTIF($G$1251:$G$1300,$G$1251:$G$1300))</f>
        <v>39</v>
      </c>
    </row>
    <row r="1290" spans="1:15" x14ac:dyDescent="0.45">
      <c r="A1290" s="1" t="s">
        <v>49</v>
      </c>
      <c r="D1290" s="1"/>
      <c r="E1290" s="16">
        <v>44228</v>
      </c>
      <c r="F1290" s="1" t="s">
        <v>175</v>
      </c>
      <c r="G1290" s="2">
        <v>3542519</v>
      </c>
      <c r="H1290" s="2">
        <v>341041</v>
      </c>
      <c r="I1290" s="2">
        <v>149288</v>
      </c>
      <c r="J1290" s="2">
        <v>1585</v>
      </c>
      <c r="K1290" s="2">
        <v>23172</v>
      </c>
      <c r="L1290" s="2">
        <v>5279</v>
      </c>
      <c r="M1290" s="2">
        <v>508</v>
      </c>
      <c r="N1290" s="2">
        <v>10.39</v>
      </c>
      <c r="O1290" cm="1">
        <f t="array" ref="O1290">SUMPRODUCT((G1290&lt;=$G$1251:$G$1300)/COUNTIF($G$1251:$G$1300,$G$1251:$G$1300))</f>
        <v>40</v>
      </c>
    </row>
    <row r="1291" spans="1:15" x14ac:dyDescent="0.45">
      <c r="A1291" s="1" t="s">
        <v>85</v>
      </c>
      <c r="D1291" s="1"/>
      <c r="E1291" s="16">
        <v>44228</v>
      </c>
      <c r="F1291" s="1" t="s">
        <v>175</v>
      </c>
      <c r="G1291" s="2">
        <v>3259000</v>
      </c>
      <c r="H1291" s="2">
        <v>220244</v>
      </c>
      <c r="I1291" s="2">
        <v>23541</v>
      </c>
      <c r="J1291" s="2">
        <v>640</v>
      </c>
      <c r="K1291" s="2">
        <v>15926</v>
      </c>
      <c r="L1291" s="2">
        <v>4856</v>
      </c>
      <c r="M1291" s="2">
        <v>328</v>
      </c>
      <c r="N1291" s="2">
        <v>14.8</v>
      </c>
      <c r="O1291" cm="1">
        <f t="array" ref="O1291">SUMPRODUCT((G1291&lt;=$G$1251:$G$1300)/COUNTIF($G$1251:$G$1300,$G$1251:$G$1300))</f>
        <v>41</v>
      </c>
    </row>
    <row r="1292" spans="1:15" x14ac:dyDescent="0.45">
      <c r="A1292" s="1" t="s">
        <v>154</v>
      </c>
      <c r="D1292" s="1"/>
      <c r="E1292" s="16">
        <v>44228</v>
      </c>
      <c r="F1292" s="1" t="s">
        <v>175</v>
      </c>
      <c r="G1292" s="2">
        <v>3203127</v>
      </c>
      <c r="H1292" s="2">
        <v>174752</v>
      </c>
      <c r="I1292" s="2">
        <v>90057</v>
      </c>
      <c r="J1292" s="2">
        <v>491</v>
      </c>
      <c r="K1292" s="2">
        <v>36961</v>
      </c>
      <c r="L1292" s="2">
        <v>4773</v>
      </c>
      <c r="M1292" s="2">
        <v>260</v>
      </c>
      <c r="N1292" s="2">
        <v>18.329999999999998</v>
      </c>
      <c r="O1292" cm="1">
        <f t="array" ref="O1292">SUMPRODUCT((G1292&lt;=$G$1251:$G$1300)/COUNTIF($G$1251:$G$1300,$G$1251:$G$1300))</f>
        <v>42</v>
      </c>
    </row>
    <row r="1293" spans="1:15" x14ac:dyDescent="0.45">
      <c r="A1293" s="1" t="s">
        <v>121</v>
      </c>
      <c r="D1293" s="1"/>
      <c r="E1293" s="16">
        <v>44228</v>
      </c>
      <c r="F1293" s="1" t="s">
        <v>175</v>
      </c>
      <c r="G1293" s="2">
        <v>2936151</v>
      </c>
      <c r="H1293" s="2">
        <v>234020</v>
      </c>
      <c r="I1293" s="2">
        <v>38244</v>
      </c>
      <c r="J1293" s="2">
        <v>643</v>
      </c>
      <c r="K1293" s="2">
        <v>30846</v>
      </c>
      <c r="L1293" s="2">
        <v>4375</v>
      </c>
      <c r="M1293" s="2">
        <v>348</v>
      </c>
      <c r="N1293" s="2">
        <v>12.55</v>
      </c>
      <c r="O1293" cm="1">
        <f t="array" ref="O1293">SUMPRODUCT((G1293&lt;=$G$1251:$G$1300)/COUNTIF($G$1251:$G$1300,$G$1251:$G$1300))</f>
        <v>43</v>
      </c>
    </row>
    <row r="1294" spans="1:15" x14ac:dyDescent="0.45">
      <c r="A1294" s="1" t="s">
        <v>135</v>
      </c>
      <c r="D1294" s="1"/>
      <c r="E1294" s="16">
        <v>44228</v>
      </c>
      <c r="F1294" s="1" t="s">
        <v>175</v>
      </c>
      <c r="G1294" s="2">
        <v>2902659</v>
      </c>
      <c r="H1294" s="2">
        <v>177226</v>
      </c>
      <c r="I1294" s="2">
        <v>210498</v>
      </c>
      <c r="J1294" s="2">
        <v>491</v>
      </c>
      <c r="K1294" s="2">
        <v>9711</v>
      </c>
      <c r="L1294" s="2">
        <v>4325</v>
      </c>
      <c r="M1294" s="2">
        <v>264</v>
      </c>
      <c r="N1294" s="2">
        <v>16.38</v>
      </c>
      <c r="O1294" cm="1">
        <f t="array" ref="O1294">SUMPRODUCT((G1294&lt;=$G$1251:$G$1300)/COUNTIF($G$1251:$G$1300,$G$1251:$G$1300))</f>
        <v>44</v>
      </c>
    </row>
    <row r="1295" spans="1:15" x14ac:dyDescent="0.45">
      <c r="A1295" s="1" t="s">
        <v>162</v>
      </c>
      <c r="D1295" s="1"/>
      <c r="E1295" s="16">
        <v>44228</v>
      </c>
      <c r="F1295" s="1" t="s">
        <v>175</v>
      </c>
      <c r="G1295" s="2">
        <v>2675274</v>
      </c>
      <c r="H1295" s="2">
        <v>257449</v>
      </c>
      <c r="I1295" s="2">
        <v>33208</v>
      </c>
      <c r="J1295" s="2">
        <v>1017</v>
      </c>
      <c r="K1295" s="2">
        <v>30181</v>
      </c>
      <c r="L1295" s="2">
        <v>3986</v>
      </c>
      <c r="M1295" s="2">
        <v>383</v>
      </c>
      <c r="N1295" s="2">
        <v>10.39</v>
      </c>
      <c r="O1295" cm="1">
        <f t="array" ref="O1295">SUMPRODUCT((G1295&lt;=$G$1251:$G$1300)/COUNTIF($G$1251:$G$1300,$G$1251:$G$1300))</f>
        <v>45</v>
      </c>
    </row>
    <row r="1296" spans="1:15" x14ac:dyDescent="0.45">
      <c r="A1296" s="1" t="s">
        <v>71</v>
      </c>
      <c r="D1296" s="1"/>
      <c r="E1296" s="16">
        <v>44228</v>
      </c>
      <c r="F1296" s="1" t="s">
        <v>175</v>
      </c>
      <c r="G1296" s="2">
        <v>2379521</v>
      </c>
      <c r="H1296" s="2">
        <v>331174</v>
      </c>
      <c r="I1296" s="2">
        <v>175165</v>
      </c>
      <c r="J1296" s="2">
        <v>877</v>
      </c>
      <c r="K1296" s="2">
        <v>52185</v>
      </c>
      <c r="L1296" s="2">
        <v>3546</v>
      </c>
      <c r="M1296" s="2">
        <v>493</v>
      </c>
      <c r="N1296" s="2">
        <v>7.19</v>
      </c>
      <c r="O1296" cm="1">
        <f t="array" ref="O1296">SUMPRODUCT((G1296&lt;=$G$1251:$G$1300)/COUNTIF($G$1251:$G$1300,$G$1251:$G$1300))</f>
        <v>46</v>
      </c>
    </row>
    <row r="1297" spans="1:15" x14ac:dyDescent="0.45">
      <c r="A1297" s="1" t="s">
        <v>50</v>
      </c>
      <c r="D1297" s="1"/>
      <c r="E1297" s="16">
        <v>44228</v>
      </c>
      <c r="F1297" s="1" t="s">
        <v>175</v>
      </c>
      <c r="G1297" s="2">
        <v>1809896</v>
      </c>
      <c r="H1297" s="2">
        <v>216187</v>
      </c>
      <c r="I1297" s="2">
        <v>16755</v>
      </c>
      <c r="J1297" s="2">
        <v>516</v>
      </c>
      <c r="K1297" s="2">
        <v>37147</v>
      </c>
      <c r="L1297" s="2">
        <v>2697</v>
      </c>
      <c r="M1297" s="2">
        <v>322</v>
      </c>
      <c r="N1297" s="2">
        <v>8.3699999999999992</v>
      </c>
      <c r="O1297" cm="1">
        <f t="array" ref="O1297">SUMPRODUCT((G1297&lt;=$G$1251:$G$1300)/COUNTIF($G$1251:$G$1300,$G$1251:$G$1300))</f>
        <v>47</v>
      </c>
    </row>
    <row r="1298" spans="1:15" x14ac:dyDescent="0.45">
      <c r="A1298" s="1" t="s">
        <v>35</v>
      </c>
      <c r="D1298" s="1"/>
      <c r="E1298" s="16">
        <v>44228</v>
      </c>
      <c r="F1298" s="1" t="s">
        <v>175</v>
      </c>
      <c r="G1298" s="2">
        <v>1397803</v>
      </c>
      <c r="H1298" s="2">
        <v>250765</v>
      </c>
      <c r="I1298" s="2">
        <v>13339</v>
      </c>
      <c r="J1298" s="2">
        <v>632</v>
      </c>
      <c r="K1298" s="2">
        <v>24205</v>
      </c>
      <c r="L1298" s="2">
        <v>2083</v>
      </c>
      <c r="M1298" s="2">
        <v>373</v>
      </c>
      <c r="N1298" s="2">
        <v>5.57</v>
      </c>
      <c r="O1298" cm="1">
        <f t="array" ref="O1298">SUMPRODUCT((G1298&lt;=$G$1251:$G$1300)/COUNTIF($G$1251:$G$1300,$G$1251:$G$1300))</f>
        <v>48</v>
      </c>
    </row>
    <row r="1299" spans="1:15" x14ac:dyDescent="0.45">
      <c r="A1299" s="1" t="s">
        <v>153</v>
      </c>
      <c r="D1299" s="1"/>
      <c r="E1299" s="16">
        <v>44228</v>
      </c>
      <c r="F1299" s="1" t="s">
        <v>175</v>
      </c>
      <c r="G1299" s="2">
        <v>1250226</v>
      </c>
      <c r="H1299" s="2">
        <v>226046</v>
      </c>
      <c r="I1299" s="2">
        <v>21545</v>
      </c>
      <c r="J1299" s="2">
        <v>679</v>
      </c>
      <c r="K1299" s="2">
        <v>29199</v>
      </c>
      <c r="L1299" s="2">
        <v>1863</v>
      </c>
      <c r="M1299" s="2">
        <v>336</v>
      </c>
      <c r="N1299" s="2">
        <v>5.53</v>
      </c>
      <c r="O1299" cm="1">
        <f t="array" ref="O1299">SUMPRODUCT((G1299&lt;=$G$1251:$G$1300)/COUNTIF($G$1251:$G$1300,$G$1251:$G$1300))</f>
        <v>49</v>
      </c>
    </row>
    <row r="1300" spans="1:15" x14ac:dyDescent="0.45">
      <c r="A1300" s="1" t="s">
        <v>111</v>
      </c>
      <c r="D1300" s="1"/>
      <c r="E1300" s="16">
        <v>44228</v>
      </c>
      <c r="F1300" s="1" t="s">
        <v>175</v>
      </c>
      <c r="G1300" s="2">
        <v>992964</v>
      </c>
      <c r="H1300" s="2">
        <v>171191</v>
      </c>
      <c r="I1300" s="2">
        <v>32410</v>
      </c>
      <c r="J1300" s="2">
        <v>420</v>
      </c>
      <c r="K1300" s="2">
        <v>18328</v>
      </c>
      <c r="L1300" s="2">
        <v>1479</v>
      </c>
      <c r="M1300" s="2">
        <v>255</v>
      </c>
      <c r="N1300" s="2">
        <v>5.8</v>
      </c>
      <c r="O1300" cm="1">
        <f t="array" ref="O1300">SUMPRODUCT((G1300&lt;=$G$1251:$G$1300)/COUNTIF($G$1251:$G$1300,$G$1251:$G$1300))</f>
        <v>50</v>
      </c>
    </row>
    <row r="1301" spans="1:15" x14ac:dyDescent="0.45">
      <c r="A1301" s="1" t="s">
        <v>18</v>
      </c>
      <c r="D1301" s="1"/>
      <c r="E1301" s="16">
        <v>44256</v>
      </c>
      <c r="F1301" s="1" t="s">
        <v>175</v>
      </c>
      <c r="G1301" s="2">
        <v>270395369</v>
      </c>
      <c r="H1301" s="2">
        <v>3485083</v>
      </c>
      <c r="I1301" s="2">
        <v>1098553</v>
      </c>
      <c r="J1301" s="2">
        <v>8309</v>
      </c>
      <c r="K1301" s="2">
        <v>469545</v>
      </c>
      <c r="L1301" s="2">
        <v>363923</v>
      </c>
      <c r="M1301" s="2">
        <v>4690</v>
      </c>
      <c r="N1301" s="2">
        <v>77.59</v>
      </c>
      <c r="O1301" cm="1">
        <f t="array" ref="O1301">SUMPRODUCT((G1301&lt;=$G$1301:$G$1350)/COUNTIF($G$1301:$G$1350,$G$1301:$G$1350))</f>
        <v>1</v>
      </c>
    </row>
    <row r="1302" spans="1:15" x14ac:dyDescent="0.45">
      <c r="A1302" s="1" t="s">
        <v>24</v>
      </c>
      <c r="D1302" s="1"/>
      <c r="E1302" s="16">
        <v>44256</v>
      </c>
      <c r="F1302" s="1" t="s">
        <v>175</v>
      </c>
      <c r="G1302" s="2">
        <v>184577838</v>
      </c>
      <c r="H1302" s="2">
        <v>2255433</v>
      </c>
      <c r="I1302" s="2">
        <v>600590</v>
      </c>
      <c r="J1302" s="2">
        <v>6393</v>
      </c>
      <c r="K1302" s="2">
        <v>186339</v>
      </c>
      <c r="L1302" s="2">
        <v>248422</v>
      </c>
      <c r="M1302" s="2">
        <v>3035</v>
      </c>
      <c r="N1302" s="2">
        <v>81.84</v>
      </c>
      <c r="O1302" cm="1">
        <f t="array" ref="O1302">SUMPRODUCT((G1302&lt;=$G$1301:$G$1350)/COUNTIF($G$1301:$G$1350,$G$1301:$G$1350))</f>
        <v>2</v>
      </c>
    </row>
    <row r="1303" spans="1:15" x14ac:dyDescent="0.45">
      <c r="A1303" s="1" t="s">
        <v>12</v>
      </c>
      <c r="D1303" s="1"/>
      <c r="E1303" s="16">
        <v>44256</v>
      </c>
      <c r="F1303" s="1" t="s">
        <v>175</v>
      </c>
      <c r="G1303" s="2">
        <v>149786518</v>
      </c>
      <c r="H1303" s="2">
        <v>3766997</v>
      </c>
      <c r="I1303" s="2">
        <v>857475</v>
      </c>
      <c r="J1303" s="2">
        <v>9258</v>
      </c>
      <c r="K1303" s="2">
        <v>268051</v>
      </c>
      <c r="L1303" s="2">
        <v>201596</v>
      </c>
      <c r="M1303" s="2">
        <v>5069</v>
      </c>
      <c r="N1303" s="2">
        <v>39.76</v>
      </c>
      <c r="O1303" cm="1">
        <f t="array" ref="O1303">SUMPRODUCT((G1303&lt;=$G$1301:$G$1350)/COUNTIF($G$1301:$G$1350,$G$1301:$G$1350))</f>
        <v>3</v>
      </c>
    </row>
    <row r="1304" spans="1:15" x14ac:dyDescent="0.45">
      <c r="A1304" s="1" t="s">
        <v>10</v>
      </c>
      <c r="D1304" s="1"/>
      <c r="E1304" s="16">
        <v>44256</v>
      </c>
      <c r="F1304" s="1" t="s">
        <v>175</v>
      </c>
      <c r="G1304" s="2">
        <v>117342947</v>
      </c>
      <c r="H1304" s="2">
        <v>7181301</v>
      </c>
      <c r="I1304" s="2">
        <v>800137</v>
      </c>
      <c r="J1304" s="2">
        <v>20333</v>
      </c>
      <c r="K1304" s="2">
        <v>703686</v>
      </c>
      <c r="L1304" s="2">
        <v>157931</v>
      </c>
      <c r="M1304" s="2">
        <v>9665</v>
      </c>
      <c r="N1304" s="2">
        <v>16.34</v>
      </c>
      <c r="O1304" cm="1">
        <f t="array" ref="O1304">SUMPRODUCT((G1304&lt;=$G$1301:$G$1350)/COUNTIF($G$1301:$G$1350,$G$1301:$G$1350))</f>
        <v>4</v>
      </c>
    </row>
    <row r="1305" spans="1:15" x14ac:dyDescent="0.45">
      <c r="A1305" s="1" t="s">
        <v>101</v>
      </c>
      <c r="D1305" s="1"/>
      <c r="E1305" s="16">
        <v>44256</v>
      </c>
      <c r="F1305" s="1" t="s">
        <v>175</v>
      </c>
      <c r="G1305" s="2">
        <v>90935782</v>
      </c>
      <c r="H1305" s="2">
        <v>3616466</v>
      </c>
      <c r="I1305" s="2">
        <v>417014</v>
      </c>
      <c r="J1305" s="2">
        <v>9378</v>
      </c>
      <c r="K1305" s="2">
        <v>220122</v>
      </c>
      <c r="L1305" s="2">
        <v>122390</v>
      </c>
      <c r="M1305" s="2">
        <v>4867</v>
      </c>
      <c r="N1305" s="2">
        <v>25.14</v>
      </c>
      <c r="O1305" cm="1">
        <f t="array" ref="O1305">SUMPRODUCT((G1305&lt;=$G$1301:$G$1350)/COUNTIF($G$1301:$G$1350,$G$1301:$G$1350))</f>
        <v>5</v>
      </c>
    </row>
    <row r="1306" spans="1:15" x14ac:dyDescent="0.45">
      <c r="A1306" s="1" t="s">
        <v>25</v>
      </c>
      <c r="D1306" s="1"/>
      <c r="E1306" s="16">
        <v>44256</v>
      </c>
      <c r="F1306" s="1" t="s">
        <v>175</v>
      </c>
      <c r="G1306" s="2">
        <v>87784445</v>
      </c>
      <c r="H1306" s="2">
        <v>3419021</v>
      </c>
      <c r="I1306" s="2">
        <v>710031</v>
      </c>
      <c r="J1306" s="2">
        <v>9524</v>
      </c>
      <c r="K1306" s="2">
        <v>441025</v>
      </c>
      <c r="L1306" s="2">
        <v>118148</v>
      </c>
      <c r="M1306" s="2">
        <v>4601</v>
      </c>
      <c r="N1306" s="2">
        <v>25.68</v>
      </c>
      <c r="O1306" cm="1">
        <f t="array" ref="O1306">SUMPRODUCT((G1306&lt;=$G$1301:$G$1350)/COUNTIF($G$1301:$G$1350,$G$1301:$G$1350))</f>
        <v>6</v>
      </c>
    </row>
    <row r="1307" spans="1:15" x14ac:dyDescent="0.45">
      <c r="A1307" s="1" t="s">
        <v>137</v>
      </c>
      <c r="D1307" s="1"/>
      <c r="E1307" s="16">
        <v>44256</v>
      </c>
      <c r="F1307" s="1" t="s">
        <v>175</v>
      </c>
      <c r="G1307" s="2">
        <v>87645493</v>
      </c>
      <c r="H1307" s="2">
        <v>3531041</v>
      </c>
      <c r="I1307" s="2">
        <v>422893</v>
      </c>
      <c r="J1307" s="2">
        <v>8065</v>
      </c>
      <c r="K1307" s="2">
        <v>309748</v>
      </c>
      <c r="L1307" s="2">
        <v>117961</v>
      </c>
      <c r="M1307" s="2">
        <v>4752</v>
      </c>
      <c r="N1307" s="2">
        <v>24.82</v>
      </c>
      <c r="O1307" cm="1">
        <f t="array" ref="O1307">SUMPRODUCT((G1307&lt;=$G$1301:$G$1350)/COUNTIF($G$1301:$G$1350,$G$1301:$G$1350))</f>
        <v>7</v>
      </c>
    </row>
    <row r="1308" spans="1:15" x14ac:dyDescent="0.45">
      <c r="A1308" s="1" t="s">
        <v>16</v>
      </c>
      <c r="D1308" s="1"/>
      <c r="E1308" s="16">
        <v>44256</v>
      </c>
      <c r="F1308" s="1" t="s">
        <v>175</v>
      </c>
      <c r="G1308" s="2">
        <v>72375036</v>
      </c>
      <c r="H1308" s="2">
        <v>1626300</v>
      </c>
      <c r="I1308" s="2">
        <v>480401</v>
      </c>
      <c r="J1308" s="2">
        <v>4413</v>
      </c>
      <c r="K1308" s="2">
        <v>170319</v>
      </c>
      <c r="L1308" s="2">
        <v>97409</v>
      </c>
      <c r="M1308" s="2">
        <v>2188</v>
      </c>
      <c r="N1308" s="2">
        <v>44.5</v>
      </c>
      <c r="O1308" cm="1">
        <f t="array" ref="O1308">SUMPRODUCT((G1308&lt;=$G$1301:$G$1350)/COUNTIF($G$1301:$G$1350,$G$1301:$G$1350))</f>
        <v>8</v>
      </c>
    </row>
    <row r="1309" spans="1:15" x14ac:dyDescent="0.45">
      <c r="A1309" s="1" t="s">
        <v>61</v>
      </c>
      <c r="D1309" s="1"/>
      <c r="E1309" s="16">
        <v>44256</v>
      </c>
      <c r="F1309" s="1" t="s">
        <v>175</v>
      </c>
      <c r="G1309" s="2">
        <v>61043473</v>
      </c>
      <c r="H1309" s="2">
        <v>4108227</v>
      </c>
      <c r="I1309" s="2">
        <v>210153</v>
      </c>
      <c r="J1309" s="2">
        <v>9189</v>
      </c>
      <c r="K1309" s="2">
        <v>317439</v>
      </c>
      <c r="L1309" s="2">
        <v>82158</v>
      </c>
      <c r="M1309" s="2">
        <v>5529</v>
      </c>
      <c r="N1309" s="2">
        <v>14.86</v>
      </c>
      <c r="O1309" cm="1">
        <f t="array" ref="O1309">SUMPRODUCT((G1309&lt;=$G$1301:$G$1350)/COUNTIF($G$1301:$G$1350,$G$1301:$G$1350))</f>
        <v>9</v>
      </c>
    </row>
    <row r="1310" spans="1:15" x14ac:dyDescent="0.45">
      <c r="A1310" s="1" t="s">
        <v>20</v>
      </c>
      <c r="D1310" s="1"/>
      <c r="E1310" s="16">
        <v>44256</v>
      </c>
      <c r="F1310" s="1" t="s">
        <v>175</v>
      </c>
      <c r="G1310" s="2">
        <v>39978562</v>
      </c>
      <c r="H1310" s="2">
        <v>659629</v>
      </c>
      <c r="I1310" s="2">
        <v>230592</v>
      </c>
      <c r="J1310" s="2">
        <v>1604</v>
      </c>
      <c r="K1310" s="2">
        <v>31292</v>
      </c>
      <c r="L1310" s="2">
        <v>53806</v>
      </c>
      <c r="M1310" s="2">
        <v>887</v>
      </c>
      <c r="N1310" s="2">
        <v>60.61</v>
      </c>
      <c r="O1310" cm="1">
        <f t="array" ref="O1310">SUMPRODUCT((G1310&lt;=$G$1301:$G$1350)/COUNTIF($G$1301:$G$1350,$G$1301:$G$1350))</f>
        <v>10</v>
      </c>
    </row>
    <row r="1311" spans="1:15" x14ac:dyDescent="0.45">
      <c r="A1311" s="1" t="s">
        <v>166</v>
      </c>
      <c r="D1311" s="1"/>
      <c r="E1311" s="16">
        <v>44256</v>
      </c>
      <c r="F1311" s="1" t="s">
        <v>175</v>
      </c>
      <c r="G1311" s="2">
        <v>36861958</v>
      </c>
      <c r="H1311" s="2">
        <v>943057</v>
      </c>
      <c r="I1311" s="2">
        <v>328568</v>
      </c>
      <c r="J1311" s="2">
        <v>5109</v>
      </c>
      <c r="K1311" s="2">
        <v>109564</v>
      </c>
      <c r="L1311" s="2">
        <v>49612</v>
      </c>
      <c r="M1311" s="2">
        <v>1269</v>
      </c>
      <c r="N1311" s="2">
        <v>39.090000000000003</v>
      </c>
      <c r="O1311" cm="1">
        <f t="array" ref="O1311">SUMPRODUCT((G1311&lt;=$G$1301:$G$1350)/COUNTIF($G$1301:$G$1350,$G$1301:$G$1350))</f>
        <v>11</v>
      </c>
    </row>
    <row r="1312" spans="1:15" x14ac:dyDescent="0.45">
      <c r="A1312" s="1" t="s">
        <v>19</v>
      </c>
      <c r="D1312" s="1"/>
      <c r="E1312" s="16">
        <v>44256</v>
      </c>
      <c r="F1312" s="1" t="s">
        <v>175</v>
      </c>
      <c r="G1312" s="2">
        <v>34198319</v>
      </c>
      <c r="H1312" s="2">
        <v>1406577</v>
      </c>
      <c r="I1312" s="2">
        <v>200606</v>
      </c>
      <c r="J1312" s="2">
        <v>5486</v>
      </c>
      <c r="K1312" s="2">
        <v>71429</v>
      </c>
      <c r="L1312" s="2">
        <v>46027</v>
      </c>
      <c r="M1312" s="2">
        <v>1893</v>
      </c>
      <c r="N1312" s="2">
        <v>24.31</v>
      </c>
      <c r="O1312" cm="1">
        <f t="array" ref="O1312">SUMPRODUCT((G1312&lt;=$G$1301:$G$1350)/COUNTIF($G$1301:$G$1350,$G$1301:$G$1350))</f>
        <v>12</v>
      </c>
    </row>
    <row r="1313" spans="1:15" x14ac:dyDescent="0.45">
      <c r="A1313" s="1" t="s">
        <v>28</v>
      </c>
      <c r="D1313" s="1"/>
      <c r="E1313" s="16">
        <v>44256</v>
      </c>
      <c r="F1313" s="1" t="s">
        <v>175</v>
      </c>
      <c r="G1313" s="2">
        <v>26963344</v>
      </c>
      <c r="H1313" s="2">
        <v>1044706</v>
      </c>
      <c r="I1313" s="2">
        <v>99563</v>
      </c>
      <c r="J1313" s="2">
        <v>2298</v>
      </c>
      <c r="K1313" s="2">
        <v>46062</v>
      </c>
      <c r="L1313" s="2">
        <v>36289</v>
      </c>
      <c r="M1313" s="2">
        <v>1406</v>
      </c>
      <c r="N1313" s="2">
        <v>25.81</v>
      </c>
      <c r="O1313" cm="1">
        <f t="array" ref="O1313">SUMPRODUCT((G1313&lt;=$G$1301:$G$1350)/COUNTIF($G$1301:$G$1350,$G$1301:$G$1350))</f>
        <v>13</v>
      </c>
    </row>
    <row r="1314" spans="1:15" x14ac:dyDescent="0.45">
      <c r="A1314" s="1" t="s">
        <v>29</v>
      </c>
      <c r="D1314" s="1"/>
      <c r="E1314" s="16">
        <v>44256</v>
      </c>
      <c r="F1314" s="1" t="s">
        <v>175</v>
      </c>
      <c r="G1314" s="2">
        <v>25444384</v>
      </c>
      <c r="H1314" s="2">
        <v>1192179</v>
      </c>
      <c r="I1314" s="2">
        <v>212909</v>
      </c>
      <c r="J1314" s="2">
        <v>3332</v>
      </c>
      <c r="K1314" s="2">
        <v>247798</v>
      </c>
      <c r="L1314" s="2">
        <v>34245</v>
      </c>
      <c r="M1314" s="2">
        <v>1604</v>
      </c>
      <c r="N1314" s="2">
        <v>21.34</v>
      </c>
      <c r="O1314" cm="1">
        <f t="array" ref="O1314">SUMPRODUCT((G1314&lt;=$G$1301:$G$1350)/COUNTIF($G$1301:$G$1350,$G$1301:$G$1350))</f>
        <v>14</v>
      </c>
    </row>
    <row r="1315" spans="1:15" x14ac:dyDescent="0.45">
      <c r="A1315" s="1" t="s">
        <v>34</v>
      </c>
      <c r="D1315" s="1"/>
      <c r="E1315" s="16">
        <v>44256</v>
      </c>
      <c r="F1315" s="1" t="s">
        <v>175</v>
      </c>
      <c r="G1315" s="2">
        <v>24830013</v>
      </c>
      <c r="H1315" s="2">
        <v>1008245</v>
      </c>
      <c r="I1315" s="2">
        <v>193672</v>
      </c>
      <c r="J1315" s="2">
        <v>2908</v>
      </c>
      <c r="K1315" s="2">
        <v>57902</v>
      </c>
      <c r="L1315" s="2">
        <v>33418</v>
      </c>
      <c r="M1315" s="2">
        <v>1356</v>
      </c>
      <c r="N1315" s="2">
        <v>24.63</v>
      </c>
      <c r="O1315" cm="1">
        <f t="array" ref="O1315">SUMPRODUCT((G1315&lt;=$G$1301:$G$1350)/COUNTIF($G$1301:$G$1350,$G$1301:$G$1350))</f>
        <v>15</v>
      </c>
    </row>
    <row r="1316" spans="1:15" x14ac:dyDescent="0.45">
      <c r="A1316" s="1" t="s">
        <v>21</v>
      </c>
      <c r="D1316" s="1"/>
      <c r="E1316" s="16">
        <v>44256</v>
      </c>
      <c r="F1316" s="1" t="s">
        <v>175</v>
      </c>
      <c r="G1316" s="2">
        <v>22897007</v>
      </c>
      <c r="H1316" s="2">
        <v>1222214</v>
      </c>
      <c r="I1316" s="2">
        <v>115771</v>
      </c>
      <c r="J1316" s="2">
        <v>3487</v>
      </c>
      <c r="K1316" s="2">
        <v>93299</v>
      </c>
      <c r="L1316" s="2">
        <v>30816</v>
      </c>
      <c r="M1316" s="2">
        <v>1644</v>
      </c>
      <c r="N1316" s="2">
        <v>18.73</v>
      </c>
      <c r="O1316" cm="1">
        <f t="array" ref="O1316">SUMPRODUCT((G1316&lt;=$G$1301:$G$1350)/COUNTIF($G$1301:$G$1350,$G$1301:$G$1350))</f>
        <v>16</v>
      </c>
    </row>
    <row r="1317" spans="1:15" x14ac:dyDescent="0.45">
      <c r="A1317" s="1" t="s">
        <v>39</v>
      </c>
      <c r="D1317" s="1"/>
      <c r="E1317" s="16">
        <v>44256</v>
      </c>
      <c r="F1317" s="1" t="s">
        <v>175</v>
      </c>
      <c r="G1317" s="2">
        <v>22340994</v>
      </c>
      <c r="H1317" s="2">
        <v>196721</v>
      </c>
      <c r="I1317" s="2">
        <v>99762</v>
      </c>
      <c r="J1317" s="2">
        <v>1009</v>
      </c>
      <c r="K1317" s="2">
        <v>15772</v>
      </c>
      <c r="L1317" s="2">
        <v>30068</v>
      </c>
      <c r="M1317" s="2">
        <v>264</v>
      </c>
      <c r="N1317" s="2">
        <v>113.57</v>
      </c>
      <c r="O1317" cm="1">
        <f t="array" ref="O1317">SUMPRODUCT((G1317&lt;=$G$1301:$G$1350)/COUNTIF($G$1301:$G$1350,$G$1301:$G$1350))</f>
        <v>17</v>
      </c>
    </row>
    <row r="1318" spans="1:15" x14ac:dyDescent="0.45">
      <c r="A1318" s="1" t="s">
        <v>52</v>
      </c>
      <c r="D1318" s="1"/>
      <c r="E1318" s="16">
        <v>44256</v>
      </c>
      <c r="F1318" s="1" t="s">
        <v>175</v>
      </c>
      <c r="G1318" s="2">
        <v>20138055</v>
      </c>
      <c r="H1318" s="2">
        <v>375331</v>
      </c>
      <c r="I1318" s="2">
        <v>278066</v>
      </c>
      <c r="J1318" s="2">
        <v>1814</v>
      </c>
      <c r="K1318" s="2">
        <v>29571</v>
      </c>
      <c r="L1318" s="2">
        <v>27103</v>
      </c>
      <c r="M1318" s="2">
        <v>505</v>
      </c>
      <c r="N1318" s="2">
        <v>53.65</v>
      </c>
      <c r="O1318" cm="1">
        <f t="array" ref="O1318">SUMPRODUCT((G1318&lt;=$G$1301:$G$1350)/COUNTIF($G$1301:$G$1350,$G$1301:$G$1350))</f>
        <v>18</v>
      </c>
    </row>
    <row r="1319" spans="1:15" x14ac:dyDescent="0.45">
      <c r="A1319" s="1" t="s">
        <v>17</v>
      </c>
      <c r="D1319" s="1"/>
      <c r="E1319" s="16">
        <v>44256</v>
      </c>
      <c r="F1319" s="1" t="s">
        <v>175</v>
      </c>
      <c r="G1319" s="2">
        <v>19542906</v>
      </c>
      <c r="H1319" s="2">
        <v>1212667</v>
      </c>
      <c r="I1319" s="2">
        <v>150241</v>
      </c>
      <c r="J1319" s="2">
        <v>3639</v>
      </c>
      <c r="K1319" s="2">
        <v>147485</v>
      </c>
      <c r="L1319" s="2">
        <v>26302</v>
      </c>
      <c r="M1319" s="2">
        <v>1632</v>
      </c>
      <c r="N1319" s="2">
        <v>16.12</v>
      </c>
      <c r="O1319" cm="1">
        <f t="array" ref="O1319">SUMPRODUCT((G1319&lt;=$G$1301:$G$1350)/COUNTIF($G$1301:$G$1350,$G$1301:$G$1350))</f>
        <v>19</v>
      </c>
    </row>
    <row r="1320" spans="1:15" x14ac:dyDescent="0.45">
      <c r="A1320" s="1" t="s">
        <v>155</v>
      </c>
      <c r="D1320" s="1"/>
      <c r="E1320" s="16">
        <v>44256</v>
      </c>
      <c r="F1320" s="1" t="s">
        <v>175</v>
      </c>
      <c r="G1320" s="2">
        <v>17254354</v>
      </c>
      <c r="H1320" s="2">
        <v>304483</v>
      </c>
      <c r="I1320" s="2">
        <v>697975</v>
      </c>
      <c r="J1320" s="2">
        <v>3031</v>
      </c>
      <c r="K1320" s="2">
        <v>70224</v>
      </c>
      <c r="L1320" s="2">
        <v>23222</v>
      </c>
      <c r="M1320" s="2">
        <v>409</v>
      </c>
      <c r="N1320" s="2">
        <v>56.67</v>
      </c>
      <c r="O1320" cm="1">
        <f t="array" ref="O1320">SUMPRODUCT((G1320&lt;=$G$1301:$G$1350)/COUNTIF($G$1301:$G$1350,$G$1301:$G$1350))</f>
        <v>20</v>
      </c>
    </row>
    <row r="1321" spans="1:15" x14ac:dyDescent="0.45">
      <c r="A1321" s="1" t="s">
        <v>14</v>
      </c>
      <c r="D1321" s="1"/>
      <c r="E1321" s="16">
        <v>44256</v>
      </c>
      <c r="F1321" s="1" t="s">
        <v>175</v>
      </c>
      <c r="G1321" s="2">
        <v>17157775</v>
      </c>
      <c r="H1321" s="2">
        <v>649177</v>
      </c>
      <c r="I1321" s="2">
        <v>155330</v>
      </c>
      <c r="J1321" s="2">
        <v>1424</v>
      </c>
      <c r="K1321" s="2">
        <v>40976</v>
      </c>
      <c r="L1321" s="2">
        <v>23092</v>
      </c>
      <c r="M1321" s="2">
        <v>873</v>
      </c>
      <c r="N1321" s="2">
        <v>26.43</v>
      </c>
      <c r="O1321" cm="1">
        <f t="array" ref="O1321">SUMPRODUCT((G1321&lt;=$G$1301:$G$1350)/COUNTIF($G$1301:$G$1350,$G$1301:$G$1350))</f>
        <v>21</v>
      </c>
    </row>
    <row r="1322" spans="1:15" x14ac:dyDescent="0.45">
      <c r="A1322" s="1" t="s">
        <v>84</v>
      </c>
      <c r="D1322" s="1"/>
      <c r="E1322" s="16">
        <v>44256</v>
      </c>
      <c r="F1322" s="1" t="s">
        <v>175</v>
      </c>
      <c r="G1322" s="2">
        <v>16839576</v>
      </c>
      <c r="H1322" s="2">
        <v>285266</v>
      </c>
      <c r="I1322" s="2">
        <v>103154</v>
      </c>
      <c r="J1322" s="2">
        <v>655</v>
      </c>
      <c r="K1322" s="2">
        <v>32112</v>
      </c>
      <c r="L1322" s="2">
        <v>22664</v>
      </c>
      <c r="M1322" s="2">
        <v>383</v>
      </c>
      <c r="N1322" s="2">
        <v>59.03</v>
      </c>
      <c r="O1322" cm="1">
        <f t="array" ref="O1322">SUMPRODUCT((G1322&lt;=$G$1301:$G$1350)/COUNTIF($G$1301:$G$1350,$G$1301:$G$1350))</f>
        <v>22</v>
      </c>
    </row>
    <row r="1323" spans="1:15" x14ac:dyDescent="0.45">
      <c r="A1323" s="1" t="s">
        <v>178</v>
      </c>
      <c r="D1323" s="1"/>
      <c r="E1323" s="16">
        <v>44256</v>
      </c>
      <c r="F1323" s="1" t="s">
        <v>175</v>
      </c>
      <c r="G1323" s="2">
        <v>14494631</v>
      </c>
      <c r="H1323" s="2">
        <v>1110959</v>
      </c>
      <c r="I1323" s="2">
        <v>83665</v>
      </c>
      <c r="J1323" s="2">
        <v>3748</v>
      </c>
      <c r="K1323" s="2">
        <v>91766</v>
      </c>
      <c r="L1323" s="2">
        <v>19508</v>
      </c>
      <c r="M1323" s="2">
        <v>1495</v>
      </c>
      <c r="N1323" s="2">
        <v>13.05</v>
      </c>
      <c r="O1323" cm="1">
        <f t="array" ref="O1323">SUMPRODUCT((G1323&lt;=$G$1301:$G$1350)/COUNTIF($G$1301:$G$1350,$G$1301:$G$1350))</f>
        <v>23</v>
      </c>
    </row>
    <row r="1324" spans="1:15" x14ac:dyDescent="0.45">
      <c r="A1324" s="1" t="s">
        <v>15</v>
      </c>
      <c r="D1324" s="1"/>
      <c r="E1324" s="16">
        <v>44256</v>
      </c>
      <c r="F1324" s="1" t="s">
        <v>175</v>
      </c>
      <c r="G1324" s="2">
        <v>13825073</v>
      </c>
      <c r="H1324" s="2">
        <v>862789</v>
      </c>
      <c r="I1324" s="2">
        <v>44628</v>
      </c>
      <c r="J1324" s="2">
        <v>2067</v>
      </c>
      <c r="K1324" s="2">
        <v>88225</v>
      </c>
      <c r="L1324" s="2">
        <v>18607</v>
      </c>
      <c r="M1324" s="2">
        <v>1161</v>
      </c>
      <c r="N1324" s="2">
        <v>16.02</v>
      </c>
      <c r="O1324" cm="1">
        <f t="array" ref="O1324">SUMPRODUCT((G1324&lt;=$G$1301:$G$1350)/COUNTIF($G$1301:$G$1350,$G$1301:$G$1350))</f>
        <v>24</v>
      </c>
    </row>
    <row r="1325" spans="1:15" x14ac:dyDescent="0.45">
      <c r="A1325" s="1" t="s">
        <v>168</v>
      </c>
      <c r="D1325" s="1"/>
      <c r="E1325" s="16">
        <v>44256</v>
      </c>
      <c r="F1325" s="1" t="s">
        <v>175</v>
      </c>
      <c r="G1325" s="2">
        <v>11965466</v>
      </c>
      <c r="H1325" s="2">
        <v>4924921</v>
      </c>
      <c r="I1325" s="2">
        <v>38007</v>
      </c>
      <c r="J1325" s="2">
        <v>12671</v>
      </c>
      <c r="K1325" s="2">
        <v>377183</v>
      </c>
      <c r="L1325" s="2">
        <v>16104</v>
      </c>
      <c r="M1325" s="2">
        <v>6628</v>
      </c>
      <c r="N1325" s="2">
        <v>2.4300000000000002</v>
      </c>
      <c r="O1325" cm="1">
        <f t="array" ref="O1325">SUMPRODUCT((G1325&lt;=$G$1301:$G$1350)/COUNTIF($G$1301:$G$1350,$G$1301:$G$1350))</f>
        <v>25</v>
      </c>
    </row>
    <row r="1326" spans="1:15" x14ac:dyDescent="0.45">
      <c r="A1326" s="1" t="s">
        <v>163</v>
      </c>
      <c r="D1326" s="1"/>
      <c r="E1326" s="16">
        <v>44256</v>
      </c>
      <c r="F1326" s="1" t="s">
        <v>175</v>
      </c>
      <c r="G1326" s="2">
        <v>11429047</v>
      </c>
      <c r="H1326" s="2">
        <v>582571</v>
      </c>
      <c r="I1326" s="2">
        <v>109844</v>
      </c>
      <c r="J1326" s="2">
        <v>2402</v>
      </c>
      <c r="K1326" s="2">
        <v>60523</v>
      </c>
      <c r="L1326" s="2">
        <v>15382</v>
      </c>
      <c r="M1326" s="2">
        <v>784</v>
      </c>
      <c r="N1326" s="2">
        <v>19.62</v>
      </c>
      <c r="O1326" cm="1">
        <f t="array" ref="O1326">SUMPRODUCT((G1326&lt;=$G$1301:$G$1350)/COUNTIF($G$1301:$G$1350,$G$1301:$G$1350))</f>
        <v>26</v>
      </c>
    </row>
    <row r="1327" spans="1:15" x14ac:dyDescent="0.45">
      <c r="A1327" s="1" t="s">
        <v>31</v>
      </c>
      <c r="D1327" s="1"/>
      <c r="E1327" s="16">
        <v>44256</v>
      </c>
      <c r="F1327" s="1" t="s">
        <v>175</v>
      </c>
      <c r="G1327" s="2">
        <v>10629647</v>
      </c>
      <c r="H1327" s="2">
        <v>675994</v>
      </c>
      <c r="I1327" s="2">
        <v>54437</v>
      </c>
      <c r="J1327" s="2">
        <v>1503</v>
      </c>
      <c r="K1327" s="2">
        <v>65007</v>
      </c>
      <c r="L1327" s="2">
        <v>14306</v>
      </c>
      <c r="M1327" s="2">
        <v>909</v>
      </c>
      <c r="N1327" s="2">
        <v>15.72</v>
      </c>
      <c r="O1327" cm="1">
        <f t="array" ref="O1327">SUMPRODUCT((G1327&lt;=$G$1301:$G$1350)/COUNTIF($G$1301:$G$1350,$G$1301:$G$1350))</f>
        <v>27</v>
      </c>
    </row>
    <row r="1328" spans="1:15" x14ac:dyDescent="0.45">
      <c r="A1328" s="1" t="s">
        <v>146</v>
      </c>
      <c r="D1328" s="1"/>
      <c r="E1328" s="16">
        <v>44256</v>
      </c>
      <c r="F1328" s="1" t="s">
        <v>175</v>
      </c>
      <c r="G1328" s="2">
        <v>10244000</v>
      </c>
      <c r="H1328" s="2">
        <v>340702</v>
      </c>
      <c r="I1328" s="2">
        <v>71192</v>
      </c>
      <c r="J1328" s="2">
        <v>926</v>
      </c>
      <c r="K1328" s="2">
        <v>30520</v>
      </c>
      <c r="L1328" s="2">
        <v>13787</v>
      </c>
      <c r="M1328" s="2">
        <v>458</v>
      </c>
      <c r="N1328" s="2">
        <v>30.07</v>
      </c>
      <c r="O1328" cm="1">
        <f t="array" ref="O1328">SUMPRODUCT((G1328&lt;=$G$1301:$G$1350)/COUNTIF($G$1301:$G$1350,$G$1301:$G$1350))</f>
        <v>28</v>
      </c>
    </row>
    <row r="1329" spans="1:15" x14ac:dyDescent="0.45">
      <c r="A1329" s="1" t="s">
        <v>167</v>
      </c>
      <c r="D1329" s="1"/>
      <c r="E1329" s="16">
        <v>44256</v>
      </c>
      <c r="F1329" s="1" t="s">
        <v>175</v>
      </c>
      <c r="G1329" s="2">
        <v>8777080</v>
      </c>
      <c r="H1329" s="2">
        <v>1066459</v>
      </c>
      <c r="I1329" s="2">
        <v>64918</v>
      </c>
      <c r="J1329" s="2">
        <v>4039</v>
      </c>
      <c r="K1329" s="2">
        <v>119084</v>
      </c>
      <c r="L1329" s="2">
        <v>11813</v>
      </c>
      <c r="M1329" s="2">
        <v>1435</v>
      </c>
      <c r="N1329" s="2">
        <v>8.23</v>
      </c>
      <c r="O1329" cm="1">
        <f t="array" ref="O1329">SUMPRODUCT((G1329&lt;=$G$1301:$G$1350)/COUNTIF($G$1301:$G$1350,$G$1301:$G$1350))</f>
        <v>29</v>
      </c>
    </row>
    <row r="1330" spans="1:15" x14ac:dyDescent="0.45">
      <c r="A1330" s="1" t="s">
        <v>181</v>
      </c>
      <c r="D1330" s="1"/>
      <c r="E1330" s="16">
        <v>44256</v>
      </c>
      <c r="F1330" s="1" t="s">
        <v>175</v>
      </c>
      <c r="G1330" s="2">
        <v>8731278</v>
      </c>
      <c r="H1330" s="2">
        <v>272773</v>
      </c>
      <c r="I1330" s="2">
        <v>129540</v>
      </c>
      <c r="J1330" s="2">
        <v>3445</v>
      </c>
      <c r="K1330" s="2">
        <v>22503</v>
      </c>
      <c r="L1330" s="2">
        <v>11751</v>
      </c>
      <c r="M1330" s="2">
        <v>367</v>
      </c>
      <c r="N1330" s="2">
        <v>32.01</v>
      </c>
      <c r="O1330" cm="1">
        <f t="array" ref="O1330">SUMPRODUCT((G1330&lt;=$G$1301:$G$1350)/COUNTIF($G$1301:$G$1350,$G$1301:$G$1350))</f>
        <v>30</v>
      </c>
    </row>
    <row r="1331" spans="1:15" x14ac:dyDescent="0.45">
      <c r="A1331" s="1" t="s">
        <v>180</v>
      </c>
      <c r="D1331" s="1"/>
      <c r="E1331" s="16">
        <v>44256</v>
      </c>
      <c r="F1331" s="1" t="s">
        <v>175</v>
      </c>
      <c r="G1331" s="2">
        <v>8071577</v>
      </c>
      <c r="H1331" s="2">
        <v>195244</v>
      </c>
      <c r="I1331" s="2">
        <v>102662</v>
      </c>
      <c r="J1331" s="2">
        <v>572</v>
      </c>
      <c r="K1331" s="2">
        <v>18796</v>
      </c>
      <c r="L1331" s="2">
        <v>10863</v>
      </c>
      <c r="M1331" s="2">
        <v>262</v>
      </c>
      <c r="N1331" s="2">
        <v>41.34</v>
      </c>
      <c r="O1331" cm="1">
        <f t="array" ref="O1331">SUMPRODUCT((G1331&lt;=$G$1301:$G$1350)/COUNTIF($G$1301:$G$1350,$G$1301:$G$1350))</f>
        <v>31</v>
      </c>
    </row>
    <row r="1332" spans="1:15" x14ac:dyDescent="0.45">
      <c r="A1332" s="1" t="s">
        <v>54</v>
      </c>
      <c r="D1332" s="1"/>
      <c r="E1332" s="16">
        <v>44256</v>
      </c>
      <c r="F1332" s="1" t="s">
        <v>175</v>
      </c>
      <c r="G1332" s="2">
        <v>7594388</v>
      </c>
      <c r="H1332" s="2">
        <v>308626</v>
      </c>
      <c r="I1332" s="2">
        <v>101646</v>
      </c>
      <c r="J1332" s="2">
        <v>885</v>
      </c>
      <c r="K1332" s="2">
        <v>26067</v>
      </c>
      <c r="L1332" s="2">
        <v>10221</v>
      </c>
      <c r="M1332" s="2">
        <v>415</v>
      </c>
      <c r="N1332" s="2">
        <v>24.61</v>
      </c>
      <c r="O1332" cm="1">
        <f t="array" ref="O1332">SUMPRODUCT((G1332&lt;=$G$1301:$G$1350)/COUNTIF($G$1301:$G$1350,$G$1301:$G$1350))</f>
        <v>32</v>
      </c>
    </row>
    <row r="1333" spans="1:15" x14ac:dyDescent="0.45">
      <c r="A1333" s="1" t="s">
        <v>22</v>
      </c>
      <c r="D1333" s="1"/>
      <c r="E1333" s="16">
        <v>44256</v>
      </c>
      <c r="F1333" s="1" t="s">
        <v>175</v>
      </c>
      <c r="G1333" s="2">
        <v>7515558</v>
      </c>
      <c r="H1333" s="2">
        <v>653695</v>
      </c>
      <c r="I1333" s="2">
        <v>37292</v>
      </c>
      <c r="J1333" s="2">
        <v>1927</v>
      </c>
      <c r="K1333" s="2">
        <v>47769</v>
      </c>
      <c r="L1333" s="2">
        <v>10115</v>
      </c>
      <c r="M1333" s="2">
        <v>879</v>
      </c>
      <c r="N1333" s="2">
        <v>11.5</v>
      </c>
      <c r="O1333" cm="1">
        <f t="array" ref="O1333">SUMPRODUCT((G1333&lt;=$G$1301:$G$1350)/COUNTIF($G$1301:$G$1350,$G$1301:$G$1350))</f>
        <v>33</v>
      </c>
    </row>
    <row r="1334" spans="1:15" x14ac:dyDescent="0.45">
      <c r="A1334" s="1" t="s">
        <v>159</v>
      </c>
      <c r="D1334" s="1"/>
      <c r="E1334" s="16">
        <v>44256</v>
      </c>
      <c r="F1334" s="1" t="s">
        <v>175</v>
      </c>
      <c r="G1334" s="2">
        <v>6750916</v>
      </c>
      <c r="H1334" s="2">
        <v>662084</v>
      </c>
      <c r="I1334" s="2">
        <v>62625</v>
      </c>
      <c r="J1334" s="2">
        <v>1986</v>
      </c>
      <c r="K1334" s="2">
        <v>65326</v>
      </c>
      <c r="L1334" s="2">
        <v>9086</v>
      </c>
      <c r="M1334" s="2">
        <v>891</v>
      </c>
      <c r="N1334" s="2">
        <v>10.199999999999999</v>
      </c>
      <c r="O1334" cm="1">
        <f t="array" ref="O1334">SUMPRODUCT((G1334&lt;=$G$1301:$G$1350)/COUNTIF($G$1301:$G$1350,$G$1301:$G$1350))</f>
        <v>34</v>
      </c>
    </row>
    <row r="1335" spans="1:15" x14ac:dyDescent="0.45">
      <c r="A1335" s="1" t="s">
        <v>55</v>
      </c>
      <c r="D1335" s="1"/>
      <c r="E1335" s="16">
        <v>44256</v>
      </c>
      <c r="F1335" s="1" t="s">
        <v>175</v>
      </c>
      <c r="G1335" s="2">
        <v>6689265</v>
      </c>
      <c r="H1335" s="2">
        <v>256344</v>
      </c>
      <c r="I1335" s="2">
        <v>30494</v>
      </c>
      <c r="J1335" s="2">
        <v>684</v>
      </c>
      <c r="K1335" s="2">
        <v>20396</v>
      </c>
      <c r="L1335" s="2">
        <v>9003</v>
      </c>
      <c r="M1335" s="2">
        <v>345</v>
      </c>
      <c r="N1335" s="2">
        <v>26.09</v>
      </c>
      <c r="O1335" cm="1">
        <f t="array" ref="O1335">SUMPRODUCT((G1335&lt;=$G$1301:$G$1350)/COUNTIF($G$1301:$G$1350,$G$1301:$G$1350))</f>
        <v>35</v>
      </c>
    </row>
    <row r="1336" spans="1:15" x14ac:dyDescent="0.45">
      <c r="A1336" s="1" t="s">
        <v>45</v>
      </c>
      <c r="D1336" s="1"/>
      <c r="E1336" s="16">
        <v>44256</v>
      </c>
      <c r="F1336" s="1" t="s">
        <v>175</v>
      </c>
      <c r="G1336" s="2">
        <v>5739428</v>
      </c>
      <c r="H1336" s="2">
        <v>215380</v>
      </c>
      <c r="I1336" s="2">
        <v>52701</v>
      </c>
      <c r="J1336" s="2">
        <v>466</v>
      </c>
      <c r="K1336" s="2">
        <v>12043</v>
      </c>
      <c r="L1336" s="2">
        <v>7724</v>
      </c>
      <c r="M1336" s="2">
        <v>289</v>
      </c>
      <c r="N1336" s="2">
        <v>26.65</v>
      </c>
      <c r="O1336" cm="1">
        <f t="array" ref="O1336">SUMPRODUCT((G1336&lt;=$G$1301:$G$1350)/COUNTIF($G$1301:$G$1350,$G$1301:$G$1350))</f>
        <v>36</v>
      </c>
    </row>
    <row r="1337" spans="1:15" x14ac:dyDescent="0.45">
      <c r="A1337" s="1" t="s">
        <v>26</v>
      </c>
      <c r="D1337" s="1"/>
      <c r="E1337" s="16">
        <v>44256</v>
      </c>
      <c r="F1337" s="1" t="s">
        <v>175</v>
      </c>
      <c r="G1337" s="2">
        <v>5311760</v>
      </c>
      <c r="H1337" s="2">
        <v>398412</v>
      </c>
      <c r="I1337" s="2">
        <v>49076</v>
      </c>
      <c r="J1337" s="2">
        <v>1308</v>
      </c>
      <c r="K1337" s="2">
        <v>39818</v>
      </c>
      <c r="L1337" s="2">
        <v>7149</v>
      </c>
      <c r="M1337" s="2">
        <v>536</v>
      </c>
      <c r="N1337" s="2">
        <v>13.33</v>
      </c>
      <c r="O1337" cm="1">
        <f t="array" ref="O1337">SUMPRODUCT((G1337&lt;=$G$1301:$G$1350)/COUNTIF($G$1301:$G$1350,$G$1301:$G$1350))</f>
        <v>37</v>
      </c>
    </row>
    <row r="1338" spans="1:15" x14ac:dyDescent="0.45">
      <c r="A1338" s="1" t="s">
        <v>154</v>
      </c>
      <c r="D1338" s="1"/>
      <c r="E1338" s="16">
        <v>44256</v>
      </c>
      <c r="F1338" s="1" t="s">
        <v>175</v>
      </c>
      <c r="G1338" s="2">
        <v>5306467</v>
      </c>
      <c r="H1338" s="2">
        <v>239759</v>
      </c>
      <c r="I1338" s="2">
        <v>137700</v>
      </c>
      <c r="J1338" s="2">
        <v>1356</v>
      </c>
      <c r="K1338" s="2">
        <v>51277</v>
      </c>
      <c r="L1338" s="2">
        <v>7141</v>
      </c>
      <c r="M1338" s="2">
        <v>322</v>
      </c>
      <c r="N1338" s="2">
        <v>22.13</v>
      </c>
      <c r="O1338" cm="1">
        <f t="array" ref="O1338">SUMPRODUCT((G1338&lt;=$G$1301:$G$1350)/COUNTIF($G$1301:$G$1350,$G$1301:$G$1350))</f>
        <v>38</v>
      </c>
    </row>
    <row r="1339" spans="1:15" x14ac:dyDescent="0.45">
      <c r="A1339" s="1" t="s">
        <v>85</v>
      </c>
      <c r="D1339" s="1"/>
      <c r="E1339" s="16">
        <v>44256</v>
      </c>
      <c r="F1339" s="1" t="s">
        <v>175</v>
      </c>
      <c r="G1339" s="2">
        <v>4986200</v>
      </c>
      <c r="H1339" s="2">
        <v>209877</v>
      </c>
      <c r="I1339" s="2">
        <v>48052</v>
      </c>
      <c r="J1339" s="2">
        <v>530</v>
      </c>
      <c r="K1339" s="2">
        <v>14625</v>
      </c>
      <c r="L1339" s="2">
        <v>6710</v>
      </c>
      <c r="M1339" s="2">
        <v>282</v>
      </c>
      <c r="N1339" s="2">
        <v>23.76</v>
      </c>
      <c r="O1339" cm="1">
        <f t="array" ref="O1339">SUMPRODUCT((G1339&lt;=$G$1301:$G$1350)/COUNTIF($G$1301:$G$1350,$G$1301:$G$1350))</f>
        <v>39</v>
      </c>
    </row>
    <row r="1340" spans="1:15" x14ac:dyDescent="0.45">
      <c r="A1340" s="1" t="s">
        <v>92</v>
      </c>
      <c r="D1340" s="1"/>
      <c r="E1340" s="16">
        <v>44256</v>
      </c>
      <c r="F1340" s="1" t="s">
        <v>175</v>
      </c>
      <c r="G1340" s="2">
        <v>4334881</v>
      </c>
      <c r="H1340" s="2">
        <v>189870</v>
      </c>
      <c r="I1340" s="2">
        <v>19936</v>
      </c>
      <c r="J1340" s="2">
        <v>532</v>
      </c>
      <c r="K1340" s="2">
        <v>6930</v>
      </c>
      <c r="L1340" s="2">
        <v>5834</v>
      </c>
      <c r="M1340" s="2">
        <v>255</v>
      </c>
      <c r="N1340" s="2">
        <v>22.83</v>
      </c>
      <c r="O1340" cm="1">
        <f t="array" ref="O1340">SUMPRODUCT((G1340&lt;=$G$1301:$G$1350)/COUNTIF($G$1301:$G$1350,$G$1301:$G$1350))</f>
        <v>40</v>
      </c>
    </row>
    <row r="1341" spans="1:15" x14ac:dyDescent="0.45">
      <c r="A1341" s="1" t="s">
        <v>165</v>
      </c>
      <c r="D1341" s="1"/>
      <c r="E1341" s="16">
        <v>44256</v>
      </c>
      <c r="F1341" s="1" t="s">
        <v>175</v>
      </c>
      <c r="G1341" s="2">
        <v>4207413</v>
      </c>
      <c r="H1341" s="2">
        <v>394927</v>
      </c>
      <c r="I1341" s="2">
        <v>173802</v>
      </c>
      <c r="J1341" s="2">
        <v>1423</v>
      </c>
      <c r="K1341" s="2">
        <v>76392</v>
      </c>
      <c r="L1341" s="2">
        <v>5662</v>
      </c>
      <c r="M1341" s="2">
        <v>531</v>
      </c>
      <c r="N1341" s="2">
        <v>10.65</v>
      </c>
      <c r="O1341" cm="1">
        <f t="array" ref="O1341">SUMPRODUCT((G1341&lt;=$G$1301:$G$1350)/COUNTIF($G$1301:$G$1350,$G$1301:$G$1350))</f>
        <v>41</v>
      </c>
    </row>
    <row r="1342" spans="1:15" x14ac:dyDescent="0.45">
      <c r="A1342" s="1" t="s">
        <v>135</v>
      </c>
      <c r="D1342" s="1"/>
      <c r="E1342" s="16">
        <v>44256</v>
      </c>
      <c r="F1342" s="1" t="s">
        <v>175</v>
      </c>
      <c r="G1342" s="2">
        <v>3186990</v>
      </c>
      <c r="H1342" s="2">
        <v>196359</v>
      </c>
      <c r="I1342" s="2">
        <v>39757</v>
      </c>
      <c r="J1342" s="2">
        <v>400</v>
      </c>
      <c r="K1342" s="2">
        <v>10212</v>
      </c>
      <c r="L1342" s="2">
        <v>4289</v>
      </c>
      <c r="M1342" s="2">
        <v>264</v>
      </c>
      <c r="N1342" s="2">
        <v>16.23</v>
      </c>
      <c r="O1342" cm="1">
        <f t="array" ref="O1342">SUMPRODUCT((G1342&lt;=$G$1301:$G$1350)/COUNTIF($G$1301:$G$1350,$G$1301:$G$1350))</f>
        <v>42</v>
      </c>
    </row>
    <row r="1343" spans="1:15" x14ac:dyDescent="0.45">
      <c r="A1343" s="1" t="s">
        <v>49</v>
      </c>
      <c r="D1343" s="1"/>
      <c r="E1343" s="16">
        <v>44256</v>
      </c>
      <c r="F1343" s="1" t="s">
        <v>175</v>
      </c>
      <c r="G1343" s="2">
        <v>3053416</v>
      </c>
      <c r="H1343" s="2">
        <v>337230</v>
      </c>
      <c r="I1343" s="2">
        <v>32584</v>
      </c>
      <c r="J1343" s="2">
        <v>1361</v>
      </c>
      <c r="K1343" s="2">
        <v>22233</v>
      </c>
      <c r="L1343" s="2">
        <v>4109</v>
      </c>
      <c r="M1343" s="2">
        <v>453</v>
      </c>
      <c r="N1343" s="2">
        <v>9.0500000000000007</v>
      </c>
      <c r="O1343" cm="1">
        <f t="array" ref="O1343">SUMPRODUCT((G1343&lt;=$G$1301:$G$1350)/COUNTIF($G$1301:$G$1350,$G$1301:$G$1350))</f>
        <v>43</v>
      </c>
    </row>
    <row r="1344" spans="1:15" x14ac:dyDescent="0.45">
      <c r="A1344" s="1" t="s">
        <v>121</v>
      </c>
      <c r="D1344" s="1"/>
      <c r="E1344" s="16">
        <v>44256</v>
      </c>
      <c r="F1344" s="1" t="s">
        <v>175</v>
      </c>
      <c r="G1344" s="2">
        <v>2876985</v>
      </c>
      <c r="H1344" s="2">
        <v>240202</v>
      </c>
      <c r="I1344" s="2">
        <v>92994</v>
      </c>
      <c r="J1344" s="2">
        <v>633</v>
      </c>
      <c r="K1344" s="2">
        <v>31660</v>
      </c>
      <c r="L1344" s="2">
        <v>3872</v>
      </c>
      <c r="M1344" s="2">
        <v>323</v>
      </c>
      <c r="N1344" s="2">
        <v>11.98</v>
      </c>
      <c r="O1344" cm="1">
        <f t="array" ref="O1344">SUMPRODUCT((G1344&lt;=$G$1301:$G$1350)/COUNTIF($G$1301:$G$1350,$G$1301:$G$1350))</f>
        <v>44</v>
      </c>
    </row>
    <row r="1345" spans="1:15" x14ac:dyDescent="0.45">
      <c r="A1345" s="1" t="s">
        <v>71</v>
      </c>
      <c r="D1345" s="1"/>
      <c r="E1345" s="16">
        <v>44256</v>
      </c>
      <c r="F1345" s="1" t="s">
        <v>175</v>
      </c>
      <c r="G1345" s="2">
        <v>2627261</v>
      </c>
      <c r="H1345" s="2">
        <v>360556</v>
      </c>
      <c r="I1345" s="2">
        <v>215333</v>
      </c>
      <c r="J1345" s="2">
        <v>1407</v>
      </c>
      <c r="K1345" s="2">
        <v>59445</v>
      </c>
      <c r="L1345" s="2">
        <v>3536</v>
      </c>
      <c r="M1345" s="2">
        <v>485</v>
      </c>
      <c r="N1345" s="2">
        <v>7.29</v>
      </c>
      <c r="O1345" cm="1">
        <f t="array" ref="O1345">SUMPRODUCT((G1345&lt;=$G$1301:$G$1350)/COUNTIF($G$1301:$G$1350,$G$1301:$G$1350))</f>
        <v>45</v>
      </c>
    </row>
    <row r="1346" spans="1:15" x14ac:dyDescent="0.45">
      <c r="A1346" s="1" t="s">
        <v>50</v>
      </c>
      <c r="D1346" s="1"/>
      <c r="E1346" s="16">
        <v>44256</v>
      </c>
      <c r="F1346" s="1" t="s">
        <v>175</v>
      </c>
      <c r="G1346" s="2">
        <v>2038189</v>
      </c>
      <c r="H1346" s="2">
        <v>240011</v>
      </c>
      <c r="I1346" s="2">
        <v>18541</v>
      </c>
      <c r="J1346" s="2">
        <v>579</v>
      </c>
      <c r="K1346" s="2">
        <v>40771</v>
      </c>
      <c r="L1346" s="2">
        <v>2743</v>
      </c>
      <c r="M1346" s="2">
        <v>323</v>
      </c>
      <c r="N1346" s="2">
        <v>8.49</v>
      </c>
      <c r="O1346" cm="1">
        <f t="array" ref="O1346">SUMPRODUCT((G1346&lt;=$G$1301:$G$1350)/COUNTIF($G$1301:$G$1350,$G$1301:$G$1350))</f>
        <v>46</v>
      </c>
    </row>
    <row r="1347" spans="1:15" x14ac:dyDescent="0.45">
      <c r="A1347" s="1" t="s">
        <v>162</v>
      </c>
      <c r="D1347" s="1"/>
      <c r="E1347" s="16">
        <v>44256</v>
      </c>
      <c r="F1347" s="1" t="s">
        <v>175</v>
      </c>
      <c r="G1347" s="2">
        <v>1935391</v>
      </c>
      <c r="H1347" s="2">
        <v>232315</v>
      </c>
      <c r="I1347" s="2">
        <v>30021</v>
      </c>
      <c r="J1347" s="2">
        <v>862</v>
      </c>
      <c r="K1347" s="2">
        <v>26547</v>
      </c>
      <c r="L1347" s="2">
        <v>2604</v>
      </c>
      <c r="M1347" s="2">
        <v>312</v>
      </c>
      <c r="N1347" s="2">
        <v>8.33</v>
      </c>
      <c r="O1347" cm="1">
        <f t="array" ref="O1347">SUMPRODUCT((G1347&lt;=$G$1301:$G$1350)/COUNTIF($G$1301:$G$1350,$G$1301:$G$1350))</f>
        <v>47</v>
      </c>
    </row>
    <row r="1348" spans="1:15" x14ac:dyDescent="0.45">
      <c r="A1348" s="1" t="s">
        <v>35</v>
      </c>
      <c r="D1348" s="1"/>
      <c r="E1348" s="16">
        <v>44256</v>
      </c>
      <c r="F1348" s="1" t="s">
        <v>175</v>
      </c>
      <c r="G1348" s="2">
        <v>1463478</v>
      </c>
      <c r="H1348" s="2">
        <v>232951</v>
      </c>
      <c r="I1348" s="2">
        <v>9773</v>
      </c>
      <c r="J1348" s="2">
        <v>540</v>
      </c>
      <c r="K1348" s="2">
        <v>22133</v>
      </c>
      <c r="L1348" s="2">
        <v>1969</v>
      </c>
      <c r="M1348" s="2">
        <v>313</v>
      </c>
      <c r="N1348" s="2">
        <v>6.28</v>
      </c>
      <c r="O1348" cm="1">
        <f t="array" ref="O1348">SUMPRODUCT((G1348&lt;=$G$1301:$G$1350)/COUNTIF($G$1301:$G$1350,$G$1301:$G$1350))</f>
        <v>48</v>
      </c>
    </row>
    <row r="1349" spans="1:15" x14ac:dyDescent="0.45">
      <c r="A1349" s="1" t="s">
        <v>153</v>
      </c>
      <c r="D1349" s="1"/>
      <c r="E1349" s="16">
        <v>44256</v>
      </c>
      <c r="F1349" s="1" t="s">
        <v>175</v>
      </c>
      <c r="G1349" s="2">
        <v>1117772</v>
      </c>
      <c r="H1349" s="2">
        <v>201636</v>
      </c>
      <c r="I1349" s="2">
        <v>14137</v>
      </c>
      <c r="J1349" s="2">
        <v>522</v>
      </c>
      <c r="K1349" s="2">
        <v>25207</v>
      </c>
      <c r="L1349" s="2">
        <v>1504</v>
      </c>
      <c r="M1349" s="2">
        <v>271</v>
      </c>
      <c r="N1349" s="2">
        <v>5.54</v>
      </c>
      <c r="O1349" cm="1">
        <f t="array" ref="O1349">SUMPRODUCT((G1349&lt;=$G$1301:$G$1350)/COUNTIF($G$1301:$G$1350,$G$1301:$G$1350))</f>
        <v>49</v>
      </c>
    </row>
    <row r="1350" spans="1:15" x14ac:dyDescent="0.45">
      <c r="A1350" s="1" t="s">
        <v>111</v>
      </c>
      <c r="D1350" s="1"/>
      <c r="E1350" s="16">
        <v>44256</v>
      </c>
      <c r="F1350" s="1" t="s">
        <v>175</v>
      </c>
      <c r="G1350" s="2">
        <v>1067799</v>
      </c>
      <c r="H1350" s="2">
        <v>196926</v>
      </c>
      <c r="I1350" s="2">
        <v>18891</v>
      </c>
      <c r="J1350" s="2">
        <v>446</v>
      </c>
      <c r="K1350" s="2">
        <v>20168</v>
      </c>
      <c r="L1350" s="2">
        <v>1437</v>
      </c>
      <c r="M1350" s="2">
        <v>265</v>
      </c>
      <c r="N1350" s="2">
        <v>5.42</v>
      </c>
      <c r="O1350" cm="1">
        <f t="array" ref="O1350">SUMPRODUCT((G1350&lt;=$G$1301:$G$1350)/COUNTIF($G$1301:$G$1350,$G$1301:$G$1350))</f>
        <v>50</v>
      </c>
    </row>
    <row r="1351" spans="1:15" x14ac:dyDescent="0.45">
      <c r="A1351" s="1" t="s">
        <v>18</v>
      </c>
      <c r="D1351" s="1"/>
      <c r="E1351" s="16">
        <v>44287</v>
      </c>
      <c r="F1351" s="1" t="s">
        <v>182</v>
      </c>
      <c r="G1351" s="2">
        <v>289547911</v>
      </c>
      <c r="H1351" s="2">
        <v>3544601</v>
      </c>
      <c r="I1351" s="2">
        <v>975333</v>
      </c>
      <c r="J1351" s="2">
        <v>8037</v>
      </c>
      <c r="K1351" s="2">
        <v>474257</v>
      </c>
      <c r="L1351" s="2">
        <v>402709</v>
      </c>
      <c r="M1351" s="2">
        <v>4929</v>
      </c>
      <c r="N1351" s="2">
        <v>81.69</v>
      </c>
      <c r="O1351" cm="1">
        <f t="array" ref="O1351">SUMPRODUCT((G1351&lt;=$G$1351:$G$1400)/COUNTIF($G$1351:$G$1400,$G$1351:$G$1400))</f>
        <v>1</v>
      </c>
    </row>
    <row r="1352" spans="1:15" x14ac:dyDescent="0.45">
      <c r="A1352" s="1" t="s">
        <v>24</v>
      </c>
      <c r="D1352" s="1"/>
      <c r="E1352" s="16">
        <v>44287</v>
      </c>
      <c r="F1352" s="1" t="s">
        <v>182</v>
      </c>
      <c r="G1352" s="2">
        <v>239438984</v>
      </c>
      <c r="H1352" s="2">
        <v>2508876</v>
      </c>
      <c r="I1352" s="2">
        <v>1116923</v>
      </c>
      <c r="J1352" s="2">
        <v>7043</v>
      </c>
      <c r="K1352" s="2">
        <v>211141</v>
      </c>
      <c r="L1352" s="2">
        <v>333016</v>
      </c>
      <c r="M1352" s="2">
        <v>3489</v>
      </c>
      <c r="N1352" s="2">
        <v>95.44</v>
      </c>
      <c r="O1352" cm="1">
        <f t="array" ref="O1352">SUMPRODUCT((G1352&lt;=$G$1351:$G$1400)/COUNTIF($G$1351:$G$1400,$G$1351:$G$1400))</f>
        <v>2</v>
      </c>
    </row>
    <row r="1353" spans="1:15" x14ac:dyDescent="0.45">
      <c r="A1353" s="1" t="s">
        <v>12</v>
      </c>
      <c r="D1353" s="1"/>
      <c r="E1353" s="16">
        <v>44287</v>
      </c>
      <c r="F1353" s="1" t="s">
        <v>182</v>
      </c>
      <c r="G1353" s="2">
        <v>156994170</v>
      </c>
      <c r="H1353" s="2">
        <v>3592720</v>
      </c>
      <c r="I1353" s="2">
        <v>938847</v>
      </c>
      <c r="J1353" s="2">
        <v>8343</v>
      </c>
      <c r="K1353" s="2">
        <v>260952</v>
      </c>
      <c r="L1353" s="2">
        <v>218350</v>
      </c>
      <c r="M1353" s="2">
        <v>4996</v>
      </c>
      <c r="N1353" s="2">
        <v>43.7</v>
      </c>
      <c r="O1353" cm="1">
        <f t="array" ref="O1353">SUMPRODUCT((G1353&lt;=$G$1351:$G$1400)/COUNTIF($G$1351:$G$1400,$G$1351:$G$1400))</f>
        <v>3</v>
      </c>
    </row>
    <row r="1354" spans="1:15" x14ac:dyDescent="0.45">
      <c r="A1354" s="1" t="s">
        <v>101</v>
      </c>
      <c r="D1354" s="1"/>
      <c r="E1354" s="16">
        <v>44287</v>
      </c>
      <c r="F1354" s="1" t="s">
        <v>182</v>
      </c>
      <c r="G1354" s="2">
        <v>100571607</v>
      </c>
      <c r="H1354" s="2">
        <v>3596411</v>
      </c>
      <c r="I1354" s="2">
        <v>1654695</v>
      </c>
      <c r="J1354" s="2">
        <v>22657</v>
      </c>
      <c r="K1354" s="2">
        <v>218805</v>
      </c>
      <c r="L1354" s="2">
        <v>139877</v>
      </c>
      <c r="M1354" s="2">
        <v>5001</v>
      </c>
      <c r="N1354" s="2">
        <v>27.96</v>
      </c>
      <c r="O1354" cm="1">
        <f t="array" ref="O1354">SUMPRODUCT((G1354&lt;=$G$1351:$G$1400)/COUNTIF($G$1351:$G$1400,$G$1351:$G$1400))</f>
        <v>4</v>
      </c>
    </row>
    <row r="1355" spans="1:15" x14ac:dyDescent="0.45">
      <c r="A1355" s="1" t="s">
        <v>10</v>
      </c>
      <c r="D1355" s="1"/>
      <c r="E1355" s="16">
        <v>44287</v>
      </c>
      <c r="F1355" s="1" t="s">
        <v>182</v>
      </c>
      <c r="G1355" s="2">
        <v>94112337</v>
      </c>
      <c r="H1355" s="2">
        <v>5810309</v>
      </c>
      <c r="I1355" s="2">
        <v>498791</v>
      </c>
      <c r="J1355" s="2">
        <v>17877</v>
      </c>
      <c r="K1355" s="2">
        <v>588089</v>
      </c>
      <c r="L1355" s="2">
        <v>130893</v>
      </c>
      <c r="M1355" s="2">
        <v>8081</v>
      </c>
      <c r="N1355" s="2">
        <v>16.2</v>
      </c>
      <c r="O1355" cm="1">
        <f t="array" ref="O1355">SUMPRODUCT((G1355&lt;=$G$1351:$G$1400)/COUNTIF($G$1351:$G$1400,$G$1351:$G$1400))</f>
        <v>5</v>
      </c>
    </row>
    <row r="1356" spans="1:15" x14ac:dyDescent="0.45">
      <c r="A1356" s="1" t="s">
        <v>137</v>
      </c>
      <c r="D1356" s="1"/>
      <c r="E1356" s="16">
        <v>44287</v>
      </c>
      <c r="F1356" s="1" t="s">
        <v>182</v>
      </c>
      <c r="G1356" s="2">
        <v>85635830</v>
      </c>
      <c r="H1356" s="2">
        <v>3435109</v>
      </c>
      <c r="I1356" s="2">
        <v>456071</v>
      </c>
      <c r="J1356" s="2">
        <v>8565</v>
      </c>
      <c r="K1356" s="2">
        <v>306540</v>
      </c>
      <c r="L1356" s="2">
        <v>119104</v>
      </c>
      <c r="M1356" s="2">
        <v>4777</v>
      </c>
      <c r="N1356" s="2">
        <v>24.93</v>
      </c>
      <c r="O1356" cm="1">
        <f t="array" ref="O1356">SUMPRODUCT((G1356&lt;=$G$1351:$G$1400)/COUNTIF($G$1351:$G$1400,$G$1351:$G$1400))</f>
        <v>6</v>
      </c>
    </row>
    <row r="1357" spans="1:15" x14ac:dyDescent="0.45">
      <c r="A1357" s="1" t="s">
        <v>25</v>
      </c>
      <c r="D1357" s="1"/>
      <c r="E1357" s="16">
        <v>44287</v>
      </c>
      <c r="F1357" s="1" t="s">
        <v>182</v>
      </c>
      <c r="G1357" s="2">
        <v>79728626</v>
      </c>
      <c r="H1357" s="2">
        <v>3112654</v>
      </c>
      <c r="I1357" s="2">
        <v>763078</v>
      </c>
      <c r="J1357" s="2">
        <v>8914</v>
      </c>
      <c r="K1357" s="2">
        <v>405918</v>
      </c>
      <c r="L1357" s="2">
        <v>110888</v>
      </c>
      <c r="M1357" s="2">
        <v>4329</v>
      </c>
      <c r="N1357" s="2">
        <v>25.61</v>
      </c>
      <c r="O1357" cm="1">
        <f t="array" ref="O1357">SUMPRODUCT((G1357&lt;=$G$1351:$G$1400)/COUNTIF($G$1351:$G$1400,$G$1351:$G$1400))</f>
        <v>7</v>
      </c>
    </row>
    <row r="1358" spans="1:15" x14ac:dyDescent="0.45">
      <c r="A1358" s="1" t="s">
        <v>16</v>
      </c>
      <c r="D1358" s="1"/>
      <c r="E1358" s="16">
        <v>44287</v>
      </c>
      <c r="F1358" s="1" t="s">
        <v>182</v>
      </c>
      <c r="G1358" s="2">
        <v>70072819</v>
      </c>
      <c r="H1358" s="2">
        <v>1464933</v>
      </c>
      <c r="I1358" s="2">
        <v>442510</v>
      </c>
      <c r="J1358" s="2">
        <v>4182</v>
      </c>
      <c r="K1358" s="2">
        <v>158206</v>
      </c>
      <c r="L1358" s="2">
        <v>97458</v>
      </c>
      <c r="M1358" s="2">
        <v>2037</v>
      </c>
      <c r="N1358" s="2">
        <v>47.83</v>
      </c>
      <c r="O1358" cm="1">
        <f t="array" ref="O1358">SUMPRODUCT((G1358&lt;=$G$1351:$G$1400)/COUNTIF($G$1351:$G$1400,$G$1351:$G$1400))</f>
        <v>8</v>
      </c>
    </row>
    <row r="1359" spans="1:15" x14ac:dyDescent="0.45">
      <c r="A1359" s="1" t="s">
        <v>61</v>
      </c>
      <c r="D1359" s="1"/>
      <c r="E1359" s="16">
        <v>44287</v>
      </c>
      <c r="F1359" s="1" t="s">
        <v>182</v>
      </c>
      <c r="G1359" s="2">
        <v>51425055</v>
      </c>
      <c r="H1359" s="2">
        <v>3688671</v>
      </c>
      <c r="I1359" s="2">
        <v>177682</v>
      </c>
      <c r="J1359" s="2">
        <v>8162</v>
      </c>
      <c r="K1359" s="2">
        <v>297846</v>
      </c>
      <c r="L1359" s="2">
        <v>71523</v>
      </c>
      <c r="M1359" s="2">
        <v>5130</v>
      </c>
      <c r="N1359" s="2">
        <v>13.94</v>
      </c>
      <c r="O1359" cm="1">
        <f t="array" ref="O1359">SUMPRODUCT((G1359&lt;=$G$1351:$G$1400)/COUNTIF($G$1351:$G$1400,$G$1351:$G$1400))</f>
        <v>9</v>
      </c>
    </row>
    <row r="1360" spans="1:15" x14ac:dyDescent="0.45">
      <c r="A1360" s="1" t="s">
        <v>20</v>
      </c>
      <c r="D1360" s="1"/>
      <c r="E1360" s="16">
        <v>44287</v>
      </c>
      <c r="F1360" s="1" t="s">
        <v>182</v>
      </c>
      <c r="G1360" s="2">
        <v>49785357</v>
      </c>
      <c r="H1360" s="2">
        <v>666178</v>
      </c>
      <c r="I1360" s="2">
        <v>379835</v>
      </c>
      <c r="J1360" s="2">
        <v>1668</v>
      </c>
      <c r="K1360" s="2">
        <v>32754</v>
      </c>
      <c r="L1360" s="2">
        <v>69242</v>
      </c>
      <c r="M1360" s="2">
        <v>926</v>
      </c>
      <c r="N1360" s="2">
        <v>74.73</v>
      </c>
      <c r="O1360" cm="1">
        <f t="array" ref="O1360">SUMPRODUCT((G1360&lt;=$G$1351:$G$1400)/COUNTIF($G$1351:$G$1400,$G$1351:$G$1400))</f>
        <v>10</v>
      </c>
    </row>
    <row r="1361" spans="1:15" x14ac:dyDescent="0.45">
      <c r="A1361" s="1" t="s">
        <v>166</v>
      </c>
      <c r="D1361" s="1"/>
      <c r="E1361" s="16">
        <v>44287</v>
      </c>
      <c r="F1361" s="1" t="s">
        <v>182</v>
      </c>
      <c r="G1361" s="2">
        <v>31997488</v>
      </c>
      <c r="H1361" s="2">
        <v>857058</v>
      </c>
      <c r="I1361" s="2">
        <v>280430</v>
      </c>
      <c r="J1361" s="2">
        <v>4131</v>
      </c>
      <c r="K1361" s="2">
        <v>99006</v>
      </c>
      <c r="L1361" s="2">
        <v>44502</v>
      </c>
      <c r="M1361" s="2">
        <v>1192</v>
      </c>
      <c r="N1361" s="2">
        <v>37.33</v>
      </c>
      <c r="O1361" cm="1">
        <f t="array" ref="O1361">SUMPRODUCT((G1361&lt;=$G$1351:$G$1400)/COUNTIF($G$1351:$G$1400,$G$1351:$G$1400))</f>
        <v>11</v>
      </c>
    </row>
    <row r="1362" spans="1:15" x14ac:dyDescent="0.45">
      <c r="A1362" s="1" t="s">
        <v>19</v>
      </c>
      <c r="D1362" s="1"/>
      <c r="E1362" s="16">
        <v>44287</v>
      </c>
      <c r="F1362" s="1" t="s">
        <v>182</v>
      </c>
      <c r="G1362" s="2">
        <v>28935795</v>
      </c>
      <c r="H1362" s="2">
        <v>1174589</v>
      </c>
      <c r="I1362" s="2">
        <v>157874</v>
      </c>
      <c r="J1362" s="2">
        <v>4963</v>
      </c>
      <c r="K1362" s="2">
        <v>61988</v>
      </c>
      <c r="L1362" s="2">
        <v>40244</v>
      </c>
      <c r="M1362" s="2">
        <v>1633</v>
      </c>
      <c r="N1362" s="2">
        <v>24.63</v>
      </c>
      <c r="O1362" cm="1">
        <f t="array" ref="O1362">SUMPRODUCT((G1362&lt;=$G$1351:$G$1400)/COUNTIF($G$1351:$G$1400,$G$1351:$G$1400))</f>
        <v>12</v>
      </c>
    </row>
    <row r="1363" spans="1:15" x14ac:dyDescent="0.45">
      <c r="A1363" s="1" t="s">
        <v>29</v>
      </c>
      <c r="D1363" s="1"/>
      <c r="E1363" s="16">
        <v>44287</v>
      </c>
      <c r="F1363" s="1" t="s">
        <v>182</v>
      </c>
      <c r="G1363" s="2">
        <v>26303228</v>
      </c>
      <c r="H1363" s="2">
        <v>1326664</v>
      </c>
      <c r="I1363" s="2">
        <v>214487</v>
      </c>
      <c r="J1363" s="2">
        <v>3996</v>
      </c>
      <c r="K1363" s="2">
        <v>241744</v>
      </c>
      <c r="L1363" s="2">
        <v>36583</v>
      </c>
      <c r="M1363" s="2">
        <v>1845</v>
      </c>
      <c r="N1363" s="2">
        <v>19.829999999999998</v>
      </c>
      <c r="O1363" cm="1">
        <f t="array" ref="O1363">SUMPRODUCT((G1363&lt;=$G$1351:$G$1400)/COUNTIF($G$1351:$G$1400,$G$1351:$G$1400))</f>
        <v>13</v>
      </c>
    </row>
    <row r="1364" spans="1:15" x14ac:dyDescent="0.45">
      <c r="A1364" s="1" t="s">
        <v>17</v>
      </c>
      <c r="D1364" s="1"/>
      <c r="E1364" s="16">
        <v>44287</v>
      </c>
      <c r="F1364" s="1" t="s">
        <v>182</v>
      </c>
      <c r="G1364" s="2">
        <v>24165335</v>
      </c>
      <c r="H1364" s="2">
        <v>1095416</v>
      </c>
      <c r="I1364" s="2">
        <v>138725</v>
      </c>
      <c r="J1364" s="2">
        <v>3326</v>
      </c>
      <c r="K1364" s="2">
        <v>135325</v>
      </c>
      <c r="L1364" s="2">
        <v>33609</v>
      </c>
      <c r="M1364" s="2">
        <v>1523</v>
      </c>
      <c r="N1364" s="2">
        <v>22.06</v>
      </c>
      <c r="O1364" cm="1">
        <f t="array" ref="O1364">SUMPRODUCT((G1364&lt;=$G$1351:$G$1400)/COUNTIF($G$1351:$G$1400,$G$1351:$G$1400))</f>
        <v>14</v>
      </c>
    </row>
    <row r="1365" spans="1:15" x14ac:dyDescent="0.45">
      <c r="A1365" s="1" t="s">
        <v>34</v>
      </c>
      <c r="D1365" s="1"/>
      <c r="E1365" s="16">
        <v>44287</v>
      </c>
      <c r="F1365" s="1" t="s">
        <v>182</v>
      </c>
      <c r="G1365" s="2">
        <v>24139407</v>
      </c>
      <c r="H1365" s="2">
        <v>1008771</v>
      </c>
      <c r="I1365" s="2">
        <v>91294</v>
      </c>
      <c r="J1365" s="2">
        <v>2811</v>
      </c>
      <c r="K1365" s="2">
        <v>58338</v>
      </c>
      <c r="L1365" s="2">
        <v>33573</v>
      </c>
      <c r="M1365" s="2">
        <v>1403</v>
      </c>
      <c r="N1365" s="2">
        <v>23.93</v>
      </c>
      <c r="O1365" cm="1">
        <f t="array" ref="O1365">SUMPRODUCT((G1365&lt;=$G$1351:$G$1400)/COUNTIF($G$1351:$G$1400,$G$1351:$G$1400))</f>
        <v>15</v>
      </c>
    </row>
    <row r="1366" spans="1:15" x14ac:dyDescent="0.45">
      <c r="A1366" s="1" t="s">
        <v>39</v>
      </c>
      <c r="D1366" s="1"/>
      <c r="E1366" s="16">
        <v>44287</v>
      </c>
      <c r="F1366" s="1" t="s">
        <v>182</v>
      </c>
      <c r="G1366" s="2">
        <v>23090076</v>
      </c>
      <c r="H1366" s="2">
        <v>205813</v>
      </c>
      <c r="I1366" s="2">
        <v>83246</v>
      </c>
      <c r="J1366" s="2">
        <v>553</v>
      </c>
      <c r="K1366" s="2">
        <v>16526</v>
      </c>
      <c r="L1366" s="2">
        <v>32114</v>
      </c>
      <c r="M1366" s="2">
        <v>286</v>
      </c>
      <c r="N1366" s="2">
        <v>112.19</v>
      </c>
      <c r="O1366" cm="1">
        <f t="array" ref="O1366">SUMPRODUCT((G1366&lt;=$G$1351:$G$1400)/COUNTIF($G$1351:$G$1400,$G$1351:$G$1400))</f>
        <v>16</v>
      </c>
    </row>
    <row r="1367" spans="1:15" x14ac:dyDescent="0.45">
      <c r="A1367" s="1" t="s">
        <v>21</v>
      </c>
      <c r="D1367" s="1"/>
      <c r="E1367" s="16">
        <v>44287</v>
      </c>
      <c r="F1367" s="1" t="s">
        <v>182</v>
      </c>
      <c r="G1367" s="2">
        <v>21524630</v>
      </c>
      <c r="H1367" s="2">
        <v>1221415</v>
      </c>
      <c r="I1367" s="2">
        <v>128125</v>
      </c>
      <c r="J1367" s="2">
        <v>2981</v>
      </c>
      <c r="K1367" s="2">
        <v>99018</v>
      </c>
      <c r="L1367" s="2">
        <v>29936</v>
      </c>
      <c r="M1367" s="2">
        <v>1698</v>
      </c>
      <c r="N1367" s="2">
        <v>17.62</v>
      </c>
      <c r="O1367" cm="1">
        <f t="array" ref="O1367">SUMPRODUCT((G1367&lt;=$G$1351:$G$1400)/COUNTIF($G$1351:$G$1400,$G$1351:$G$1400))</f>
        <v>17</v>
      </c>
    </row>
    <row r="1368" spans="1:15" x14ac:dyDescent="0.45">
      <c r="A1368" s="1" t="s">
        <v>28</v>
      </c>
      <c r="D1368" s="1"/>
      <c r="E1368" s="16">
        <v>44287</v>
      </c>
      <c r="F1368" s="1" t="s">
        <v>182</v>
      </c>
      <c r="G1368" s="2">
        <v>20719917</v>
      </c>
      <c r="H1368" s="2">
        <v>825726</v>
      </c>
      <c r="I1368" s="2">
        <v>160575</v>
      </c>
      <c r="J1368" s="2">
        <v>1947</v>
      </c>
      <c r="K1368" s="2">
        <v>39253</v>
      </c>
      <c r="L1368" s="2">
        <v>28817</v>
      </c>
      <c r="M1368" s="2">
        <v>1148</v>
      </c>
      <c r="N1368" s="2">
        <v>25.09</v>
      </c>
      <c r="O1368" cm="1">
        <f t="array" ref="O1368">SUMPRODUCT((G1368&lt;=$G$1351:$G$1400)/COUNTIF($G$1351:$G$1400,$G$1351:$G$1400))</f>
        <v>18</v>
      </c>
    </row>
    <row r="1369" spans="1:15" x14ac:dyDescent="0.45">
      <c r="A1369" s="1" t="s">
        <v>155</v>
      </c>
      <c r="D1369" s="1"/>
      <c r="E1369" s="16">
        <v>44287</v>
      </c>
      <c r="F1369" s="1" t="s">
        <v>182</v>
      </c>
      <c r="G1369" s="2">
        <v>19448312</v>
      </c>
      <c r="H1369" s="2">
        <v>348499</v>
      </c>
      <c r="I1369" s="2">
        <v>375391</v>
      </c>
      <c r="J1369" s="2">
        <v>4332</v>
      </c>
      <c r="K1369" s="2">
        <v>87073</v>
      </c>
      <c r="L1369" s="2">
        <v>27049</v>
      </c>
      <c r="M1369" s="2">
        <v>484</v>
      </c>
      <c r="N1369" s="2">
        <v>55.81</v>
      </c>
      <c r="O1369" cm="1">
        <f t="array" ref="O1369">SUMPRODUCT((G1369&lt;=$G$1351:$G$1400)/COUNTIF($G$1351:$G$1400,$G$1351:$G$1400))</f>
        <v>19</v>
      </c>
    </row>
    <row r="1370" spans="1:15" x14ac:dyDescent="0.45">
      <c r="A1370" s="1" t="s">
        <v>33</v>
      </c>
      <c r="D1370" s="1"/>
      <c r="E1370" s="16">
        <v>44287</v>
      </c>
      <c r="F1370" s="1" t="s">
        <v>182</v>
      </c>
      <c r="G1370" s="2">
        <v>19124620</v>
      </c>
      <c r="H1370" s="2">
        <v>317139</v>
      </c>
      <c r="I1370" s="2">
        <v>320831</v>
      </c>
      <c r="J1370" s="2">
        <v>4075</v>
      </c>
      <c r="K1370" s="2">
        <v>16702</v>
      </c>
      <c r="L1370" s="2">
        <v>26598</v>
      </c>
      <c r="M1370" s="2">
        <v>441</v>
      </c>
      <c r="N1370" s="2">
        <v>60.3</v>
      </c>
      <c r="O1370" cm="1">
        <f t="array" ref="O1370">SUMPRODUCT((G1370&lt;=$G$1351:$G$1400)/COUNTIF($G$1351:$G$1400,$G$1351:$G$1400))</f>
        <v>20</v>
      </c>
    </row>
    <row r="1371" spans="1:15" x14ac:dyDescent="0.45">
      <c r="A1371" s="1" t="s">
        <v>186</v>
      </c>
      <c r="D1371" s="1"/>
      <c r="E1371" s="16">
        <v>44287</v>
      </c>
      <c r="F1371" s="1" t="s">
        <v>182</v>
      </c>
      <c r="G1371" s="2">
        <v>16426825</v>
      </c>
      <c r="H1371" s="2">
        <v>204533</v>
      </c>
      <c r="I1371" s="2">
        <v>71753</v>
      </c>
      <c r="J1371" s="2">
        <v>651</v>
      </c>
      <c r="K1371" s="2">
        <v>21305</v>
      </c>
      <c r="L1371" s="2">
        <v>22846</v>
      </c>
      <c r="M1371" s="2">
        <v>284</v>
      </c>
      <c r="N1371" s="2">
        <v>80.31</v>
      </c>
      <c r="O1371" cm="1">
        <f t="array" ref="O1371">SUMPRODUCT((G1371&lt;=$G$1351:$G$1400)/COUNTIF($G$1351:$G$1400,$G$1351:$G$1400))</f>
        <v>21</v>
      </c>
    </row>
    <row r="1372" spans="1:15" x14ac:dyDescent="0.45">
      <c r="A1372" s="1" t="s">
        <v>84</v>
      </c>
      <c r="D1372" s="1"/>
      <c r="E1372" s="16">
        <v>44287</v>
      </c>
      <c r="F1372" s="1" t="s">
        <v>182</v>
      </c>
      <c r="G1372" s="2">
        <v>15006825</v>
      </c>
      <c r="H1372" s="2">
        <v>308819</v>
      </c>
      <c r="I1372" s="2">
        <v>114721</v>
      </c>
      <c r="J1372" s="2">
        <v>1713</v>
      </c>
      <c r="K1372" s="2">
        <v>36550</v>
      </c>
      <c r="L1372" s="2">
        <v>20871</v>
      </c>
      <c r="M1372" s="2">
        <v>429</v>
      </c>
      <c r="N1372" s="2">
        <v>48.59</v>
      </c>
      <c r="O1372" cm="1">
        <f t="array" ref="O1372">SUMPRODUCT((G1372&lt;=$G$1351:$G$1400)/COUNTIF($G$1351:$G$1400,$G$1351:$G$1400))</f>
        <v>22</v>
      </c>
    </row>
    <row r="1373" spans="1:15" x14ac:dyDescent="0.45">
      <c r="A1373" s="1" t="s">
        <v>183</v>
      </c>
      <c r="D1373" s="1"/>
      <c r="E1373" s="16">
        <v>44287</v>
      </c>
      <c r="F1373" s="1" t="s">
        <v>182</v>
      </c>
      <c r="G1373" s="2">
        <v>14269489</v>
      </c>
      <c r="H1373" s="2">
        <v>892952</v>
      </c>
      <c r="I1373" s="2">
        <v>181538</v>
      </c>
      <c r="J1373" s="2">
        <v>6632</v>
      </c>
      <c r="K1373" s="2">
        <v>68168</v>
      </c>
      <c r="L1373" s="2">
        <v>19846</v>
      </c>
      <c r="M1373" s="2">
        <v>1241</v>
      </c>
      <c r="N1373" s="2">
        <v>15.98</v>
      </c>
      <c r="O1373" cm="1">
        <f t="array" ref="O1373">SUMPRODUCT((G1373&lt;=$G$1351:$G$1400)/COUNTIF($G$1351:$G$1400,$G$1351:$G$1400))</f>
        <v>23</v>
      </c>
    </row>
    <row r="1374" spans="1:15" x14ac:dyDescent="0.45">
      <c r="A1374" s="1" t="s">
        <v>184</v>
      </c>
      <c r="D1374" s="1"/>
      <c r="E1374" s="16">
        <v>44287</v>
      </c>
      <c r="F1374" s="1" t="s">
        <v>182</v>
      </c>
      <c r="G1374" s="2">
        <v>13667970</v>
      </c>
      <c r="H1374" s="2">
        <v>289118</v>
      </c>
      <c r="I1374" s="2">
        <v>230196</v>
      </c>
      <c r="J1374" s="2">
        <v>1072</v>
      </c>
      <c r="K1374" s="2">
        <v>41757</v>
      </c>
      <c r="L1374" s="2">
        <v>19009</v>
      </c>
      <c r="M1374" s="2">
        <v>402</v>
      </c>
      <c r="N1374" s="2">
        <v>47.27</v>
      </c>
      <c r="O1374" cm="1">
        <f t="array" ref="O1374">SUMPRODUCT((G1374&lt;=$G$1351:$G$1400)/COUNTIF($G$1351:$G$1400,$G$1351:$G$1400))</f>
        <v>24</v>
      </c>
    </row>
    <row r="1375" spans="1:15" x14ac:dyDescent="0.45">
      <c r="A1375" s="1" t="s">
        <v>14</v>
      </c>
      <c r="D1375" s="1"/>
      <c r="E1375" s="16">
        <v>44287</v>
      </c>
      <c r="F1375" s="1" t="s">
        <v>182</v>
      </c>
      <c r="G1375" s="2">
        <v>13144497</v>
      </c>
      <c r="H1375" s="2">
        <v>610450</v>
      </c>
      <c r="I1375" s="2">
        <v>84101</v>
      </c>
      <c r="J1375" s="2">
        <v>1459</v>
      </c>
      <c r="K1375" s="2">
        <v>39155</v>
      </c>
      <c r="L1375" s="2">
        <v>18281</v>
      </c>
      <c r="M1375" s="2">
        <v>849</v>
      </c>
      <c r="N1375" s="2">
        <v>21.53</v>
      </c>
      <c r="O1375" cm="1">
        <f t="array" ref="O1375">SUMPRODUCT((G1375&lt;=$G$1351:$G$1400)/COUNTIF($G$1351:$G$1400,$G$1351:$G$1400))</f>
        <v>25</v>
      </c>
    </row>
    <row r="1376" spans="1:15" x14ac:dyDescent="0.45">
      <c r="A1376" s="1" t="s">
        <v>146</v>
      </c>
      <c r="D1376" s="1"/>
      <c r="E1376" s="16">
        <v>44287</v>
      </c>
      <c r="F1376" s="1" t="s">
        <v>182</v>
      </c>
      <c r="G1376" s="2">
        <v>12780318</v>
      </c>
      <c r="H1376" s="2">
        <v>341718</v>
      </c>
      <c r="I1376" s="2">
        <v>139453</v>
      </c>
      <c r="J1376" s="2">
        <v>1005</v>
      </c>
      <c r="K1376" s="2">
        <v>29999</v>
      </c>
      <c r="L1376" s="2">
        <v>17775</v>
      </c>
      <c r="M1376" s="2">
        <v>475</v>
      </c>
      <c r="N1376" s="2">
        <v>37.4</v>
      </c>
      <c r="O1376" cm="1">
        <f t="array" ref="O1376">SUMPRODUCT((G1376&lt;=$G$1351:$G$1400)/COUNTIF($G$1351:$G$1400,$G$1351:$G$1400))</f>
        <v>26</v>
      </c>
    </row>
    <row r="1377" spans="1:15" x14ac:dyDescent="0.45">
      <c r="A1377" s="1" t="s">
        <v>52</v>
      </c>
      <c r="D1377" s="1"/>
      <c r="E1377" s="16">
        <v>44287</v>
      </c>
      <c r="F1377" s="1" t="s">
        <v>182</v>
      </c>
      <c r="G1377" s="2">
        <v>12773408</v>
      </c>
      <c r="H1377" s="2">
        <v>295481</v>
      </c>
      <c r="I1377" s="2">
        <v>122912</v>
      </c>
      <c r="J1377" s="2">
        <v>1396</v>
      </c>
      <c r="K1377" s="2">
        <v>23343</v>
      </c>
      <c r="L1377" s="2">
        <v>17765</v>
      </c>
      <c r="M1377" s="2">
        <v>410</v>
      </c>
      <c r="N1377" s="2">
        <v>43.23</v>
      </c>
      <c r="O1377" cm="1">
        <f t="array" ref="O1377">SUMPRODUCT((G1377&lt;=$G$1351:$G$1400)/COUNTIF($G$1351:$G$1400,$G$1351:$G$1400))</f>
        <v>27</v>
      </c>
    </row>
    <row r="1378" spans="1:15" x14ac:dyDescent="0.45">
      <c r="A1378" s="1" t="s">
        <v>15</v>
      </c>
      <c r="D1378" s="1"/>
      <c r="E1378" s="16">
        <v>44287</v>
      </c>
      <c r="F1378" s="1" t="s">
        <v>182</v>
      </c>
      <c r="G1378" s="2">
        <v>12239978</v>
      </c>
      <c r="H1378" s="2">
        <v>803047</v>
      </c>
      <c r="I1378" s="2">
        <v>74604</v>
      </c>
      <c r="J1378" s="2">
        <v>2220</v>
      </c>
      <c r="K1378" s="2">
        <v>84414</v>
      </c>
      <c r="L1378" s="2">
        <v>17023</v>
      </c>
      <c r="M1378" s="2">
        <v>1116</v>
      </c>
      <c r="N1378" s="2">
        <v>15.24</v>
      </c>
      <c r="O1378" cm="1">
        <f t="array" ref="O1378">SUMPRODUCT((G1378&lt;=$G$1351:$G$1400)/COUNTIF($G$1351:$G$1400,$G$1351:$G$1400))</f>
        <v>28</v>
      </c>
    </row>
    <row r="1379" spans="1:15" x14ac:dyDescent="0.45">
      <c r="A1379" s="1" t="s">
        <v>168</v>
      </c>
      <c r="D1379" s="1"/>
      <c r="E1379" s="16">
        <v>44287</v>
      </c>
      <c r="F1379" s="1" t="s">
        <v>182</v>
      </c>
      <c r="G1379" s="2">
        <v>10947416</v>
      </c>
      <c r="H1379" s="2">
        <v>4495420</v>
      </c>
      <c r="I1379" s="2">
        <v>63692</v>
      </c>
      <c r="J1379" s="2">
        <v>35271</v>
      </c>
      <c r="K1379" s="2">
        <v>356138</v>
      </c>
      <c r="L1379" s="2">
        <v>15225</v>
      </c>
      <c r="M1379" s="2">
        <v>6252</v>
      </c>
      <c r="N1379" s="2">
        <v>2.44</v>
      </c>
      <c r="O1379" cm="1">
        <f t="array" ref="O1379">SUMPRODUCT((G1379&lt;=$G$1351:$G$1400)/COUNTIF($G$1351:$G$1400,$G$1351:$G$1400))</f>
        <v>29</v>
      </c>
    </row>
    <row r="1380" spans="1:15" x14ac:dyDescent="0.45">
      <c r="A1380" s="1" t="s">
        <v>31</v>
      </c>
      <c r="D1380" s="1"/>
      <c r="E1380" s="16">
        <v>44287</v>
      </c>
      <c r="F1380" s="1" t="s">
        <v>182</v>
      </c>
      <c r="G1380" s="2">
        <v>10387215</v>
      </c>
      <c r="H1380" s="2">
        <v>648055</v>
      </c>
      <c r="I1380" s="2">
        <v>50245</v>
      </c>
      <c r="J1380" s="2">
        <v>1447</v>
      </c>
      <c r="K1380" s="2">
        <v>63925</v>
      </c>
      <c r="L1380" s="2">
        <v>14446</v>
      </c>
      <c r="M1380" s="2">
        <v>901</v>
      </c>
      <c r="N1380" s="2">
        <v>16.03</v>
      </c>
      <c r="O1380" cm="1">
        <f t="array" ref="O1380">SUMPRODUCT((G1380&lt;=$G$1351:$G$1400)/COUNTIF($G$1351:$G$1400,$G$1351:$G$1400))</f>
        <v>30</v>
      </c>
    </row>
    <row r="1381" spans="1:15" x14ac:dyDescent="0.45">
      <c r="A1381" s="1" t="s">
        <v>26</v>
      </c>
      <c r="D1381" s="1"/>
      <c r="E1381" s="16">
        <v>44287</v>
      </c>
      <c r="F1381" s="1" t="s">
        <v>182</v>
      </c>
      <c r="G1381" s="2">
        <v>10301651</v>
      </c>
      <c r="H1381" s="2">
        <v>449242</v>
      </c>
      <c r="I1381" s="2">
        <v>141852</v>
      </c>
      <c r="J1381" s="2">
        <v>1580</v>
      </c>
      <c r="K1381" s="2">
        <v>45956</v>
      </c>
      <c r="L1381" s="2">
        <v>14327</v>
      </c>
      <c r="M1381" s="2">
        <v>624</v>
      </c>
      <c r="N1381" s="2">
        <v>22.93</v>
      </c>
      <c r="O1381" cm="1">
        <f t="array" ref="O1381">SUMPRODUCT((G1381&lt;=$G$1351:$G$1400)/COUNTIF($G$1351:$G$1400,$G$1351:$G$1400))</f>
        <v>31</v>
      </c>
    </row>
    <row r="1382" spans="1:15" x14ac:dyDescent="0.45">
      <c r="A1382" s="1" t="s">
        <v>163</v>
      </c>
      <c r="D1382" s="1"/>
      <c r="E1382" s="16">
        <v>44287</v>
      </c>
      <c r="F1382" s="1" t="s">
        <v>182</v>
      </c>
      <c r="G1382" s="2">
        <v>9536061</v>
      </c>
      <c r="H1382" s="2">
        <v>499932</v>
      </c>
      <c r="I1382" s="2">
        <v>85750</v>
      </c>
      <c r="J1382" s="2">
        <v>2626</v>
      </c>
      <c r="K1382" s="2">
        <v>53069</v>
      </c>
      <c r="L1382" s="2">
        <v>13262</v>
      </c>
      <c r="M1382" s="2">
        <v>695</v>
      </c>
      <c r="N1382" s="2">
        <v>19.07</v>
      </c>
      <c r="O1382" cm="1">
        <f t="array" ref="O1382">SUMPRODUCT((G1382&lt;=$G$1351:$G$1400)/COUNTIF($G$1351:$G$1400,$G$1351:$G$1400))</f>
        <v>32</v>
      </c>
    </row>
    <row r="1383" spans="1:15" x14ac:dyDescent="0.45">
      <c r="A1383" s="1" t="s">
        <v>181</v>
      </c>
      <c r="D1383" s="1"/>
      <c r="E1383" s="16">
        <v>44287</v>
      </c>
      <c r="F1383" s="1" t="s">
        <v>182</v>
      </c>
      <c r="G1383" s="2">
        <v>7567644</v>
      </c>
      <c r="H1383" s="2">
        <v>430358</v>
      </c>
      <c r="I1383" s="2">
        <v>54202</v>
      </c>
      <c r="J1383" s="2">
        <v>1736</v>
      </c>
      <c r="K1383" s="2">
        <v>27321</v>
      </c>
      <c r="L1383" s="2">
        <v>10525</v>
      </c>
      <c r="M1383" s="2">
        <v>598</v>
      </c>
      <c r="N1383" s="2">
        <v>17.579999999999998</v>
      </c>
      <c r="O1383" cm="1">
        <f t="array" ref="O1383">SUMPRODUCT((G1383&lt;=$G$1351:$G$1400)/COUNTIF($G$1351:$G$1400,$G$1351:$G$1400))</f>
        <v>33</v>
      </c>
    </row>
    <row r="1384" spans="1:15" x14ac:dyDescent="0.45">
      <c r="A1384" s="1" t="s">
        <v>167</v>
      </c>
      <c r="D1384" s="1"/>
      <c r="E1384" s="16">
        <v>44287</v>
      </c>
      <c r="F1384" s="1" t="s">
        <v>182</v>
      </c>
      <c r="G1384" s="2">
        <v>6963112</v>
      </c>
      <c r="H1384" s="2">
        <v>1043351</v>
      </c>
      <c r="I1384" s="2">
        <v>66989</v>
      </c>
      <c r="J1384" s="2">
        <v>4071</v>
      </c>
      <c r="K1384" s="2">
        <v>121427</v>
      </c>
      <c r="L1384" s="2">
        <v>9684</v>
      </c>
      <c r="M1384" s="2">
        <v>1451</v>
      </c>
      <c r="N1384" s="2">
        <v>6.67</v>
      </c>
      <c r="O1384" cm="1">
        <f t="array" ref="O1384">SUMPRODUCT((G1384&lt;=$G$1351:$G$1400)/COUNTIF($G$1351:$G$1400,$G$1351:$G$1400))</f>
        <v>34</v>
      </c>
    </row>
    <row r="1385" spans="1:15" x14ac:dyDescent="0.45">
      <c r="A1385" s="1" t="s">
        <v>22</v>
      </c>
      <c r="D1385" s="1"/>
      <c r="E1385" s="16">
        <v>44287</v>
      </c>
      <c r="F1385" s="1" t="s">
        <v>182</v>
      </c>
      <c r="G1385" s="2">
        <v>6615780</v>
      </c>
      <c r="H1385" s="2">
        <v>551326</v>
      </c>
      <c r="I1385" s="2">
        <v>33860</v>
      </c>
      <c r="J1385" s="2">
        <v>1740</v>
      </c>
      <c r="K1385" s="2">
        <v>41859</v>
      </c>
      <c r="L1385" s="2">
        <v>9201</v>
      </c>
      <c r="M1385" s="2">
        <v>766</v>
      </c>
      <c r="N1385" s="2">
        <v>12</v>
      </c>
      <c r="O1385" cm="1">
        <f t="array" ref="O1385">SUMPRODUCT((G1385&lt;=$G$1351:$G$1400)/COUNTIF($G$1351:$G$1400,$G$1351:$G$1400))</f>
        <v>35</v>
      </c>
    </row>
    <row r="1386" spans="1:15" x14ac:dyDescent="0.45">
      <c r="A1386" s="1" t="s">
        <v>159</v>
      </c>
      <c r="D1386" s="1"/>
      <c r="E1386" s="16">
        <v>44287</v>
      </c>
      <c r="F1386" s="1" t="s">
        <v>182</v>
      </c>
      <c r="G1386" s="2">
        <v>6326716</v>
      </c>
      <c r="H1386" s="2">
        <v>623787</v>
      </c>
      <c r="I1386" s="2">
        <v>50075</v>
      </c>
      <c r="J1386" s="2">
        <v>1951</v>
      </c>
      <c r="K1386" s="2">
        <v>61785</v>
      </c>
      <c r="L1386" s="2">
        <v>8799</v>
      </c>
      <c r="M1386" s="2">
        <v>867</v>
      </c>
      <c r="N1386" s="2">
        <v>10.14</v>
      </c>
      <c r="O1386" cm="1">
        <f t="array" ref="O1386">SUMPRODUCT((G1386&lt;=$G$1351:$G$1400)/COUNTIF($G$1351:$G$1400,$G$1351:$G$1400))</f>
        <v>36</v>
      </c>
    </row>
    <row r="1387" spans="1:15" x14ac:dyDescent="0.45">
      <c r="A1387" s="1" t="s">
        <v>55</v>
      </c>
      <c r="D1387" s="1"/>
      <c r="E1387" s="16">
        <v>44287</v>
      </c>
      <c r="F1387" s="1" t="s">
        <v>182</v>
      </c>
      <c r="G1387" s="2">
        <v>6298557</v>
      </c>
      <c r="H1387" s="2">
        <v>224634</v>
      </c>
      <c r="I1387" s="2">
        <v>36655</v>
      </c>
      <c r="J1387" s="2">
        <v>630</v>
      </c>
      <c r="K1387" s="2">
        <v>18181</v>
      </c>
      <c r="L1387" s="2">
        <v>8760</v>
      </c>
      <c r="M1387" s="2">
        <v>312</v>
      </c>
      <c r="N1387" s="2">
        <v>28.04</v>
      </c>
      <c r="O1387" cm="1">
        <f t="array" ref="O1387">SUMPRODUCT((G1387&lt;=$G$1351:$G$1400)/COUNTIF($G$1351:$G$1400,$G$1351:$G$1400))</f>
        <v>37</v>
      </c>
    </row>
    <row r="1388" spans="1:15" x14ac:dyDescent="0.45">
      <c r="A1388" s="1" t="s">
        <v>54</v>
      </c>
      <c r="D1388" s="1"/>
      <c r="E1388" s="16">
        <v>44287</v>
      </c>
      <c r="F1388" s="1" t="s">
        <v>182</v>
      </c>
      <c r="G1388" s="2">
        <v>5068243</v>
      </c>
      <c r="H1388" s="2">
        <v>278648</v>
      </c>
      <c r="I1388" s="2">
        <v>43145</v>
      </c>
      <c r="J1388" s="2">
        <v>738</v>
      </c>
      <c r="K1388" s="2">
        <v>23231</v>
      </c>
      <c r="L1388" s="2">
        <v>7049</v>
      </c>
      <c r="M1388" s="2">
        <v>387</v>
      </c>
      <c r="N1388" s="2">
        <v>18.190000000000001</v>
      </c>
      <c r="O1388" cm="1">
        <f t="array" ref="O1388">SUMPRODUCT((G1388&lt;=$G$1351:$G$1400)/COUNTIF($G$1351:$G$1400,$G$1351:$G$1400))</f>
        <v>38</v>
      </c>
    </row>
    <row r="1389" spans="1:15" x14ac:dyDescent="0.45">
      <c r="A1389" s="1" t="s">
        <v>85</v>
      </c>
      <c r="D1389" s="1"/>
      <c r="E1389" s="16">
        <v>44287</v>
      </c>
      <c r="F1389" s="1" t="s">
        <v>182</v>
      </c>
      <c r="G1389" s="2">
        <v>4590955</v>
      </c>
      <c r="H1389" s="2">
        <v>202421</v>
      </c>
      <c r="I1389" s="2">
        <v>47381</v>
      </c>
      <c r="J1389" s="2">
        <v>554</v>
      </c>
      <c r="K1389" s="2">
        <v>14354</v>
      </c>
      <c r="L1389" s="2">
        <v>6385</v>
      </c>
      <c r="M1389" s="2">
        <v>281</v>
      </c>
      <c r="N1389" s="2">
        <v>22.68</v>
      </c>
      <c r="O1389" cm="1">
        <f t="array" ref="O1389">SUMPRODUCT((G1389&lt;=$G$1351:$G$1400)/COUNTIF($G$1351:$G$1400,$G$1351:$G$1400))</f>
        <v>39</v>
      </c>
    </row>
    <row r="1390" spans="1:15" x14ac:dyDescent="0.45">
      <c r="A1390" s="1" t="s">
        <v>154</v>
      </c>
      <c r="D1390" s="1"/>
      <c r="E1390" s="16">
        <v>44287</v>
      </c>
      <c r="F1390" s="1" t="s">
        <v>182</v>
      </c>
      <c r="G1390" s="2">
        <v>4202706</v>
      </c>
      <c r="H1390" s="2">
        <v>220895</v>
      </c>
      <c r="I1390" s="2">
        <v>119237</v>
      </c>
      <c r="J1390" s="2">
        <v>702</v>
      </c>
      <c r="K1390" s="2">
        <v>49275</v>
      </c>
      <c r="L1390" s="2">
        <v>5845</v>
      </c>
      <c r="M1390" s="2">
        <v>307</v>
      </c>
      <c r="N1390" s="2">
        <v>19.03</v>
      </c>
      <c r="O1390" cm="1">
        <f t="array" ref="O1390">SUMPRODUCT((G1390&lt;=$G$1351:$G$1400)/COUNTIF($G$1351:$G$1400,$G$1351:$G$1400))</f>
        <v>40</v>
      </c>
    </row>
    <row r="1391" spans="1:15" x14ac:dyDescent="0.45">
      <c r="A1391" s="1" t="s">
        <v>98</v>
      </c>
      <c r="D1391" s="1"/>
      <c r="E1391" s="16">
        <v>44287</v>
      </c>
      <c r="F1391" s="1" t="s">
        <v>182</v>
      </c>
      <c r="G1391" s="2">
        <v>4121765</v>
      </c>
      <c r="H1391" s="2">
        <v>220198</v>
      </c>
      <c r="I1391" s="2">
        <v>44510</v>
      </c>
      <c r="J1391" s="2">
        <v>701</v>
      </c>
      <c r="K1391" s="2">
        <v>16139</v>
      </c>
      <c r="L1391" s="2">
        <v>5732</v>
      </c>
      <c r="M1391" s="2">
        <v>306</v>
      </c>
      <c r="N1391" s="2">
        <v>18.72</v>
      </c>
      <c r="O1391" cm="1">
        <f t="array" ref="O1391">SUMPRODUCT((G1391&lt;=$G$1351:$G$1400)/COUNTIF($G$1351:$G$1400,$G$1351:$G$1400))</f>
        <v>41</v>
      </c>
    </row>
    <row r="1392" spans="1:15" x14ac:dyDescent="0.45">
      <c r="A1392" s="1" t="s">
        <v>178</v>
      </c>
      <c r="D1392" s="1"/>
      <c r="E1392" s="16">
        <v>44287</v>
      </c>
      <c r="F1392" s="1" t="s">
        <v>182</v>
      </c>
      <c r="G1392" s="2">
        <v>3725719</v>
      </c>
      <c r="H1392" s="2">
        <v>336813</v>
      </c>
      <c r="I1392" s="2">
        <v>34871</v>
      </c>
      <c r="J1392" s="2">
        <v>1136</v>
      </c>
      <c r="K1392" s="2">
        <v>31305</v>
      </c>
      <c r="L1392" s="2">
        <v>5181</v>
      </c>
      <c r="M1392" s="2">
        <v>468</v>
      </c>
      <c r="N1392" s="2">
        <v>11.06</v>
      </c>
      <c r="O1392" cm="1">
        <f t="array" ref="O1392">SUMPRODUCT((G1392&lt;=$G$1351:$G$1400)/COUNTIF($G$1351:$G$1400,$G$1351:$G$1400))</f>
        <v>42</v>
      </c>
    </row>
    <row r="1393" spans="1:15" x14ac:dyDescent="0.45">
      <c r="A1393" s="1" t="s">
        <v>165</v>
      </c>
      <c r="D1393" s="1"/>
      <c r="E1393" s="16">
        <v>44287</v>
      </c>
      <c r="F1393" s="1" t="s">
        <v>182</v>
      </c>
      <c r="G1393" s="2">
        <v>3722731</v>
      </c>
      <c r="H1393" s="2">
        <v>348415</v>
      </c>
      <c r="I1393" s="2">
        <v>112857</v>
      </c>
      <c r="J1393" s="2">
        <v>1233</v>
      </c>
      <c r="K1393" s="2">
        <v>68338</v>
      </c>
      <c r="L1393" s="2">
        <v>5177</v>
      </c>
      <c r="M1393" s="2">
        <v>484</v>
      </c>
      <c r="N1393" s="2">
        <v>10.68</v>
      </c>
      <c r="O1393" cm="1">
        <f t="array" ref="O1393">SUMPRODUCT((G1393&lt;=$G$1351:$G$1400)/COUNTIF($G$1351:$G$1400,$G$1351:$G$1400))</f>
        <v>43</v>
      </c>
    </row>
    <row r="1394" spans="1:15" x14ac:dyDescent="0.45">
      <c r="A1394" s="1" t="s">
        <v>135</v>
      </c>
      <c r="D1394" s="1"/>
      <c r="E1394" s="16">
        <v>44287</v>
      </c>
      <c r="F1394" s="1" t="s">
        <v>182</v>
      </c>
      <c r="G1394" s="2">
        <v>3600996</v>
      </c>
      <c r="H1394" s="2">
        <v>205700</v>
      </c>
      <c r="I1394" s="2">
        <v>145422</v>
      </c>
      <c r="J1394" s="2">
        <v>453</v>
      </c>
      <c r="K1394" s="2">
        <v>10183</v>
      </c>
      <c r="L1394" s="2">
        <v>5008</v>
      </c>
      <c r="M1394" s="2">
        <v>286</v>
      </c>
      <c r="N1394" s="2">
        <v>17.510000000000002</v>
      </c>
      <c r="O1394" cm="1">
        <f t="array" ref="O1394">SUMPRODUCT((G1394&lt;=$G$1351:$G$1400)/COUNTIF($G$1351:$G$1400,$G$1351:$G$1400))</f>
        <v>44</v>
      </c>
    </row>
    <row r="1395" spans="1:15" x14ac:dyDescent="0.45">
      <c r="A1395" s="1" t="s">
        <v>49</v>
      </c>
      <c r="D1395" s="1"/>
      <c r="E1395" s="16">
        <v>44287</v>
      </c>
      <c r="F1395" s="1" t="s">
        <v>182</v>
      </c>
      <c r="G1395" s="2">
        <v>3038611</v>
      </c>
      <c r="H1395" s="2">
        <v>337502</v>
      </c>
      <c r="I1395" s="2">
        <v>31619</v>
      </c>
      <c r="J1395" s="2">
        <v>1742</v>
      </c>
      <c r="K1395" s="2">
        <v>22985</v>
      </c>
      <c r="L1395" s="2">
        <v>4226</v>
      </c>
      <c r="M1395" s="2">
        <v>469</v>
      </c>
      <c r="N1395" s="2">
        <v>9</v>
      </c>
      <c r="O1395" cm="1">
        <f t="array" ref="O1395">SUMPRODUCT((G1395&lt;=$G$1351:$G$1400)/COUNTIF($G$1351:$G$1400,$G$1351:$G$1400))</f>
        <v>45</v>
      </c>
    </row>
    <row r="1396" spans="1:15" x14ac:dyDescent="0.45">
      <c r="A1396" s="1" t="s">
        <v>71</v>
      </c>
      <c r="D1396" s="1"/>
      <c r="E1396" s="16">
        <v>44287</v>
      </c>
      <c r="F1396" s="1" t="s">
        <v>182</v>
      </c>
      <c r="G1396" s="2">
        <v>2923823</v>
      </c>
      <c r="H1396" s="2">
        <v>366646</v>
      </c>
      <c r="I1396" s="2">
        <v>216873</v>
      </c>
      <c r="J1396" s="2">
        <v>1015</v>
      </c>
      <c r="K1396" s="2">
        <v>61361</v>
      </c>
      <c r="L1396" s="2">
        <v>4066</v>
      </c>
      <c r="M1396" s="2">
        <v>509</v>
      </c>
      <c r="N1396" s="2">
        <v>7.97</v>
      </c>
      <c r="O1396" cm="1">
        <f t="array" ref="O1396">SUMPRODUCT((G1396&lt;=$G$1351:$G$1400)/COUNTIF($G$1351:$G$1400,$G$1351:$G$1400))</f>
        <v>46</v>
      </c>
    </row>
    <row r="1397" spans="1:15" x14ac:dyDescent="0.45">
      <c r="A1397" s="1" t="s">
        <v>185</v>
      </c>
      <c r="D1397" s="1"/>
      <c r="E1397" s="16">
        <v>44287</v>
      </c>
      <c r="F1397" s="1" t="s">
        <v>182</v>
      </c>
      <c r="G1397" s="2">
        <v>2406775</v>
      </c>
      <c r="H1397" s="2">
        <v>278114</v>
      </c>
      <c r="I1397" s="2">
        <v>35475</v>
      </c>
      <c r="J1397" s="2">
        <v>2618</v>
      </c>
      <c r="K1397" s="2">
        <v>46876</v>
      </c>
      <c r="L1397" s="2">
        <v>3347</v>
      </c>
      <c r="M1397" s="2">
        <v>386</v>
      </c>
      <c r="N1397" s="2">
        <v>8.65</v>
      </c>
      <c r="O1397" cm="1">
        <f t="array" ref="O1397">SUMPRODUCT((G1397&lt;=$G$1351:$G$1400)/COUNTIF($G$1351:$G$1400,$G$1351:$G$1400))</f>
        <v>47</v>
      </c>
    </row>
    <row r="1398" spans="1:15" x14ac:dyDescent="0.45">
      <c r="A1398" s="1" t="s">
        <v>50</v>
      </c>
      <c r="D1398" s="1"/>
      <c r="E1398" s="16">
        <v>44287</v>
      </c>
      <c r="F1398" s="1" t="s">
        <v>182</v>
      </c>
      <c r="G1398" s="2">
        <v>2398217</v>
      </c>
      <c r="H1398" s="2">
        <v>241119</v>
      </c>
      <c r="I1398" s="2">
        <v>23672</v>
      </c>
      <c r="J1398" s="2">
        <v>587</v>
      </c>
      <c r="K1398" s="2">
        <v>41605</v>
      </c>
      <c r="L1398" s="2">
        <v>3335</v>
      </c>
      <c r="M1398" s="2">
        <v>335</v>
      </c>
      <c r="N1398" s="2">
        <v>9.9499999999999993</v>
      </c>
      <c r="O1398" cm="1">
        <f t="array" ref="O1398">SUMPRODUCT((G1398&lt;=$G$1351:$G$1400)/COUNTIF($G$1351:$G$1400,$G$1351:$G$1400))</f>
        <v>48</v>
      </c>
    </row>
    <row r="1399" spans="1:15" x14ac:dyDescent="0.45">
      <c r="A1399" s="1" t="s">
        <v>58</v>
      </c>
      <c r="D1399" s="1"/>
      <c r="E1399" s="16">
        <v>44287</v>
      </c>
      <c r="F1399" s="1" t="s">
        <v>182</v>
      </c>
      <c r="G1399" s="2">
        <v>1270453</v>
      </c>
      <c r="H1399" s="2">
        <v>212990</v>
      </c>
      <c r="I1399" s="2">
        <v>14081</v>
      </c>
      <c r="J1399" s="2">
        <v>785</v>
      </c>
      <c r="K1399" s="2">
        <v>28062</v>
      </c>
      <c r="L1399" s="2">
        <v>1766</v>
      </c>
      <c r="M1399" s="2">
        <v>296</v>
      </c>
      <c r="N1399" s="2">
        <v>5.96</v>
      </c>
      <c r="O1399" cm="1">
        <f t="array" ref="O1399">SUMPRODUCT((G1399&lt;=$G$1351:$G$1400)/COUNTIF($G$1351:$G$1400,$G$1351:$G$1400))</f>
        <v>49</v>
      </c>
    </row>
    <row r="1400" spans="1:15" x14ac:dyDescent="0.45">
      <c r="A1400" s="1" t="s">
        <v>35</v>
      </c>
      <c r="D1400" s="1"/>
      <c r="E1400" s="16">
        <v>44287</v>
      </c>
      <c r="F1400" s="1" t="s">
        <v>182</v>
      </c>
      <c r="G1400" s="2">
        <v>1270179</v>
      </c>
      <c r="H1400" s="2">
        <v>206854</v>
      </c>
      <c r="I1400" s="2">
        <v>7188</v>
      </c>
      <c r="J1400" s="2">
        <v>514</v>
      </c>
      <c r="K1400" s="2">
        <v>19964</v>
      </c>
      <c r="L1400" s="2">
        <v>1766</v>
      </c>
      <c r="M1400" s="2">
        <v>287</v>
      </c>
      <c r="N1400" s="2">
        <v>6.14</v>
      </c>
      <c r="O1400" cm="1">
        <f t="array" ref="O1400">SUMPRODUCT((G1400&lt;=$G$1351:$G$1400)/COUNTIF($G$1351:$G$1400,$G$1351:$G$1400))</f>
        <v>50</v>
      </c>
    </row>
    <row r="1401" spans="1:15" x14ac:dyDescent="0.45">
      <c r="A1401" s="1" t="s">
        <v>18</v>
      </c>
      <c r="D1401" s="1"/>
      <c r="E1401" s="16">
        <v>44317</v>
      </c>
      <c r="F1401" s="1" t="s">
        <v>182</v>
      </c>
      <c r="G1401" s="2">
        <v>285948196</v>
      </c>
      <c r="H1401" s="2">
        <v>3522387</v>
      </c>
      <c r="I1401" s="2">
        <v>983678</v>
      </c>
      <c r="J1401" s="2">
        <v>7469</v>
      </c>
      <c r="K1401" s="2">
        <v>462447</v>
      </c>
      <c r="L1401" s="2">
        <v>384856</v>
      </c>
      <c r="M1401" s="2">
        <v>4740</v>
      </c>
      <c r="N1401" s="2">
        <v>81.180000000000007</v>
      </c>
      <c r="O1401" cm="1">
        <f t="array" ref="O1401">SUMPRODUCT((G1401&lt;=$G$1401:$G$1450)/COUNTIF($G$1401:$G$1450,$G$1401:$G$1450))</f>
        <v>1</v>
      </c>
    </row>
    <row r="1402" spans="1:15" x14ac:dyDescent="0.45">
      <c r="A1402" s="1" t="s">
        <v>24</v>
      </c>
      <c r="D1402" s="1"/>
      <c r="E1402" s="16">
        <v>44317</v>
      </c>
      <c r="F1402" s="1" t="s">
        <v>182</v>
      </c>
      <c r="G1402" s="2">
        <v>253419456</v>
      </c>
      <c r="H1402" s="2">
        <v>2510018</v>
      </c>
      <c r="I1402" s="2">
        <v>1154832</v>
      </c>
      <c r="J1402" s="2">
        <v>7011</v>
      </c>
      <c r="K1402" s="2">
        <v>197818</v>
      </c>
      <c r="L1402" s="2">
        <v>341075</v>
      </c>
      <c r="M1402" s="2">
        <v>3378</v>
      </c>
      <c r="N1402" s="2">
        <v>100.96</v>
      </c>
      <c r="O1402" cm="1">
        <f t="array" ref="O1402">SUMPRODUCT((G1402&lt;=$G$1401:$G$1450)/COUNTIF($G$1401:$G$1450,$G$1401:$G$1450))</f>
        <v>2</v>
      </c>
    </row>
    <row r="1403" spans="1:15" x14ac:dyDescent="0.45">
      <c r="A1403" s="1" t="s">
        <v>12</v>
      </c>
      <c r="D1403" s="1"/>
      <c r="E1403" s="16">
        <v>44317</v>
      </c>
      <c r="F1403" s="1" t="s">
        <v>182</v>
      </c>
      <c r="G1403" s="2">
        <v>174012672</v>
      </c>
      <c r="H1403" s="2">
        <v>3516137</v>
      </c>
      <c r="I1403" s="2">
        <v>1261107</v>
      </c>
      <c r="J1403" s="2">
        <v>7731</v>
      </c>
      <c r="K1403" s="2">
        <v>251261</v>
      </c>
      <c r="L1403" s="2">
        <v>234202</v>
      </c>
      <c r="M1403" s="2">
        <v>4732</v>
      </c>
      <c r="N1403" s="2">
        <v>49.49</v>
      </c>
      <c r="O1403" cm="1">
        <f t="array" ref="O1403">SUMPRODUCT((G1403&lt;=$G$1401:$G$1450)/COUNTIF($G$1401:$G$1450,$G$1401:$G$1450))</f>
        <v>3</v>
      </c>
    </row>
    <row r="1404" spans="1:15" x14ac:dyDescent="0.45">
      <c r="A1404" s="1" t="s">
        <v>137</v>
      </c>
      <c r="D1404" s="1"/>
      <c r="E1404" s="16">
        <v>44317</v>
      </c>
      <c r="F1404" s="1" t="s">
        <v>182</v>
      </c>
      <c r="G1404" s="2">
        <v>100244546</v>
      </c>
      <c r="H1404" s="2">
        <v>3307836</v>
      </c>
      <c r="I1404" s="2">
        <v>1010321</v>
      </c>
      <c r="J1404" s="2">
        <v>8056</v>
      </c>
      <c r="K1404" s="2">
        <v>288329</v>
      </c>
      <c r="L1404" s="2">
        <v>134918</v>
      </c>
      <c r="M1404" s="2">
        <v>4452</v>
      </c>
      <c r="N1404" s="2">
        <v>30.31</v>
      </c>
      <c r="O1404" cm="1">
        <f t="array" ref="O1404">SUMPRODUCT((G1404&lt;=$G$1401:$G$1450)/COUNTIF($G$1401:$G$1450,$G$1401:$G$1450))</f>
        <v>4</v>
      </c>
    </row>
    <row r="1405" spans="1:15" x14ac:dyDescent="0.45">
      <c r="A1405" s="1" t="s">
        <v>101</v>
      </c>
      <c r="D1405" s="1"/>
      <c r="E1405" s="16">
        <v>44317</v>
      </c>
      <c r="F1405" s="1" t="s">
        <v>182</v>
      </c>
      <c r="G1405" s="2">
        <v>96069742</v>
      </c>
      <c r="H1405" s="2">
        <v>3482496</v>
      </c>
      <c r="I1405" s="2">
        <v>408701</v>
      </c>
      <c r="J1405" s="2">
        <v>9178</v>
      </c>
      <c r="K1405" s="2">
        <v>204332</v>
      </c>
      <c r="L1405" s="2">
        <v>129299</v>
      </c>
      <c r="M1405" s="2">
        <v>4687</v>
      </c>
      <c r="N1405" s="2">
        <v>27.59</v>
      </c>
      <c r="O1405" cm="1">
        <f t="array" ref="O1405">SUMPRODUCT((G1405&lt;=$G$1401:$G$1450)/COUNTIF($G$1401:$G$1450,$G$1401:$G$1450))</f>
        <v>5</v>
      </c>
    </row>
    <row r="1406" spans="1:15" x14ac:dyDescent="0.45">
      <c r="A1406" s="1" t="s">
        <v>10</v>
      </c>
      <c r="D1406" s="1"/>
      <c r="E1406" s="16">
        <v>44317</v>
      </c>
      <c r="F1406" s="1" t="s">
        <v>182</v>
      </c>
      <c r="G1406" s="2">
        <v>91858834</v>
      </c>
      <c r="H1406" s="2">
        <v>4994610</v>
      </c>
      <c r="I1406" s="2">
        <v>480519</v>
      </c>
      <c r="J1406" s="2">
        <v>14457</v>
      </c>
      <c r="K1406" s="2">
        <v>484887</v>
      </c>
      <c r="L1406" s="2">
        <v>123632</v>
      </c>
      <c r="M1406" s="2">
        <v>6722</v>
      </c>
      <c r="N1406" s="2">
        <v>18.39</v>
      </c>
      <c r="O1406" cm="1">
        <f t="array" ref="O1406">SUMPRODUCT((G1406&lt;=$G$1401:$G$1450)/COUNTIF($G$1401:$G$1450,$G$1401:$G$1450))</f>
        <v>6</v>
      </c>
    </row>
    <row r="1407" spans="1:15" x14ac:dyDescent="0.45">
      <c r="A1407" s="1" t="s">
        <v>25</v>
      </c>
      <c r="D1407" s="1"/>
      <c r="E1407" s="16">
        <v>44317</v>
      </c>
      <c r="F1407" s="1" t="s">
        <v>182</v>
      </c>
      <c r="G1407" s="2">
        <v>76661535</v>
      </c>
      <c r="H1407" s="2">
        <v>2829132</v>
      </c>
      <c r="I1407" s="2">
        <v>973241</v>
      </c>
      <c r="J1407" s="2">
        <v>7760</v>
      </c>
      <c r="K1407" s="2">
        <v>357562</v>
      </c>
      <c r="L1407" s="2">
        <v>103178</v>
      </c>
      <c r="M1407" s="2">
        <v>3807</v>
      </c>
      <c r="N1407" s="2">
        <v>27.1</v>
      </c>
      <c r="O1407" cm="1">
        <f t="array" ref="O1407">SUMPRODUCT((G1407&lt;=$G$1401:$G$1450)/COUNTIF($G$1401:$G$1450,$G$1401:$G$1450))</f>
        <v>7</v>
      </c>
    </row>
    <row r="1408" spans="1:15" x14ac:dyDescent="0.45">
      <c r="A1408" s="1" t="s">
        <v>16</v>
      </c>
      <c r="D1408" s="1"/>
      <c r="E1408" s="16">
        <v>44317</v>
      </c>
      <c r="F1408" s="1" t="s">
        <v>182</v>
      </c>
      <c r="G1408" s="2">
        <v>75670449</v>
      </c>
      <c r="H1408" s="2">
        <v>1380646</v>
      </c>
      <c r="I1408" s="2">
        <v>559407</v>
      </c>
      <c r="J1408" s="2">
        <v>3620</v>
      </c>
      <c r="K1408" s="2">
        <v>140856</v>
      </c>
      <c r="L1408" s="2">
        <v>101844</v>
      </c>
      <c r="M1408" s="2">
        <v>1858</v>
      </c>
      <c r="N1408" s="2">
        <v>54.81</v>
      </c>
      <c r="O1408" cm="1">
        <f t="array" ref="O1408">SUMPRODUCT((G1408&lt;=$G$1401:$G$1450)/COUNTIF($G$1401:$G$1450,$G$1401:$G$1450))</f>
        <v>8</v>
      </c>
    </row>
    <row r="1409" spans="1:15" x14ac:dyDescent="0.45">
      <c r="A1409" s="1" t="s">
        <v>61</v>
      </c>
      <c r="D1409" s="1"/>
      <c r="E1409" s="16">
        <v>44317</v>
      </c>
      <c r="F1409" s="1" t="s">
        <v>182</v>
      </c>
      <c r="G1409" s="2">
        <v>68053310</v>
      </c>
      <c r="H1409" s="2">
        <v>4565820</v>
      </c>
      <c r="I1409" s="2">
        <v>373927</v>
      </c>
      <c r="J1409" s="2">
        <v>15613</v>
      </c>
      <c r="K1409" s="2">
        <v>339210</v>
      </c>
      <c r="L1409" s="2">
        <v>91592</v>
      </c>
      <c r="M1409" s="2">
        <v>6145</v>
      </c>
      <c r="N1409" s="2">
        <v>14.9</v>
      </c>
      <c r="O1409" cm="1">
        <f t="array" ref="O1409">SUMPRODUCT((G1409&lt;=$G$1401:$G$1450)/COUNTIF($G$1401:$G$1450,$G$1401:$G$1450))</f>
        <v>9</v>
      </c>
    </row>
    <row r="1410" spans="1:15" x14ac:dyDescent="0.45">
      <c r="A1410" s="1" t="s">
        <v>187</v>
      </c>
      <c r="D1410" s="1"/>
      <c r="E1410" s="16">
        <v>44317</v>
      </c>
      <c r="F1410" s="1" t="s">
        <v>182</v>
      </c>
      <c r="G1410" s="2">
        <v>50416020</v>
      </c>
      <c r="H1410" s="2">
        <v>1585610</v>
      </c>
      <c r="I1410" s="2">
        <v>658445</v>
      </c>
      <c r="J1410" s="2">
        <v>15117</v>
      </c>
      <c r="K1410" s="2">
        <v>146083</v>
      </c>
      <c r="L1410" s="2">
        <v>67854</v>
      </c>
      <c r="M1410" s="2">
        <v>2134</v>
      </c>
      <c r="N1410" s="2">
        <v>31.8</v>
      </c>
      <c r="O1410" cm="1">
        <f t="array" ref="O1410">SUMPRODUCT((G1410&lt;=$G$1401:$G$1450)/COUNTIF($G$1401:$G$1450,$G$1401:$G$1450))</f>
        <v>10</v>
      </c>
    </row>
    <row r="1411" spans="1:15" x14ac:dyDescent="0.45">
      <c r="A1411" s="1" t="s">
        <v>20</v>
      </c>
      <c r="D1411" s="1"/>
      <c r="E1411" s="16">
        <v>44317</v>
      </c>
      <c r="F1411" s="1" t="s">
        <v>182</v>
      </c>
      <c r="G1411" s="2">
        <v>48762361</v>
      </c>
      <c r="H1411" s="2">
        <v>692413</v>
      </c>
      <c r="I1411" s="2">
        <v>270249</v>
      </c>
      <c r="J1411" s="2">
        <v>1595</v>
      </c>
      <c r="K1411" s="2">
        <v>33157</v>
      </c>
      <c r="L1411" s="2">
        <v>65629</v>
      </c>
      <c r="M1411" s="2">
        <v>931</v>
      </c>
      <c r="N1411" s="2">
        <v>70.42</v>
      </c>
      <c r="O1411" cm="1">
        <f t="array" ref="O1411">SUMPRODUCT((G1411&lt;=$G$1401:$G$1450)/COUNTIF($G$1401:$G$1450,$G$1401:$G$1450))</f>
        <v>11</v>
      </c>
    </row>
    <row r="1412" spans="1:15" x14ac:dyDescent="0.45">
      <c r="A1412" s="1" t="s">
        <v>166</v>
      </c>
      <c r="D1412" s="1"/>
      <c r="E1412" s="16">
        <v>44317</v>
      </c>
      <c r="F1412" s="1" t="s">
        <v>182</v>
      </c>
      <c r="G1412" s="2">
        <v>36205907</v>
      </c>
      <c r="H1412" s="2">
        <v>832620</v>
      </c>
      <c r="I1412" s="2">
        <v>220870</v>
      </c>
      <c r="J1412" s="2">
        <v>3270</v>
      </c>
      <c r="K1412" s="2">
        <v>88591</v>
      </c>
      <c r="L1412" s="2">
        <v>48729</v>
      </c>
      <c r="M1412" s="2">
        <v>1120</v>
      </c>
      <c r="N1412" s="2">
        <v>43.48</v>
      </c>
      <c r="O1412" cm="1">
        <f t="array" ref="O1412">SUMPRODUCT((G1412&lt;=$G$1401:$G$1450)/COUNTIF($G$1401:$G$1450,$G$1401:$G$1450))</f>
        <v>12</v>
      </c>
    </row>
    <row r="1413" spans="1:15" x14ac:dyDescent="0.45">
      <c r="A1413" s="1" t="s">
        <v>19</v>
      </c>
      <c r="D1413" s="1"/>
      <c r="E1413" s="16">
        <v>44317</v>
      </c>
      <c r="F1413" s="1" t="s">
        <v>182</v>
      </c>
      <c r="G1413" s="2">
        <v>34319608</v>
      </c>
      <c r="H1413" s="2">
        <v>1124116</v>
      </c>
      <c r="I1413" s="2">
        <v>144989</v>
      </c>
      <c r="J1413" s="2">
        <v>4476</v>
      </c>
      <c r="K1413" s="2">
        <v>60848</v>
      </c>
      <c r="L1413" s="2">
        <v>46190</v>
      </c>
      <c r="M1413" s="2">
        <v>1512</v>
      </c>
      <c r="N1413" s="2">
        <v>30.53</v>
      </c>
      <c r="O1413" cm="1">
        <f t="array" ref="O1413">SUMPRODUCT((G1413&lt;=$G$1401:$G$1450)/COUNTIF($G$1401:$G$1450,$G$1401:$G$1450))</f>
        <v>13</v>
      </c>
    </row>
    <row r="1414" spans="1:15" x14ac:dyDescent="0.45">
      <c r="A1414" s="1" t="s">
        <v>17</v>
      </c>
      <c r="D1414" s="1"/>
      <c r="E1414" s="16">
        <v>44317</v>
      </c>
      <c r="F1414" s="1" t="s">
        <v>182</v>
      </c>
      <c r="G1414" s="2">
        <v>26824339</v>
      </c>
      <c r="H1414" s="2">
        <v>886413</v>
      </c>
      <c r="I1414" s="2">
        <v>272726</v>
      </c>
      <c r="J1414" s="2">
        <v>2355</v>
      </c>
      <c r="K1414" s="2">
        <v>104693</v>
      </c>
      <c r="L1414" s="2">
        <v>36102</v>
      </c>
      <c r="M1414" s="2">
        <v>1193</v>
      </c>
      <c r="N1414" s="2">
        <v>30.26</v>
      </c>
      <c r="O1414" cm="1">
        <f t="array" ref="O1414">SUMPRODUCT((G1414&lt;=$G$1401:$G$1450)/COUNTIF($G$1401:$G$1450,$G$1401:$G$1450))</f>
        <v>14</v>
      </c>
    </row>
    <row r="1415" spans="1:15" x14ac:dyDescent="0.45">
      <c r="A1415" s="1" t="s">
        <v>34</v>
      </c>
      <c r="D1415" s="1"/>
      <c r="E1415" s="16">
        <v>44317</v>
      </c>
      <c r="F1415" s="1" t="s">
        <v>182</v>
      </c>
      <c r="G1415" s="2">
        <v>26600952</v>
      </c>
      <c r="H1415" s="2">
        <v>1029252</v>
      </c>
      <c r="I1415" s="2">
        <v>116916</v>
      </c>
      <c r="J1415" s="2">
        <v>2674</v>
      </c>
      <c r="K1415" s="2">
        <v>57320</v>
      </c>
      <c r="L1415" s="2">
        <v>35802</v>
      </c>
      <c r="M1415" s="2">
        <v>1385</v>
      </c>
      <c r="N1415" s="2">
        <v>25.84</v>
      </c>
      <c r="O1415" cm="1">
        <f t="array" ref="O1415">SUMPRODUCT((G1415&lt;=$G$1401:$G$1450)/COUNTIF($G$1401:$G$1450,$G$1401:$G$1450))</f>
        <v>15</v>
      </c>
    </row>
    <row r="1416" spans="1:15" x14ac:dyDescent="0.45">
      <c r="A1416" s="1" t="s">
        <v>21</v>
      </c>
      <c r="D1416" s="1"/>
      <c r="E1416" s="16">
        <v>44317</v>
      </c>
      <c r="F1416" s="1" t="s">
        <v>182</v>
      </c>
      <c r="G1416" s="2">
        <v>24916466</v>
      </c>
      <c r="H1416" s="2">
        <v>1311702</v>
      </c>
      <c r="I1416" s="2">
        <v>257714</v>
      </c>
      <c r="J1416" s="2">
        <v>3645</v>
      </c>
      <c r="K1416" s="2">
        <v>100877</v>
      </c>
      <c r="L1416" s="2">
        <v>33534</v>
      </c>
      <c r="M1416" s="2">
        <v>1765</v>
      </c>
      <c r="N1416" s="2">
        <v>19</v>
      </c>
      <c r="O1416" cm="1">
        <f t="array" ref="O1416">SUMPRODUCT((G1416&lt;=$G$1401:$G$1450)/COUNTIF($G$1401:$G$1450,$G$1401:$G$1450))</f>
        <v>16</v>
      </c>
    </row>
    <row r="1417" spans="1:15" x14ac:dyDescent="0.45">
      <c r="A1417" s="1" t="s">
        <v>84</v>
      </c>
      <c r="D1417" s="1"/>
      <c r="E1417" s="16">
        <v>44317</v>
      </c>
      <c r="F1417" s="1" t="s">
        <v>182</v>
      </c>
      <c r="G1417" s="2">
        <v>20673905</v>
      </c>
      <c r="H1417" s="2">
        <v>356250</v>
      </c>
      <c r="I1417" s="2">
        <v>98500</v>
      </c>
      <c r="J1417" s="2">
        <v>1016</v>
      </c>
      <c r="K1417" s="2">
        <v>39787</v>
      </c>
      <c r="L1417" s="2">
        <v>27824</v>
      </c>
      <c r="M1417" s="2">
        <v>479</v>
      </c>
      <c r="N1417" s="2">
        <v>58.03</v>
      </c>
      <c r="O1417" cm="1">
        <f t="array" ref="O1417">SUMPRODUCT((G1417&lt;=$G$1401:$G$1450)/COUNTIF($G$1401:$G$1450,$G$1401:$G$1450))</f>
        <v>17</v>
      </c>
    </row>
    <row r="1418" spans="1:15" x14ac:dyDescent="0.45">
      <c r="A1418" s="1" t="s">
        <v>29</v>
      </c>
      <c r="D1418" s="1"/>
      <c r="E1418" s="16">
        <v>44317</v>
      </c>
      <c r="F1418" s="1" t="s">
        <v>182</v>
      </c>
      <c r="G1418" s="2">
        <v>19810785</v>
      </c>
      <c r="H1418" s="2">
        <v>1221957</v>
      </c>
      <c r="I1418" s="2">
        <v>212616</v>
      </c>
      <c r="J1418" s="2">
        <v>3412</v>
      </c>
      <c r="K1418" s="2">
        <v>197580</v>
      </c>
      <c r="L1418" s="2">
        <v>26663</v>
      </c>
      <c r="M1418" s="2">
        <v>1644</v>
      </c>
      <c r="N1418" s="2">
        <v>16.21</v>
      </c>
      <c r="O1418" cm="1">
        <f t="array" ref="O1418">SUMPRODUCT((G1418&lt;=$G$1401:$G$1450)/COUNTIF($G$1401:$G$1450,$G$1401:$G$1450))</f>
        <v>18</v>
      </c>
    </row>
    <row r="1419" spans="1:15" x14ac:dyDescent="0.45">
      <c r="A1419" s="1" t="s">
        <v>52</v>
      </c>
      <c r="D1419" s="1"/>
      <c r="E1419" s="16">
        <v>44317</v>
      </c>
      <c r="F1419" s="1" t="s">
        <v>182</v>
      </c>
      <c r="G1419" s="2">
        <v>16960026</v>
      </c>
      <c r="H1419" s="2">
        <v>357485</v>
      </c>
      <c r="I1419" s="2">
        <v>170451</v>
      </c>
      <c r="J1419" s="2">
        <v>1259</v>
      </c>
      <c r="K1419" s="2">
        <v>29675</v>
      </c>
      <c r="L1419" s="2">
        <v>22826</v>
      </c>
      <c r="M1419" s="2">
        <v>481</v>
      </c>
      <c r="N1419" s="2">
        <v>47.44</v>
      </c>
      <c r="O1419" cm="1">
        <f t="array" ref="O1419">SUMPRODUCT((G1419&lt;=$G$1401:$G$1450)/COUNTIF($G$1401:$G$1450,$G$1401:$G$1450))</f>
        <v>19</v>
      </c>
    </row>
    <row r="1420" spans="1:15" x14ac:dyDescent="0.45">
      <c r="A1420" s="1" t="s">
        <v>28</v>
      </c>
      <c r="D1420" s="1"/>
      <c r="E1420" s="16">
        <v>44317</v>
      </c>
      <c r="F1420" s="1" t="s">
        <v>182</v>
      </c>
      <c r="G1420" s="2">
        <v>16015424</v>
      </c>
      <c r="H1420" s="2">
        <v>648186</v>
      </c>
      <c r="I1420" s="2">
        <v>117515</v>
      </c>
      <c r="J1420" s="2">
        <v>1447</v>
      </c>
      <c r="K1420" s="2">
        <v>31607</v>
      </c>
      <c r="L1420" s="2">
        <v>21555</v>
      </c>
      <c r="M1420" s="2">
        <v>872</v>
      </c>
      <c r="N1420" s="2">
        <v>24.71</v>
      </c>
      <c r="O1420" cm="1">
        <f t="array" ref="O1420">SUMPRODUCT((G1420&lt;=$G$1401:$G$1450)/COUNTIF($G$1401:$G$1450,$G$1401:$G$1450))</f>
        <v>20</v>
      </c>
    </row>
    <row r="1421" spans="1:15" x14ac:dyDescent="0.45">
      <c r="A1421" s="1" t="s">
        <v>163</v>
      </c>
      <c r="D1421" s="1"/>
      <c r="E1421" s="16">
        <v>44317</v>
      </c>
      <c r="F1421" s="1" t="s">
        <v>182</v>
      </c>
      <c r="G1421" s="2">
        <v>12778649</v>
      </c>
      <c r="H1421" s="2">
        <v>575781</v>
      </c>
      <c r="I1421" s="2">
        <v>148678</v>
      </c>
      <c r="J1421" s="2">
        <v>2107</v>
      </c>
      <c r="K1421" s="2">
        <v>56504</v>
      </c>
      <c r="L1421" s="2">
        <v>17198</v>
      </c>
      <c r="M1421" s="2">
        <v>774</v>
      </c>
      <c r="N1421" s="2">
        <v>22.19</v>
      </c>
      <c r="O1421" cm="1">
        <f t="array" ref="O1421">SUMPRODUCT((G1421&lt;=$G$1401:$G$1450)/COUNTIF($G$1401:$G$1450,$G$1401:$G$1450))</f>
        <v>21</v>
      </c>
    </row>
    <row r="1422" spans="1:15" x14ac:dyDescent="0.45">
      <c r="A1422" s="1" t="s">
        <v>14</v>
      </c>
      <c r="D1422" s="1"/>
      <c r="E1422" s="16">
        <v>44317</v>
      </c>
      <c r="F1422" s="1" t="s">
        <v>182</v>
      </c>
      <c r="G1422" s="2">
        <v>12452939</v>
      </c>
      <c r="H1422" s="2">
        <v>581389</v>
      </c>
      <c r="I1422" s="2">
        <v>96500</v>
      </c>
      <c r="J1422" s="2">
        <v>1280</v>
      </c>
      <c r="K1422" s="2">
        <v>34326</v>
      </c>
      <c r="L1422" s="2">
        <v>16760</v>
      </c>
      <c r="M1422" s="2">
        <v>782</v>
      </c>
      <c r="N1422" s="2">
        <v>21.42</v>
      </c>
      <c r="O1422" cm="1">
        <f t="array" ref="O1422">SUMPRODUCT((G1422&lt;=$G$1401:$G$1450)/COUNTIF($G$1401:$G$1450,$G$1401:$G$1450))</f>
        <v>22</v>
      </c>
    </row>
    <row r="1423" spans="1:15" x14ac:dyDescent="0.45">
      <c r="A1423" s="1" t="s">
        <v>15</v>
      </c>
      <c r="D1423" s="1"/>
      <c r="E1423" s="16">
        <v>44317</v>
      </c>
      <c r="F1423" s="1" t="s">
        <v>182</v>
      </c>
      <c r="G1423" s="2">
        <v>12292040</v>
      </c>
      <c r="H1423" s="2">
        <v>770340</v>
      </c>
      <c r="I1423" s="2">
        <v>111132</v>
      </c>
      <c r="J1423" s="2">
        <v>2056</v>
      </c>
      <c r="K1423" s="2">
        <v>77905</v>
      </c>
      <c r="L1423" s="2">
        <v>16543</v>
      </c>
      <c r="M1423" s="2">
        <v>1036</v>
      </c>
      <c r="N1423" s="2">
        <v>15.96</v>
      </c>
      <c r="O1423" cm="1">
        <f t="array" ref="O1423">SUMPRODUCT((G1423&lt;=$G$1401:$G$1450)/COUNTIF($G$1401:$G$1450,$G$1401:$G$1450))</f>
        <v>23</v>
      </c>
    </row>
    <row r="1424" spans="1:15" x14ac:dyDescent="0.45">
      <c r="A1424" s="1" t="s">
        <v>22</v>
      </c>
      <c r="D1424" s="1"/>
      <c r="E1424" s="16">
        <v>44317</v>
      </c>
      <c r="F1424" s="1" t="s">
        <v>182</v>
      </c>
      <c r="G1424" s="2">
        <v>11013320</v>
      </c>
      <c r="H1424" s="2">
        <v>905331</v>
      </c>
      <c r="I1424" s="2">
        <v>232547</v>
      </c>
      <c r="J1424" s="2">
        <v>18053</v>
      </c>
      <c r="K1424" s="2">
        <v>60430</v>
      </c>
      <c r="L1424" s="2">
        <v>14822</v>
      </c>
      <c r="M1424" s="2">
        <v>1218</v>
      </c>
      <c r="N1424" s="2">
        <v>12.16</v>
      </c>
      <c r="O1424" cm="1">
        <f t="array" ref="O1424">SUMPRODUCT((G1424&lt;=$G$1401:$G$1450)/COUNTIF($G$1401:$G$1450,$G$1401:$G$1450))</f>
        <v>24</v>
      </c>
    </row>
    <row r="1425" spans="1:15" x14ac:dyDescent="0.45">
      <c r="A1425" s="1" t="s">
        <v>155</v>
      </c>
      <c r="D1425" s="1"/>
      <c r="E1425" s="16">
        <v>44317</v>
      </c>
      <c r="F1425" s="1" t="s">
        <v>182</v>
      </c>
      <c r="G1425" s="2">
        <v>10960963</v>
      </c>
      <c r="H1425" s="2">
        <v>205990</v>
      </c>
      <c r="I1425" s="2">
        <v>242486</v>
      </c>
      <c r="J1425" s="2">
        <v>960</v>
      </c>
      <c r="K1425" s="2">
        <v>51402</v>
      </c>
      <c r="L1425" s="2">
        <v>14752</v>
      </c>
      <c r="M1425" s="2">
        <v>277</v>
      </c>
      <c r="N1425" s="2">
        <v>53.21</v>
      </c>
      <c r="O1425" cm="1">
        <f t="array" ref="O1425">SUMPRODUCT((G1425&lt;=$G$1401:$G$1450)/COUNTIF($G$1401:$G$1450,$G$1401:$G$1450))</f>
        <v>25</v>
      </c>
    </row>
    <row r="1426" spans="1:15" x14ac:dyDescent="0.45">
      <c r="A1426" s="1" t="s">
        <v>31</v>
      </c>
      <c r="D1426" s="1"/>
      <c r="E1426" s="16">
        <v>44317</v>
      </c>
      <c r="F1426" s="1" t="s">
        <v>182</v>
      </c>
      <c r="G1426" s="2">
        <v>10901836</v>
      </c>
      <c r="H1426" s="2">
        <v>644876</v>
      </c>
      <c r="I1426" s="2">
        <v>41283</v>
      </c>
      <c r="J1426" s="2">
        <v>1359</v>
      </c>
      <c r="K1426" s="2">
        <v>63201</v>
      </c>
      <c r="L1426" s="2">
        <v>14672</v>
      </c>
      <c r="M1426" s="2">
        <v>867</v>
      </c>
      <c r="N1426" s="2">
        <v>16.91</v>
      </c>
      <c r="O1426" cm="1">
        <f t="array" ref="O1426">SUMPRODUCT((G1426&lt;=$G$1401:$G$1450)/COUNTIF($G$1401:$G$1450,$G$1401:$G$1450))</f>
        <v>26</v>
      </c>
    </row>
    <row r="1427" spans="1:15" x14ac:dyDescent="0.45">
      <c r="A1427" s="1" t="s">
        <v>191</v>
      </c>
      <c r="D1427" s="1"/>
      <c r="E1427" s="16">
        <v>44317</v>
      </c>
      <c r="F1427" s="1" t="s">
        <v>182</v>
      </c>
      <c r="G1427" s="2">
        <v>10802952</v>
      </c>
      <c r="H1427" s="2">
        <v>209081</v>
      </c>
      <c r="I1427" s="2">
        <v>157366</v>
      </c>
      <c r="J1427" s="2">
        <v>1398</v>
      </c>
      <c r="K1427" s="2">
        <v>20369</v>
      </c>
      <c r="L1427" s="2">
        <v>14539</v>
      </c>
      <c r="M1427" s="2">
        <v>281</v>
      </c>
      <c r="N1427" s="2">
        <v>51.67</v>
      </c>
      <c r="O1427" cm="1">
        <f t="array" ref="O1427">SUMPRODUCT((G1427&lt;=$G$1401:$G$1450)/COUNTIF($G$1401:$G$1450,$G$1401:$G$1450))</f>
        <v>27</v>
      </c>
    </row>
    <row r="1428" spans="1:15" x14ac:dyDescent="0.45">
      <c r="A1428" s="1" t="s">
        <v>33</v>
      </c>
      <c r="D1428" s="1"/>
      <c r="E1428" s="16">
        <v>44317</v>
      </c>
      <c r="F1428" s="1" t="s">
        <v>182</v>
      </c>
      <c r="G1428" s="2">
        <v>10343013</v>
      </c>
      <c r="H1428" s="2">
        <v>253729</v>
      </c>
      <c r="I1428" s="2">
        <v>38182</v>
      </c>
      <c r="J1428" s="2">
        <v>710</v>
      </c>
      <c r="K1428" s="2">
        <v>11055</v>
      </c>
      <c r="L1428" s="2">
        <v>13920</v>
      </c>
      <c r="M1428" s="2">
        <v>341</v>
      </c>
      <c r="N1428" s="2">
        <v>40.76</v>
      </c>
      <c r="O1428" cm="1">
        <f t="array" ref="O1428">SUMPRODUCT((G1428&lt;=$G$1401:$G$1450)/COUNTIF($G$1401:$G$1450,$G$1401:$G$1450))</f>
        <v>28</v>
      </c>
    </row>
    <row r="1429" spans="1:15" x14ac:dyDescent="0.45">
      <c r="A1429" s="1" t="s">
        <v>146</v>
      </c>
      <c r="D1429" s="1"/>
      <c r="E1429" s="16">
        <v>44317</v>
      </c>
      <c r="F1429" s="1" t="s">
        <v>182</v>
      </c>
      <c r="G1429" s="2">
        <v>9455272</v>
      </c>
      <c r="H1429" s="2">
        <v>327607</v>
      </c>
      <c r="I1429" s="2">
        <v>152640</v>
      </c>
      <c r="J1429" s="2">
        <v>943</v>
      </c>
      <c r="K1429" s="2">
        <v>27343</v>
      </c>
      <c r="L1429" s="2">
        <v>12725</v>
      </c>
      <c r="M1429" s="2">
        <v>440</v>
      </c>
      <c r="N1429" s="2">
        <v>28.86</v>
      </c>
      <c r="O1429" cm="1">
        <f t="array" ref="O1429">SUMPRODUCT((G1429&lt;=$G$1401:$G$1450)/COUNTIF($G$1401:$G$1450,$G$1401:$G$1450))</f>
        <v>29</v>
      </c>
    </row>
    <row r="1430" spans="1:15" x14ac:dyDescent="0.45">
      <c r="A1430" s="1" t="s">
        <v>168</v>
      </c>
      <c r="D1430" s="1"/>
      <c r="E1430" s="16">
        <v>44317</v>
      </c>
      <c r="F1430" s="1" t="s">
        <v>182</v>
      </c>
      <c r="G1430" s="2">
        <v>9433015</v>
      </c>
      <c r="H1430" s="2">
        <v>4026594</v>
      </c>
      <c r="I1430" s="2">
        <v>43279</v>
      </c>
      <c r="J1430" s="2">
        <v>10966</v>
      </c>
      <c r="K1430" s="2">
        <v>298703</v>
      </c>
      <c r="L1430" s="2">
        <v>12695</v>
      </c>
      <c r="M1430" s="2">
        <v>5419</v>
      </c>
      <c r="N1430" s="2">
        <v>2.34</v>
      </c>
      <c r="O1430" cm="1">
        <f t="array" ref="O1430">SUMPRODUCT((G1430&lt;=$G$1401:$G$1450)/COUNTIF($G$1401:$G$1450,$G$1401:$G$1450))</f>
        <v>30</v>
      </c>
    </row>
    <row r="1431" spans="1:15" x14ac:dyDescent="0.45">
      <c r="A1431" s="1" t="s">
        <v>85</v>
      </c>
      <c r="D1431" s="1"/>
      <c r="E1431" s="16">
        <v>44317</v>
      </c>
      <c r="F1431" s="1" t="s">
        <v>182</v>
      </c>
      <c r="G1431" s="2">
        <v>8555283</v>
      </c>
      <c r="H1431" s="2">
        <v>211674</v>
      </c>
      <c r="I1431" s="2">
        <v>66345</v>
      </c>
      <c r="J1431" s="2">
        <v>541</v>
      </c>
      <c r="K1431" s="2">
        <v>15030</v>
      </c>
      <c r="L1431" s="2">
        <v>11514</v>
      </c>
      <c r="M1431" s="2">
        <v>284</v>
      </c>
      <c r="N1431" s="2">
        <v>40.42</v>
      </c>
      <c r="O1431" cm="1">
        <f t="array" ref="O1431">SUMPRODUCT((G1431&lt;=$G$1401:$G$1450)/COUNTIF($G$1401:$G$1450,$G$1401:$G$1450))</f>
        <v>31</v>
      </c>
    </row>
    <row r="1432" spans="1:15" x14ac:dyDescent="0.45">
      <c r="A1432" s="1" t="s">
        <v>180</v>
      </c>
      <c r="D1432" s="1"/>
      <c r="E1432" s="16">
        <v>44317</v>
      </c>
      <c r="F1432" s="1" t="s">
        <v>182</v>
      </c>
      <c r="G1432" s="2">
        <v>7690370</v>
      </c>
      <c r="H1432" s="2">
        <v>195262</v>
      </c>
      <c r="I1432" s="2">
        <v>330546</v>
      </c>
      <c r="J1432" s="2">
        <v>613</v>
      </c>
      <c r="K1432" s="2">
        <v>17457</v>
      </c>
      <c r="L1432" s="2">
        <v>10350</v>
      </c>
      <c r="M1432" s="2">
        <v>262</v>
      </c>
      <c r="N1432" s="2">
        <v>39.380000000000003</v>
      </c>
      <c r="O1432" cm="1">
        <f t="array" ref="O1432">SUMPRODUCT((G1432&lt;=$G$1401:$G$1450)/COUNTIF($G$1401:$G$1450,$G$1401:$G$1450))</f>
        <v>32</v>
      </c>
    </row>
    <row r="1433" spans="1:15" x14ac:dyDescent="0.45">
      <c r="A1433" s="1" t="s">
        <v>189</v>
      </c>
      <c r="D1433" s="1"/>
      <c r="E1433" s="16">
        <v>44317</v>
      </c>
      <c r="F1433" s="1" t="s">
        <v>182</v>
      </c>
      <c r="G1433" s="2">
        <v>6312930</v>
      </c>
      <c r="H1433" s="2">
        <v>268426</v>
      </c>
      <c r="I1433" s="2">
        <v>218151</v>
      </c>
      <c r="J1433" s="2">
        <v>2353</v>
      </c>
      <c r="K1433" s="2">
        <v>53849</v>
      </c>
      <c r="L1433" s="2">
        <v>8496</v>
      </c>
      <c r="M1433" s="2">
        <v>361</v>
      </c>
      <c r="N1433" s="2">
        <v>23.52</v>
      </c>
      <c r="O1433" cm="1">
        <f t="array" ref="O1433">SUMPRODUCT((G1433&lt;=$G$1401:$G$1450)/COUNTIF($G$1401:$G$1450,$G$1401:$G$1450))</f>
        <v>33</v>
      </c>
    </row>
    <row r="1434" spans="1:15" x14ac:dyDescent="0.45">
      <c r="A1434" s="1" t="s">
        <v>55</v>
      </c>
      <c r="D1434" s="1"/>
      <c r="E1434" s="16">
        <v>44317</v>
      </c>
      <c r="F1434" s="1" t="s">
        <v>182</v>
      </c>
      <c r="G1434" s="2">
        <v>6284626</v>
      </c>
      <c r="H1434" s="2">
        <v>226595</v>
      </c>
      <c r="I1434" s="2">
        <v>31244</v>
      </c>
      <c r="J1434" s="2">
        <v>635</v>
      </c>
      <c r="K1434" s="2">
        <v>17342</v>
      </c>
      <c r="L1434" s="2">
        <v>8458</v>
      </c>
      <c r="M1434" s="2">
        <v>304</v>
      </c>
      <c r="N1434" s="2">
        <v>27.74</v>
      </c>
      <c r="O1434" cm="1">
        <f t="array" ref="O1434">SUMPRODUCT((G1434&lt;=$G$1401:$G$1450)/COUNTIF($G$1401:$G$1450,$G$1401:$G$1450))</f>
        <v>34</v>
      </c>
    </row>
    <row r="1435" spans="1:15" x14ac:dyDescent="0.45">
      <c r="A1435" s="1" t="s">
        <v>159</v>
      </c>
      <c r="D1435" s="1"/>
      <c r="E1435" s="16">
        <v>44317</v>
      </c>
      <c r="F1435" s="1" t="s">
        <v>182</v>
      </c>
      <c r="G1435" s="2">
        <v>6262351</v>
      </c>
      <c r="H1435" s="2">
        <v>622863</v>
      </c>
      <c r="I1435" s="2">
        <v>72434</v>
      </c>
      <c r="J1435" s="2">
        <v>1710</v>
      </c>
      <c r="K1435" s="2">
        <v>61714</v>
      </c>
      <c r="L1435" s="2">
        <v>8428</v>
      </c>
      <c r="M1435" s="2">
        <v>838</v>
      </c>
      <c r="N1435" s="2">
        <v>10.050000000000001</v>
      </c>
      <c r="O1435" cm="1">
        <f t="array" ref="O1435">SUMPRODUCT((G1435&lt;=$G$1401:$G$1450)/COUNTIF($G$1401:$G$1450,$G$1401:$G$1450))</f>
        <v>35</v>
      </c>
    </row>
    <row r="1436" spans="1:15" x14ac:dyDescent="0.45">
      <c r="A1436" s="1" t="s">
        <v>54</v>
      </c>
      <c r="D1436" s="1"/>
      <c r="E1436" s="16">
        <v>44317</v>
      </c>
      <c r="F1436" s="1" t="s">
        <v>182</v>
      </c>
      <c r="G1436" s="2">
        <v>5791173</v>
      </c>
      <c r="H1436" s="2">
        <v>260124</v>
      </c>
      <c r="I1436" s="2">
        <v>56983</v>
      </c>
      <c r="J1436" s="2">
        <v>670</v>
      </c>
      <c r="K1436" s="2">
        <v>21315</v>
      </c>
      <c r="L1436" s="2">
        <v>7794</v>
      </c>
      <c r="M1436" s="2">
        <v>350</v>
      </c>
      <c r="N1436" s="2">
        <v>22.26</v>
      </c>
      <c r="O1436" cm="1">
        <f t="array" ref="O1436">SUMPRODUCT((G1436&lt;=$G$1401:$G$1450)/COUNTIF($G$1401:$G$1450,$G$1401:$G$1450))</f>
        <v>36</v>
      </c>
    </row>
    <row r="1437" spans="1:15" x14ac:dyDescent="0.45">
      <c r="A1437" s="1" t="s">
        <v>167</v>
      </c>
      <c r="D1437" s="1"/>
      <c r="E1437" s="16">
        <v>44317</v>
      </c>
      <c r="F1437" s="1" t="s">
        <v>182</v>
      </c>
      <c r="G1437" s="2">
        <v>5646454</v>
      </c>
      <c r="H1437" s="2">
        <v>1059141</v>
      </c>
      <c r="I1437" s="2">
        <v>50942</v>
      </c>
      <c r="J1437" s="2">
        <v>2875</v>
      </c>
      <c r="K1437" s="2">
        <v>112257</v>
      </c>
      <c r="L1437" s="2">
        <v>7599</v>
      </c>
      <c r="M1437" s="2">
        <v>1425</v>
      </c>
      <c r="N1437" s="2">
        <v>5.33</v>
      </c>
      <c r="O1437" cm="1">
        <f t="array" ref="O1437">SUMPRODUCT((G1437&lt;=$G$1401:$G$1450)/COUNTIF($G$1401:$G$1450,$G$1401:$G$1450))</f>
        <v>37</v>
      </c>
    </row>
    <row r="1438" spans="1:15" x14ac:dyDescent="0.45">
      <c r="A1438" s="1" t="s">
        <v>26</v>
      </c>
      <c r="D1438" s="1"/>
      <c r="E1438" s="16">
        <v>44317</v>
      </c>
      <c r="F1438" s="1" t="s">
        <v>182</v>
      </c>
      <c r="G1438" s="2">
        <v>4919816</v>
      </c>
      <c r="H1438" s="2">
        <v>367260</v>
      </c>
      <c r="I1438" s="2">
        <v>32140</v>
      </c>
      <c r="J1438" s="2">
        <v>1172</v>
      </c>
      <c r="K1438" s="2">
        <v>36744</v>
      </c>
      <c r="L1438" s="2">
        <v>6621</v>
      </c>
      <c r="M1438" s="2">
        <v>494</v>
      </c>
      <c r="N1438" s="2">
        <v>13.4</v>
      </c>
      <c r="O1438" cm="1">
        <f t="array" ref="O1438">SUMPRODUCT((G1438&lt;=$G$1401:$G$1450)/COUNTIF($G$1401:$G$1450,$G$1401:$G$1450))</f>
        <v>38</v>
      </c>
    </row>
    <row r="1439" spans="1:15" x14ac:dyDescent="0.45">
      <c r="A1439" s="1" t="s">
        <v>188</v>
      </c>
      <c r="D1439" s="1"/>
      <c r="E1439" s="16">
        <v>44317</v>
      </c>
      <c r="F1439" s="1" t="s">
        <v>182</v>
      </c>
      <c r="G1439" s="2">
        <v>4818622</v>
      </c>
      <c r="H1439" s="2">
        <v>314261</v>
      </c>
      <c r="I1439" s="2">
        <v>55434</v>
      </c>
      <c r="J1439" s="2">
        <v>2610</v>
      </c>
      <c r="K1439" s="2">
        <v>22565</v>
      </c>
      <c r="L1439" s="2">
        <v>6485</v>
      </c>
      <c r="M1439" s="2">
        <v>422</v>
      </c>
      <c r="N1439" s="2">
        <v>15.33</v>
      </c>
      <c r="O1439" cm="1">
        <f t="array" ref="O1439">SUMPRODUCT((G1439&lt;=$G$1401:$G$1450)/COUNTIF($G$1401:$G$1450,$G$1401:$G$1450))</f>
        <v>39</v>
      </c>
    </row>
    <row r="1440" spans="1:15" x14ac:dyDescent="0.45">
      <c r="A1440" s="1" t="s">
        <v>49</v>
      </c>
      <c r="D1440" s="1"/>
      <c r="E1440" s="16">
        <v>44317</v>
      </c>
      <c r="F1440" s="1" t="s">
        <v>182</v>
      </c>
      <c r="G1440" s="2">
        <v>4805991</v>
      </c>
      <c r="H1440" s="2">
        <v>372115</v>
      </c>
      <c r="I1440" s="2">
        <v>144368</v>
      </c>
      <c r="J1440" s="2">
        <v>1396</v>
      </c>
      <c r="K1440" s="2">
        <v>25209</v>
      </c>
      <c r="L1440" s="2">
        <v>6468</v>
      </c>
      <c r="M1440" s="2">
        <v>500</v>
      </c>
      <c r="N1440" s="2">
        <v>12.92</v>
      </c>
      <c r="O1440" cm="1">
        <f t="array" ref="O1440">SUMPRODUCT((G1440&lt;=$G$1401:$G$1450)/COUNTIF($G$1401:$G$1450,$G$1401:$G$1450))</f>
        <v>40</v>
      </c>
    </row>
    <row r="1441" spans="1:15" x14ac:dyDescent="0.45">
      <c r="A1441" s="1" t="s">
        <v>79</v>
      </c>
      <c r="D1441" s="1"/>
      <c r="E1441" s="16">
        <v>44317</v>
      </c>
      <c r="F1441" s="1" t="s">
        <v>182</v>
      </c>
      <c r="G1441" s="2">
        <v>3952290</v>
      </c>
      <c r="H1441" s="2">
        <v>215854</v>
      </c>
      <c r="I1441" s="2">
        <v>48536</v>
      </c>
      <c r="J1441" s="2">
        <v>980</v>
      </c>
      <c r="K1441" s="2">
        <v>21378</v>
      </c>
      <c r="L1441" s="2">
        <v>5319</v>
      </c>
      <c r="M1441" s="2">
        <v>290</v>
      </c>
      <c r="N1441" s="2">
        <v>18.309999999999999</v>
      </c>
      <c r="O1441" cm="1">
        <f t="array" ref="O1441">SUMPRODUCT((G1441&lt;=$G$1401:$G$1450)/COUNTIF($G$1401:$G$1450,$G$1401:$G$1450))</f>
        <v>41</v>
      </c>
    </row>
    <row r="1442" spans="1:15" x14ac:dyDescent="0.45">
      <c r="A1442" s="1" t="s">
        <v>190</v>
      </c>
      <c r="D1442" s="1"/>
      <c r="E1442" s="16">
        <v>44317</v>
      </c>
      <c r="F1442" s="1" t="s">
        <v>182</v>
      </c>
      <c r="G1442" s="2">
        <v>3449793</v>
      </c>
      <c r="H1442" s="2">
        <v>232075</v>
      </c>
      <c r="I1442" s="2">
        <v>55076</v>
      </c>
      <c r="J1442" s="2">
        <v>953</v>
      </c>
      <c r="K1442" s="2">
        <v>39179</v>
      </c>
      <c r="L1442" s="2">
        <v>4643</v>
      </c>
      <c r="M1442" s="2">
        <v>312</v>
      </c>
      <c r="N1442" s="2">
        <v>14.86</v>
      </c>
      <c r="O1442" cm="1">
        <f t="array" ref="O1442">SUMPRODUCT((G1442&lt;=$G$1401:$G$1450)/COUNTIF($G$1401:$G$1450,$G$1401:$G$1450))</f>
        <v>42</v>
      </c>
    </row>
    <row r="1443" spans="1:15" x14ac:dyDescent="0.45">
      <c r="A1443" s="1" t="s">
        <v>135</v>
      </c>
      <c r="D1443" s="1"/>
      <c r="E1443" s="16">
        <v>44317</v>
      </c>
      <c r="F1443" s="1" t="s">
        <v>182</v>
      </c>
      <c r="G1443" s="2">
        <v>3144131</v>
      </c>
      <c r="H1443" s="2">
        <v>204954</v>
      </c>
      <c r="I1443" s="2">
        <v>31301</v>
      </c>
      <c r="J1443" s="2">
        <v>415</v>
      </c>
      <c r="K1443" s="2">
        <v>9530</v>
      </c>
      <c r="L1443" s="2">
        <v>4231</v>
      </c>
      <c r="M1443" s="2">
        <v>275</v>
      </c>
      <c r="N1443" s="2">
        <v>15.34</v>
      </c>
      <c r="O1443" cm="1">
        <f t="array" ref="O1443">SUMPRODUCT((G1443&lt;=$G$1401:$G$1450)/COUNTIF($G$1401:$G$1450,$G$1401:$G$1450))</f>
        <v>43</v>
      </c>
    </row>
    <row r="1444" spans="1:15" x14ac:dyDescent="0.45">
      <c r="A1444" s="1" t="s">
        <v>165</v>
      </c>
      <c r="D1444" s="1"/>
      <c r="E1444" s="16">
        <v>44317</v>
      </c>
      <c r="F1444" s="1" t="s">
        <v>182</v>
      </c>
      <c r="G1444" s="2">
        <v>3111697</v>
      </c>
      <c r="H1444" s="2">
        <v>312625</v>
      </c>
      <c r="I1444" s="2">
        <v>127546</v>
      </c>
      <c r="J1444" s="2">
        <v>1139</v>
      </c>
      <c r="K1444" s="2">
        <v>63099</v>
      </c>
      <c r="L1444" s="2">
        <v>4188</v>
      </c>
      <c r="M1444" s="2">
        <v>420</v>
      </c>
      <c r="N1444" s="2">
        <v>9.9499999999999993</v>
      </c>
      <c r="O1444" cm="1">
        <f t="array" ref="O1444">SUMPRODUCT((G1444&lt;=$G$1401:$G$1450)/COUNTIF($G$1401:$G$1450,$G$1401:$G$1450))</f>
        <v>44</v>
      </c>
    </row>
    <row r="1445" spans="1:15" x14ac:dyDescent="0.45">
      <c r="A1445" s="1" t="s">
        <v>71</v>
      </c>
      <c r="D1445" s="1"/>
      <c r="E1445" s="16">
        <v>44317</v>
      </c>
      <c r="F1445" s="1" t="s">
        <v>182</v>
      </c>
      <c r="G1445" s="2">
        <v>2976889</v>
      </c>
      <c r="H1445" s="2">
        <v>388143</v>
      </c>
      <c r="I1445" s="2">
        <v>201701</v>
      </c>
      <c r="J1445" s="2">
        <v>935</v>
      </c>
      <c r="K1445" s="2">
        <v>62143</v>
      </c>
      <c r="L1445" s="2">
        <v>4006</v>
      </c>
      <c r="M1445" s="2">
        <v>522</v>
      </c>
      <c r="N1445" s="2">
        <v>7.67</v>
      </c>
      <c r="O1445" cm="1">
        <f t="array" ref="O1445">SUMPRODUCT((G1445&lt;=$G$1401:$G$1450)/COUNTIF($G$1401:$G$1450,$G$1401:$G$1450))</f>
        <v>45</v>
      </c>
    </row>
    <row r="1446" spans="1:15" x14ac:dyDescent="0.45">
      <c r="A1446" s="1" t="s">
        <v>185</v>
      </c>
      <c r="D1446" s="1"/>
      <c r="E1446" s="16">
        <v>44317</v>
      </c>
      <c r="F1446" s="1" t="s">
        <v>182</v>
      </c>
      <c r="G1446" s="2">
        <v>2969421</v>
      </c>
      <c r="H1446" s="2">
        <v>457339</v>
      </c>
      <c r="I1446" s="2">
        <v>36364</v>
      </c>
      <c r="J1446" s="2">
        <v>1587</v>
      </c>
      <c r="K1446" s="2">
        <v>62584</v>
      </c>
      <c r="L1446" s="2">
        <v>3996</v>
      </c>
      <c r="M1446" s="2">
        <v>615</v>
      </c>
      <c r="N1446" s="2">
        <v>6.49</v>
      </c>
      <c r="O1446" cm="1">
        <f t="array" ref="O1446">SUMPRODUCT((G1446&lt;=$G$1401:$G$1450)/COUNTIF($G$1401:$G$1450,$G$1401:$G$1450))</f>
        <v>46</v>
      </c>
    </row>
    <row r="1447" spans="1:15" x14ac:dyDescent="0.45">
      <c r="A1447" s="1" t="s">
        <v>181</v>
      </c>
      <c r="D1447" s="1"/>
      <c r="E1447" s="16">
        <v>44317</v>
      </c>
      <c r="F1447" s="1" t="s">
        <v>182</v>
      </c>
      <c r="G1447" s="2">
        <v>2590829</v>
      </c>
      <c r="H1447" s="2">
        <v>190604</v>
      </c>
      <c r="I1447" s="2">
        <v>50697</v>
      </c>
      <c r="J1447" s="2">
        <v>1169</v>
      </c>
      <c r="K1447" s="2">
        <v>15271</v>
      </c>
      <c r="L1447" s="2">
        <v>3486</v>
      </c>
      <c r="M1447" s="2">
        <v>256</v>
      </c>
      <c r="N1447" s="2">
        <v>13.59</v>
      </c>
      <c r="O1447" cm="1">
        <f t="array" ref="O1447">SUMPRODUCT((G1447&lt;=$G$1401:$G$1450)/COUNTIF($G$1401:$G$1450,$G$1401:$G$1450))</f>
        <v>47</v>
      </c>
    </row>
    <row r="1448" spans="1:15" x14ac:dyDescent="0.45">
      <c r="A1448" s="1" t="s">
        <v>35</v>
      </c>
      <c r="D1448" s="1"/>
      <c r="E1448" s="16">
        <v>44317</v>
      </c>
      <c r="F1448" s="1" t="s">
        <v>182</v>
      </c>
      <c r="G1448" s="2">
        <v>2393621</v>
      </c>
      <c r="H1448" s="2">
        <v>226533</v>
      </c>
      <c r="I1448" s="2">
        <v>36643</v>
      </c>
      <c r="J1448" s="2">
        <v>570</v>
      </c>
      <c r="K1448" s="2">
        <v>22259</v>
      </c>
      <c r="L1448" s="2">
        <v>3221</v>
      </c>
      <c r="M1448" s="2">
        <v>304</v>
      </c>
      <c r="N1448" s="2">
        <v>10.57</v>
      </c>
      <c r="O1448" cm="1">
        <f t="array" ref="O1448">SUMPRODUCT((G1448&lt;=$G$1401:$G$1450)/COUNTIF($G$1401:$G$1450,$G$1401:$G$1450))</f>
        <v>48</v>
      </c>
    </row>
    <row r="1449" spans="1:15" x14ac:dyDescent="0.45">
      <c r="A1449" s="1" t="s">
        <v>50</v>
      </c>
      <c r="D1449" s="1"/>
      <c r="E1449" s="16">
        <v>44317</v>
      </c>
      <c r="F1449" s="1" t="s">
        <v>182</v>
      </c>
      <c r="G1449" s="2">
        <v>2251866</v>
      </c>
      <c r="H1449" s="2">
        <v>238619</v>
      </c>
      <c r="I1449" s="2">
        <v>20721</v>
      </c>
      <c r="J1449" s="2">
        <v>576</v>
      </c>
      <c r="K1449" s="2">
        <v>40240</v>
      </c>
      <c r="L1449" s="2">
        <v>3030</v>
      </c>
      <c r="M1449" s="2">
        <v>321</v>
      </c>
      <c r="N1449" s="2">
        <v>9.44</v>
      </c>
      <c r="O1449" cm="1">
        <f t="array" ref="O1449">SUMPRODUCT((G1449&lt;=$G$1401:$G$1450)/COUNTIF($G$1401:$G$1450,$G$1401:$G$1450))</f>
        <v>49</v>
      </c>
    </row>
    <row r="1450" spans="1:15" x14ac:dyDescent="0.45">
      <c r="A1450" s="1" t="s">
        <v>111</v>
      </c>
      <c r="D1450" s="1"/>
      <c r="E1450" s="16">
        <v>44317</v>
      </c>
      <c r="F1450" s="1" t="s">
        <v>182</v>
      </c>
      <c r="G1450" s="2">
        <v>1351713</v>
      </c>
      <c r="H1450" s="2">
        <v>206379</v>
      </c>
      <c r="I1450" s="2">
        <v>13844</v>
      </c>
      <c r="J1450" s="2">
        <v>547</v>
      </c>
      <c r="K1450" s="2">
        <v>19575</v>
      </c>
      <c r="L1450" s="2">
        <v>1819</v>
      </c>
      <c r="M1450" s="2">
        <v>277</v>
      </c>
      <c r="N1450" s="2">
        <v>6.55</v>
      </c>
      <c r="O1450" cm="1">
        <f t="array" ref="O1450">SUMPRODUCT((G1450&lt;=$G$1401:$G$1450)/COUNTIF($G$1401:$G$1450,$G$1401:$G$1450))</f>
        <v>50</v>
      </c>
    </row>
    <row r="1451" spans="1:15" x14ac:dyDescent="0.45">
      <c r="A1451" s="1" t="s">
        <v>18</v>
      </c>
      <c r="D1451" s="1"/>
      <c r="E1451" s="16">
        <v>44348</v>
      </c>
      <c r="F1451" s="1" t="s">
        <v>182</v>
      </c>
      <c r="G1451" s="2">
        <v>252985317</v>
      </c>
      <c r="H1451" s="2">
        <v>3188627</v>
      </c>
      <c r="I1451" s="2">
        <v>1049241</v>
      </c>
      <c r="J1451" s="2">
        <v>8716</v>
      </c>
      <c r="K1451" s="2">
        <v>429682</v>
      </c>
      <c r="L1451" s="2">
        <v>351857</v>
      </c>
      <c r="M1451" s="2">
        <v>4434</v>
      </c>
      <c r="N1451" s="2">
        <v>79.34</v>
      </c>
      <c r="O1451" cm="1">
        <f t="array" ref="O1451">SUMPRODUCT((G1451&lt;=$G$1451:$G$1500)/COUNTIF($G$1451:$G$1500,$G$1451:$G$1500))</f>
        <v>1</v>
      </c>
    </row>
    <row r="1452" spans="1:15" x14ac:dyDescent="0.45">
      <c r="A1452" s="1" t="s">
        <v>24</v>
      </c>
      <c r="D1452" s="1"/>
      <c r="E1452" s="16">
        <v>44348</v>
      </c>
      <c r="F1452" s="1" t="s">
        <v>182</v>
      </c>
      <c r="G1452" s="2">
        <v>170602312</v>
      </c>
      <c r="H1452" s="2">
        <v>2134054</v>
      </c>
      <c r="I1452" s="2">
        <v>611384</v>
      </c>
      <c r="J1452" s="2">
        <v>5957</v>
      </c>
      <c r="K1452" s="2">
        <v>165667</v>
      </c>
      <c r="L1452" s="2">
        <v>237277</v>
      </c>
      <c r="M1452" s="2">
        <v>2968</v>
      </c>
      <c r="N1452" s="2">
        <v>79.94</v>
      </c>
      <c r="O1452" cm="1">
        <f t="array" ref="O1452">SUMPRODUCT((G1452&lt;=$G$1451:$G$1500)/COUNTIF($G$1451:$G$1500,$G$1451:$G$1500))</f>
        <v>2</v>
      </c>
    </row>
    <row r="1453" spans="1:15" x14ac:dyDescent="0.45">
      <c r="A1453" s="1" t="s">
        <v>12</v>
      </c>
      <c r="D1453" s="1"/>
      <c r="E1453" s="16">
        <v>44348</v>
      </c>
      <c r="F1453" s="1" t="s">
        <v>182</v>
      </c>
      <c r="G1453" s="2">
        <v>147594315</v>
      </c>
      <c r="H1453" s="2">
        <v>3053763</v>
      </c>
      <c r="I1453" s="2">
        <v>710542</v>
      </c>
      <c r="J1453" s="2">
        <v>6455</v>
      </c>
      <c r="K1453" s="2">
        <v>220621</v>
      </c>
      <c r="L1453" s="2">
        <v>205277</v>
      </c>
      <c r="M1453" s="2">
        <v>4247</v>
      </c>
      <c r="N1453" s="2">
        <v>48.33</v>
      </c>
      <c r="O1453" cm="1">
        <f t="array" ref="O1453">SUMPRODUCT((G1453&lt;=$G$1451:$G$1500)/COUNTIF($G$1451:$G$1500,$G$1451:$G$1500))</f>
        <v>3</v>
      </c>
    </row>
    <row r="1454" spans="1:15" x14ac:dyDescent="0.45">
      <c r="A1454" s="1" t="s">
        <v>101</v>
      </c>
      <c r="D1454" s="1"/>
      <c r="E1454" s="16">
        <v>44348</v>
      </c>
      <c r="F1454" s="1" t="s">
        <v>182</v>
      </c>
      <c r="G1454" s="2">
        <v>84562816</v>
      </c>
      <c r="H1454" s="2">
        <v>3061219</v>
      </c>
      <c r="I1454" s="2">
        <v>494393</v>
      </c>
      <c r="J1454" s="2">
        <v>8269</v>
      </c>
      <c r="K1454" s="2">
        <v>179068</v>
      </c>
      <c r="L1454" s="2">
        <v>117611</v>
      </c>
      <c r="M1454" s="2">
        <v>4257</v>
      </c>
      <c r="N1454" s="2">
        <v>27.62</v>
      </c>
      <c r="O1454" cm="1">
        <f t="array" ref="O1454">SUMPRODUCT((G1454&lt;=$G$1451:$G$1500)/COUNTIF($G$1451:$G$1500,$G$1451:$G$1500))</f>
        <v>4</v>
      </c>
    </row>
    <row r="1455" spans="1:15" x14ac:dyDescent="0.45">
      <c r="A1455" s="1" t="s">
        <v>137</v>
      </c>
      <c r="D1455" s="1"/>
      <c r="E1455" s="16">
        <v>44348</v>
      </c>
      <c r="F1455" s="1" t="s">
        <v>182</v>
      </c>
      <c r="G1455" s="2">
        <v>80581440</v>
      </c>
      <c r="H1455" s="2">
        <v>3217503</v>
      </c>
      <c r="I1455" s="2">
        <v>254947</v>
      </c>
      <c r="J1455" s="2">
        <v>7695</v>
      </c>
      <c r="K1455" s="2">
        <v>277299</v>
      </c>
      <c r="L1455" s="2">
        <v>112074</v>
      </c>
      <c r="M1455" s="2">
        <v>4474</v>
      </c>
      <c r="N1455" s="2">
        <v>25.04</v>
      </c>
      <c r="O1455" cm="1">
        <f t="array" ref="O1455">SUMPRODUCT((G1455&lt;=$G$1451:$G$1500)/COUNTIF($G$1451:$G$1500,$G$1451:$G$1500))</f>
        <v>5</v>
      </c>
    </row>
    <row r="1456" spans="1:15" x14ac:dyDescent="0.45">
      <c r="A1456" s="1" t="s">
        <v>25</v>
      </c>
      <c r="D1456" s="1"/>
      <c r="E1456" s="16">
        <v>44348</v>
      </c>
      <c r="F1456" s="1" t="s">
        <v>182</v>
      </c>
      <c r="G1456" s="2">
        <v>72365696</v>
      </c>
      <c r="H1456" s="2">
        <v>2841782</v>
      </c>
      <c r="I1456" s="2">
        <v>514710</v>
      </c>
      <c r="J1456" s="2">
        <v>7623</v>
      </c>
      <c r="K1456" s="2">
        <v>362028</v>
      </c>
      <c r="L1456" s="2">
        <v>100647</v>
      </c>
      <c r="M1456" s="2">
        <v>3952</v>
      </c>
      <c r="N1456" s="2">
        <v>25.46</v>
      </c>
      <c r="O1456" cm="1">
        <f t="array" ref="O1456">SUMPRODUCT((G1456&lt;=$G$1451:$G$1500)/COUNTIF($G$1451:$G$1500,$G$1451:$G$1500))</f>
        <v>6</v>
      </c>
    </row>
    <row r="1457" spans="1:15" x14ac:dyDescent="0.45">
      <c r="A1457" s="1" t="s">
        <v>10</v>
      </c>
      <c r="D1457" s="1"/>
      <c r="E1457" s="16">
        <v>44348</v>
      </c>
      <c r="F1457" s="1" t="s">
        <v>182</v>
      </c>
      <c r="G1457" s="2">
        <v>70802599</v>
      </c>
      <c r="H1457" s="2">
        <v>5069896</v>
      </c>
      <c r="I1457" s="2">
        <v>348817</v>
      </c>
      <c r="J1457" s="2">
        <v>15915</v>
      </c>
      <c r="K1457" s="2">
        <v>492980</v>
      </c>
      <c r="L1457" s="2">
        <v>98473</v>
      </c>
      <c r="M1457" s="2">
        <v>7051</v>
      </c>
      <c r="N1457" s="2">
        <v>13.97</v>
      </c>
      <c r="O1457" cm="1">
        <f t="array" ref="O1457">SUMPRODUCT((G1457&lt;=$G$1451:$G$1500)/COUNTIF($G$1451:$G$1500,$G$1451:$G$1500))</f>
        <v>7</v>
      </c>
    </row>
    <row r="1458" spans="1:15" x14ac:dyDescent="0.45">
      <c r="A1458" s="1" t="s">
        <v>20</v>
      </c>
      <c r="D1458" s="1"/>
      <c r="E1458" s="16">
        <v>44348</v>
      </c>
      <c r="F1458" s="1" t="s">
        <v>182</v>
      </c>
      <c r="G1458" s="2">
        <v>62316260</v>
      </c>
      <c r="H1458" s="2">
        <v>653133</v>
      </c>
      <c r="I1458" s="2">
        <v>377500</v>
      </c>
      <c r="J1458" s="2">
        <v>1544</v>
      </c>
      <c r="K1458" s="2">
        <v>31893</v>
      </c>
      <c r="L1458" s="2">
        <v>86670</v>
      </c>
      <c r="M1458" s="2">
        <v>908</v>
      </c>
      <c r="N1458" s="2">
        <v>95.41</v>
      </c>
      <c r="O1458" cm="1">
        <f t="array" ref="O1458">SUMPRODUCT((G1458&lt;=$G$1451:$G$1500)/COUNTIF($G$1451:$G$1500,$G$1451:$G$1500))</f>
        <v>8</v>
      </c>
    </row>
    <row r="1459" spans="1:15" x14ac:dyDescent="0.45">
      <c r="A1459" s="1" t="s">
        <v>16</v>
      </c>
      <c r="D1459" s="1"/>
      <c r="E1459" s="16">
        <v>44348</v>
      </c>
      <c r="F1459" s="1" t="s">
        <v>182</v>
      </c>
      <c r="G1459" s="2">
        <v>55332904</v>
      </c>
      <c r="H1459" s="2">
        <v>1162096</v>
      </c>
      <c r="I1459" s="2">
        <v>370513</v>
      </c>
      <c r="J1459" s="2">
        <v>3012</v>
      </c>
      <c r="K1459" s="2">
        <v>116511</v>
      </c>
      <c r="L1459" s="2">
        <v>76958</v>
      </c>
      <c r="M1459" s="2">
        <v>1616</v>
      </c>
      <c r="N1459" s="2">
        <v>47.61</v>
      </c>
      <c r="O1459" cm="1">
        <f t="array" ref="O1459">SUMPRODUCT((G1459&lt;=$G$1451:$G$1500)/COUNTIF($G$1451:$G$1500,$G$1451:$G$1500))</f>
        <v>9</v>
      </c>
    </row>
    <row r="1460" spans="1:15" x14ac:dyDescent="0.45">
      <c r="A1460" s="1" t="s">
        <v>19</v>
      </c>
      <c r="D1460" s="1"/>
      <c r="E1460" s="16">
        <v>44348</v>
      </c>
      <c r="F1460" s="1" t="s">
        <v>182</v>
      </c>
      <c r="G1460" s="2">
        <v>52816476</v>
      </c>
      <c r="H1460" s="2">
        <v>1323880</v>
      </c>
      <c r="I1460" s="2">
        <v>434559</v>
      </c>
      <c r="J1460" s="2">
        <v>8423</v>
      </c>
      <c r="K1460" s="2">
        <v>64312</v>
      </c>
      <c r="L1460" s="2">
        <v>73458</v>
      </c>
      <c r="M1460" s="2">
        <v>1841</v>
      </c>
      <c r="N1460" s="2">
        <v>39.9</v>
      </c>
      <c r="O1460" cm="1">
        <f t="array" ref="O1460">SUMPRODUCT((G1460&lt;=$G$1451:$G$1500)/COUNTIF($G$1451:$G$1500,$G$1451:$G$1500))</f>
        <v>10</v>
      </c>
    </row>
    <row r="1461" spans="1:15" x14ac:dyDescent="0.45">
      <c r="A1461" s="1" t="s">
        <v>61</v>
      </c>
      <c r="D1461" s="1"/>
      <c r="E1461" s="16">
        <v>44348</v>
      </c>
      <c r="F1461" s="1" t="s">
        <v>182</v>
      </c>
      <c r="G1461" s="2">
        <v>47734908</v>
      </c>
      <c r="H1461" s="2">
        <v>3411757</v>
      </c>
      <c r="I1461" s="2">
        <v>242410</v>
      </c>
      <c r="J1461" s="2">
        <v>8477</v>
      </c>
      <c r="K1461" s="2">
        <v>257377</v>
      </c>
      <c r="L1461" s="2">
        <v>66390</v>
      </c>
      <c r="M1461" s="2">
        <v>4745</v>
      </c>
      <c r="N1461" s="2">
        <v>13.99</v>
      </c>
      <c r="O1461" cm="1">
        <f t="array" ref="O1461">SUMPRODUCT((G1461&lt;=$G$1451:$G$1500)/COUNTIF($G$1451:$G$1500,$G$1451:$G$1500))</f>
        <v>11</v>
      </c>
    </row>
    <row r="1462" spans="1:15" x14ac:dyDescent="0.45">
      <c r="A1462" s="1" t="s">
        <v>21</v>
      </c>
      <c r="D1462" s="1"/>
      <c r="E1462" s="16">
        <v>44348</v>
      </c>
      <c r="F1462" s="1" t="s">
        <v>182</v>
      </c>
      <c r="G1462" s="2">
        <v>27062728</v>
      </c>
      <c r="H1462" s="2">
        <v>1491480</v>
      </c>
      <c r="I1462" s="2">
        <v>146188</v>
      </c>
      <c r="J1462" s="2">
        <v>5154</v>
      </c>
      <c r="K1462" s="2">
        <v>118689</v>
      </c>
      <c r="L1462" s="2">
        <v>37639</v>
      </c>
      <c r="M1462" s="2">
        <v>2074</v>
      </c>
      <c r="N1462" s="2">
        <v>18.14</v>
      </c>
      <c r="O1462" cm="1">
        <f t="array" ref="O1462">SUMPRODUCT((G1462&lt;=$G$1451:$G$1500)/COUNTIF($G$1451:$G$1500,$G$1451:$G$1500))</f>
        <v>12</v>
      </c>
    </row>
    <row r="1463" spans="1:15" x14ac:dyDescent="0.45">
      <c r="A1463" s="1" t="s">
        <v>34</v>
      </c>
      <c r="D1463" s="1"/>
      <c r="E1463" s="16">
        <v>44348</v>
      </c>
      <c r="F1463" s="1" t="s">
        <v>182</v>
      </c>
      <c r="G1463" s="2">
        <v>22644438</v>
      </c>
      <c r="H1463" s="2">
        <v>912256</v>
      </c>
      <c r="I1463" s="2">
        <v>157424</v>
      </c>
      <c r="J1463" s="2">
        <v>2307</v>
      </c>
      <c r="K1463" s="2">
        <v>50826</v>
      </c>
      <c r="L1463" s="2">
        <v>31494</v>
      </c>
      <c r="M1463" s="2">
        <v>1268</v>
      </c>
      <c r="N1463" s="2">
        <v>24.82</v>
      </c>
      <c r="O1463" cm="1">
        <f t="array" ref="O1463">SUMPRODUCT((G1463&lt;=$G$1451:$G$1500)/COUNTIF($G$1451:$G$1500,$G$1451:$G$1500))</f>
        <v>13</v>
      </c>
    </row>
    <row r="1464" spans="1:15" x14ac:dyDescent="0.45">
      <c r="A1464" s="1" t="s">
        <v>166</v>
      </c>
      <c r="D1464" s="1"/>
      <c r="E1464" s="16">
        <v>44348</v>
      </c>
      <c r="F1464" s="1" t="s">
        <v>182</v>
      </c>
      <c r="G1464" s="2">
        <v>18985641</v>
      </c>
      <c r="H1464" s="2">
        <v>547143</v>
      </c>
      <c r="I1464" s="2">
        <v>155627</v>
      </c>
      <c r="J1464" s="2">
        <v>2243</v>
      </c>
      <c r="K1464" s="2">
        <v>65953</v>
      </c>
      <c r="L1464" s="2">
        <v>26405</v>
      </c>
      <c r="M1464" s="2">
        <v>760</v>
      </c>
      <c r="N1464" s="2">
        <v>34.700000000000003</v>
      </c>
      <c r="O1464" cm="1">
        <f t="array" ref="O1464">SUMPRODUCT((G1464&lt;=$G$1451:$G$1500)/COUNTIF($G$1451:$G$1500,$G$1451:$G$1500))</f>
        <v>14</v>
      </c>
    </row>
    <row r="1465" spans="1:15" x14ac:dyDescent="0.45">
      <c r="A1465" s="1" t="s">
        <v>28</v>
      </c>
      <c r="D1465" s="1"/>
      <c r="E1465" s="16">
        <v>44348</v>
      </c>
      <c r="F1465" s="1" t="s">
        <v>182</v>
      </c>
      <c r="G1465" s="2">
        <v>17766961</v>
      </c>
      <c r="H1465" s="2">
        <v>633765</v>
      </c>
      <c r="I1465" s="2">
        <v>292604</v>
      </c>
      <c r="J1465" s="2">
        <v>6148</v>
      </c>
      <c r="K1465" s="2">
        <v>34369</v>
      </c>
      <c r="L1465" s="2">
        <v>24710</v>
      </c>
      <c r="M1465" s="2">
        <v>881</v>
      </c>
      <c r="N1465" s="2">
        <v>28.03</v>
      </c>
      <c r="O1465" cm="1">
        <f t="array" ref="O1465">SUMPRODUCT((G1465&lt;=$G$1451:$G$1500)/COUNTIF($G$1451:$G$1500,$G$1451:$G$1500))</f>
        <v>15</v>
      </c>
    </row>
    <row r="1466" spans="1:15" x14ac:dyDescent="0.45">
      <c r="A1466" s="1" t="s">
        <v>29</v>
      </c>
      <c r="D1466" s="1"/>
      <c r="E1466" s="16">
        <v>44348</v>
      </c>
      <c r="F1466" s="1" t="s">
        <v>182</v>
      </c>
      <c r="G1466" s="2">
        <v>15732922</v>
      </c>
      <c r="H1466" s="2">
        <v>956952</v>
      </c>
      <c r="I1466" s="2">
        <v>187400</v>
      </c>
      <c r="J1466" s="2">
        <v>2651</v>
      </c>
      <c r="K1466" s="2">
        <v>159895</v>
      </c>
      <c r="L1466" s="2">
        <v>21881</v>
      </c>
      <c r="M1466" s="2">
        <v>1330</v>
      </c>
      <c r="N1466" s="2">
        <v>16.440000000000001</v>
      </c>
      <c r="O1466" cm="1">
        <f t="array" ref="O1466">SUMPRODUCT((G1466&lt;=$G$1451:$G$1500)/COUNTIF($G$1451:$G$1500,$G$1451:$G$1500))</f>
        <v>16</v>
      </c>
    </row>
    <row r="1467" spans="1:15" x14ac:dyDescent="0.45">
      <c r="A1467" s="1" t="s">
        <v>14</v>
      </c>
      <c r="D1467" s="1"/>
      <c r="E1467" s="16">
        <v>44348</v>
      </c>
      <c r="F1467" s="1" t="s">
        <v>182</v>
      </c>
      <c r="G1467" s="2">
        <v>14126661</v>
      </c>
      <c r="H1467" s="2">
        <v>525825</v>
      </c>
      <c r="I1467" s="2">
        <v>114182</v>
      </c>
      <c r="J1467" s="2">
        <v>1173</v>
      </c>
      <c r="K1467" s="2">
        <v>31325</v>
      </c>
      <c r="L1467" s="2">
        <v>19647</v>
      </c>
      <c r="M1467" s="2">
        <v>731</v>
      </c>
      <c r="N1467" s="2">
        <v>26.87</v>
      </c>
      <c r="O1467" cm="1">
        <f t="array" ref="O1467">SUMPRODUCT((G1467&lt;=$G$1451:$G$1500)/COUNTIF($G$1451:$G$1500,$G$1451:$G$1500))</f>
        <v>17</v>
      </c>
    </row>
    <row r="1468" spans="1:15" x14ac:dyDescent="0.45">
      <c r="A1468" s="1" t="s">
        <v>17</v>
      </c>
      <c r="D1468" s="1"/>
      <c r="E1468" s="16">
        <v>44348</v>
      </c>
      <c r="F1468" s="1" t="s">
        <v>182</v>
      </c>
      <c r="G1468" s="2">
        <v>13584592</v>
      </c>
      <c r="H1468" s="2">
        <v>786440</v>
      </c>
      <c r="I1468" s="2">
        <v>76794</v>
      </c>
      <c r="J1468" s="2">
        <v>2305</v>
      </c>
      <c r="K1468" s="2">
        <v>94803</v>
      </c>
      <c r="L1468" s="2">
        <v>18893</v>
      </c>
      <c r="M1468" s="2">
        <v>1093</v>
      </c>
      <c r="N1468" s="2">
        <v>17.27</v>
      </c>
      <c r="O1468" cm="1">
        <f t="array" ref="O1468">SUMPRODUCT((G1468&lt;=$G$1451:$G$1500)/COUNTIF($G$1451:$G$1500,$G$1451:$G$1500))</f>
        <v>18</v>
      </c>
    </row>
    <row r="1469" spans="1:15" x14ac:dyDescent="0.45">
      <c r="A1469" s="1" t="s">
        <v>15</v>
      </c>
      <c r="D1469" s="1"/>
      <c r="E1469" s="16">
        <v>44348</v>
      </c>
      <c r="F1469" s="1" t="s">
        <v>182</v>
      </c>
      <c r="G1469" s="2">
        <v>12330934</v>
      </c>
      <c r="H1469" s="2">
        <v>688517</v>
      </c>
      <c r="I1469" s="2">
        <v>74431</v>
      </c>
      <c r="J1469" s="2">
        <v>1672</v>
      </c>
      <c r="K1469" s="2">
        <v>71864</v>
      </c>
      <c r="L1469" s="2">
        <v>17150</v>
      </c>
      <c r="M1469" s="2">
        <v>957</v>
      </c>
      <c r="N1469" s="2">
        <v>17.91</v>
      </c>
      <c r="O1469" cm="1">
        <f t="array" ref="O1469">SUMPRODUCT((G1469&lt;=$G$1451:$G$1500)/COUNTIF($G$1451:$G$1500,$G$1451:$G$1500))</f>
        <v>19</v>
      </c>
    </row>
    <row r="1470" spans="1:15" x14ac:dyDescent="0.45">
      <c r="A1470" s="1" t="s">
        <v>84</v>
      </c>
      <c r="D1470" s="1"/>
      <c r="E1470" s="16">
        <v>44348</v>
      </c>
      <c r="F1470" s="1" t="s">
        <v>182</v>
      </c>
      <c r="G1470" s="2">
        <v>12039816</v>
      </c>
      <c r="H1470" s="2">
        <v>211966</v>
      </c>
      <c r="I1470" s="2">
        <v>78001</v>
      </c>
      <c r="J1470" s="2">
        <v>530</v>
      </c>
      <c r="K1470" s="2">
        <v>24550</v>
      </c>
      <c r="L1470" s="2">
        <v>16745</v>
      </c>
      <c r="M1470" s="2">
        <v>294</v>
      </c>
      <c r="N1470" s="2">
        <v>56.8</v>
      </c>
      <c r="O1470" cm="1">
        <f t="array" ref="O1470">SUMPRODUCT((G1470&lt;=$G$1451:$G$1500)/COUNTIF($G$1451:$G$1500,$G$1451:$G$1500))</f>
        <v>20</v>
      </c>
    </row>
    <row r="1471" spans="1:15" x14ac:dyDescent="0.45">
      <c r="A1471" s="1" t="s">
        <v>163</v>
      </c>
      <c r="D1471" s="1"/>
      <c r="E1471" s="16">
        <v>44348</v>
      </c>
      <c r="F1471" s="1" t="s">
        <v>182</v>
      </c>
      <c r="G1471" s="2">
        <v>10688912</v>
      </c>
      <c r="H1471" s="2">
        <v>580456</v>
      </c>
      <c r="I1471" s="2">
        <v>53994</v>
      </c>
      <c r="J1471" s="2">
        <v>2468</v>
      </c>
      <c r="K1471" s="2">
        <v>58266</v>
      </c>
      <c r="L1471" s="2">
        <v>14866</v>
      </c>
      <c r="M1471" s="2">
        <v>807</v>
      </c>
      <c r="N1471" s="2">
        <v>18.41</v>
      </c>
      <c r="O1471" cm="1">
        <f t="array" ref="O1471">SUMPRODUCT((G1471&lt;=$G$1451:$G$1500)/COUNTIF($G$1451:$G$1500,$G$1451:$G$1500))</f>
        <v>21</v>
      </c>
    </row>
    <row r="1472" spans="1:15" x14ac:dyDescent="0.45">
      <c r="A1472" s="1" t="s">
        <v>31</v>
      </c>
      <c r="D1472" s="1"/>
      <c r="E1472" s="16">
        <v>44348</v>
      </c>
      <c r="F1472" s="1" t="s">
        <v>182</v>
      </c>
      <c r="G1472" s="2">
        <v>10633661</v>
      </c>
      <c r="H1472" s="2">
        <v>603463</v>
      </c>
      <c r="I1472" s="2">
        <v>50812</v>
      </c>
      <c r="J1472" s="2">
        <v>1317</v>
      </c>
      <c r="K1472" s="2">
        <v>60678</v>
      </c>
      <c r="L1472" s="2">
        <v>14789</v>
      </c>
      <c r="M1472" s="2">
        <v>839</v>
      </c>
      <c r="N1472" s="2">
        <v>17.62</v>
      </c>
      <c r="O1472" cm="1">
        <f t="array" ref="O1472">SUMPRODUCT((G1472&lt;=$G$1451:$G$1500)/COUNTIF($G$1451:$G$1500,$G$1451:$G$1500))</f>
        <v>22</v>
      </c>
    </row>
    <row r="1473" spans="1:15" x14ac:dyDescent="0.45">
      <c r="A1473" s="1" t="s">
        <v>26</v>
      </c>
      <c r="D1473" s="1"/>
      <c r="E1473" s="16">
        <v>44348</v>
      </c>
      <c r="F1473" s="1" t="s">
        <v>182</v>
      </c>
      <c r="G1473" s="2">
        <v>9385102</v>
      </c>
      <c r="H1473" s="2">
        <v>603159</v>
      </c>
      <c r="I1473" s="2">
        <v>204698</v>
      </c>
      <c r="J1473" s="2">
        <v>5144</v>
      </c>
      <c r="K1473" s="2">
        <v>64653</v>
      </c>
      <c r="L1473" s="2">
        <v>13052</v>
      </c>
      <c r="M1473" s="2">
        <v>838</v>
      </c>
      <c r="N1473" s="2">
        <v>15.56</v>
      </c>
      <c r="O1473" cm="1">
        <f t="array" ref="O1473">SUMPRODUCT((G1473&lt;=$G$1451:$G$1500)/COUNTIF($G$1451:$G$1500,$G$1451:$G$1500))</f>
        <v>23</v>
      </c>
    </row>
    <row r="1474" spans="1:15" x14ac:dyDescent="0.45">
      <c r="A1474" s="1" t="s">
        <v>146</v>
      </c>
      <c r="D1474" s="1"/>
      <c r="E1474" s="16">
        <v>44348</v>
      </c>
      <c r="F1474" s="1" t="s">
        <v>182</v>
      </c>
      <c r="G1474" s="2">
        <v>8348166</v>
      </c>
      <c r="H1474" s="2">
        <v>292475</v>
      </c>
      <c r="I1474" s="2">
        <v>99424</v>
      </c>
      <c r="J1474" s="2">
        <v>872</v>
      </c>
      <c r="K1474" s="2">
        <v>24741</v>
      </c>
      <c r="L1474" s="2">
        <v>11610</v>
      </c>
      <c r="M1474" s="2">
        <v>406</v>
      </c>
      <c r="N1474" s="2">
        <v>28.54</v>
      </c>
      <c r="O1474" cm="1">
        <f t="array" ref="O1474">SUMPRODUCT((G1474&lt;=$G$1451:$G$1500)/COUNTIF($G$1451:$G$1500,$G$1451:$G$1500))</f>
        <v>24</v>
      </c>
    </row>
    <row r="1475" spans="1:15" x14ac:dyDescent="0.45">
      <c r="A1475" s="1" t="s">
        <v>168</v>
      </c>
      <c r="D1475" s="1"/>
      <c r="E1475" s="16">
        <v>44348</v>
      </c>
      <c r="F1475" s="1" t="s">
        <v>182</v>
      </c>
      <c r="G1475" s="2">
        <v>7963312</v>
      </c>
      <c r="H1475" s="2">
        <v>3437516</v>
      </c>
      <c r="I1475" s="2">
        <v>63985</v>
      </c>
      <c r="J1475" s="2">
        <v>9059</v>
      </c>
      <c r="K1475" s="2">
        <v>260049</v>
      </c>
      <c r="L1475" s="2">
        <v>11075</v>
      </c>
      <c r="M1475" s="2">
        <v>4780</v>
      </c>
      <c r="N1475" s="2">
        <v>2.3199999999999998</v>
      </c>
      <c r="O1475" cm="1">
        <f t="array" ref="O1475">SUMPRODUCT((G1475&lt;=$G$1451:$G$1500)/COUNTIF($G$1451:$G$1500,$G$1451:$G$1500))</f>
        <v>25</v>
      </c>
    </row>
    <row r="1476" spans="1:15" x14ac:dyDescent="0.45">
      <c r="A1476" s="1" t="s">
        <v>180</v>
      </c>
      <c r="D1476" s="1"/>
      <c r="E1476" s="16">
        <v>44348</v>
      </c>
      <c r="F1476" s="1" t="s">
        <v>182</v>
      </c>
      <c r="G1476" s="2">
        <v>7921368</v>
      </c>
      <c r="H1476" s="2">
        <v>176435</v>
      </c>
      <c r="I1476" s="2">
        <v>161517</v>
      </c>
      <c r="J1476" s="2">
        <v>556</v>
      </c>
      <c r="K1476" s="2">
        <v>15677</v>
      </c>
      <c r="L1476" s="2">
        <v>11017</v>
      </c>
      <c r="M1476" s="2">
        <v>245</v>
      </c>
      <c r="N1476" s="2">
        <v>44.9</v>
      </c>
      <c r="O1476" cm="1">
        <f t="array" ref="O1476">SUMPRODUCT((G1476&lt;=$G$1451:$G$1500)/COUNTIF($G$1451:$G$1500,$G$1451:$G$1500))</f>
        <v>26</v>
      </c>
    </row>
    <row r="1477" spans="1:15" x14ac:dyDescent="0.45">
      <c r="A1477" s="1" t="s">
        <v>52</v>
      </c>
      <c r="D1477" s="1"/>
      <c r="E1477" s="16">
        <v>44348</v>
      </c>
      <c r="F1477" s="1" t="s">
        <v>182</v>
      </c>
      <c r="G1477" s="2">
        <v>7557859</v>
      </c>
      <c r="H1477" s="2">
        <v>317127</v>
      </c>
      <c r="I1477" s="2">
        <v>73289</v>
      </c>
      <c r="J1477" s="2">
        <v>1233</v>
      </c>
      <c r="K1477" s="2">
        <v>26294</v>
      </c>
      <c r="L1477" s="2">
        <v>10511</v>
      </c>
      <c r="M1477" s="2">
        <v>441</v>
      </c>
      <c r="N1477" s="2">
        <v>23.83</v>
      </c>
      <c r="O1477" cm="1">
        <f t="array" ref="O1477">SUMPRODUCT((G1477&lt;=$G$1451:$G$1500)/COUNTIF($G$1451:$G$1500,$G$1451:$G$1500))</f>
        <v>27</v>
      </c>
    </row>
    <row r="1478" spans="1:15" x14ac:dyDescent="0.45">
      <c r="A1478" s="1" t="s">
        <v>159</v>
      </c>
      <c r="D1478" s="1"/>
      <c r="E1478" s="16">
        <v>44348</v>
      </c>
      <c r="F1478" s="1" t="s">
        <v>182</v>
      </c>
      <c r="G1478" s="2">
        <v>7501153</v>
      </c>
      <c r="H1478" s="2">
        <v>564077</v>
      </c>
      <c r="I1478" s="2">
        <v>81377</v>
      </c>
      <c r="J1478" s="2">
        <v>1594</v>
      </c>
      <c r="K1478" s="2">
        <v>56371</v>
      </c>
      <c r="L1478" s="2">
        <v>10432</v>
      </c>
      <c r="M1478" s="2">
        <v>784</v>
      </c>
      <c r="N1478" s="2">
        <v>13.3</v>
      </c>
      <c r="O1478" cm="1">
        <f t="array" ref="O1478">SUMPRODUCT((G1478&lt;=$G$1451:$G$1500)/COUNTIF($G$1451:$G$1500,$G$1451:$G$1500))</f>
        <v>28</v>
      </c>
    </row>
    <row r="1479" spans="1:15" x14ac:dyDescent="0.45">
      <c r="A1479" s="1" t="s">
        <v>155</v>
      </c>
      <c r="D1479" s="1"/>
      <c r="E1479" s="16">
        <v>44348</v>
      </c>
      <c r="F1479" s="1" t="s">
        <v>182</v>
      </c>
      <c r="G1479" s="2">
        <v>7218194</v>
      </c>
      <c r="H1479" s="2">
        <v>174475</v>
      </c>
      <c r="I1479" s="2">
        <v>105282</v>
      </c>
      <c r="J1479" s="2">
        <v>691</v>
      </c>
      <c r="K1479" s="2">
        <v>45982</v>
      </c>
      <c r="L1479" s="2">
        <v>10039</v>
      </c>
      <c r="M1479" s="2">
        <v>242</v>
      </c>
      <c r="N1479" s="2">
        <v>41.37</v>
      </c>
      <c r="O1479" cm="1">
        <f t="array" ref="O1479">SUMPRODUCT((G1479&lt;=$G$1451:$G$1500)/COUNTIF($G$1451:$G$1500,$G$1451:$G$1500))</f>
        <v>29</v>
      </c>
    </row>
    <row r="1480" spans="1:15" x14ac:dyDescent="0.45">
      <c r="A1480" s="1" t="s">
        <v>22</v>
      </c>
      <c r="D1480" s="1"/>
      <c r="E1480" s="16">
        <v>44348</v>
      </c>
      <c r="F1480" s="1" t="s">
        <v>182</v>
      </c>
      <c r="G1480" s="2">
        <v>6834275</v>
      </c>
      <c r="H1480" s="2">
        <v>576112</v>
      </c>
      <c r="I1480" s="2">
        <v>36790</v>
      </c>
      <c r="J1480" s="2">
        <v>1971</v>
      </c>
      <c r="K1480" s="2">
        <v>43132</v>
      </c>
      <c r="L1480" s="2">
        <v>9505</v>
      </c>
      <c r="M1480" s="2">
        <v>801</v>
      </c>
      <c r="N1480" s="2">
        <v>11.86</v>
      </c>
      <c r="O1480" cm="1">
        <f t="array" ref="O1480">SUMPRODUCT((G1480&lt;=$G$1451:$G$1500)/COUNTIF($G$1451:$G$1500,$G$1451:$G$1500))</f>
        <v>30</v>
      </c>
    </row>
    <row r="1481" spans="1:15" x14ac:dyDescent="0.45">
      <c r="A1481" s="1" t="s">
        <v>193</v>
      </c>
      <c r="D1481" s="1"/>
      <c r="E1481" s="16">
        <v>44348</v>
      </c>
      <c r="F1481" s="1" t="s">
        <v>182</v>
      </c>
      <c r="G1481" s="2">
        <v>6259105</v>
      </c>
      <c r="H1481" s="2">
        <v>163026</v>
      </c>
      <c r="I1481" s="2">
        <v>41854</v>
      </c>
      <c r="J1481" s="2">
        <v>1087</v>
      </c>
      <c r="K1481" s="2">
        <v>17794</v>
      </c>
      <c r="L1481" s="2">
        <v>8705</v>
      </c>
      <c r="M1481" s="2">
        <v>226</v>
      </c>
      <c r="N1481" s="2">
        <v>38.39</v>
      </c>
      <c r="O1481" cm="1">
        <f t="array" ref="O1481">SUMPRODUCT((G1481&lt;=$G$1451:$G$1500)/COUNTIF($G$1451:$G$1500,$G$1451:$G$1500))</f>
        <v>31</v>
      </c>
    </row>
    <row r="1482" spans="1:15" x14ac:dyDescent="0.45">
      <c r="A1482" s="1" t="s">
        <v>54</v>
      </c>
      <c r="D1482" s="1"/>
      <c r="E1482" s="16">
        <v>44348</v>
      </c>
      <c r="F1482" s="1" t="s">
        <v>182</v>
      </c>
      <c r="G1482" s="2">
        <v>6032741</v>
      </c>
      <c r="H1482" s="2">
        <v>359281</v>
      </c>
      <c r="I1482" s="2">
        <v>56164</v>
      </c>
      <c r="J1482" s="2">
        <v>1446</v>
      </c>
      <c r="K1482" s="2">
        <v>28553</v>
      </c>
      <c r="L1482" s="2">
        <v>8390</v>
      </c>
      <c r="M1482" s="2">
        <v>499</v>
      </c>
      <c r="N1482" s="2">
        <v>16.79</v>
      </c>
      <c r="O1482" cm="1">
        <f t="array" ref="O1482">SUMPRODUCT((G1482&lt;=$G$1451:$G$1500)/COUNTIF($G$1451:$G$1500,$G$1451:$G$1500))</f>
        <v>32</v>
      </c>
    </row>
    <row r="1483" spans="1:15" x14ac:dyDescent="0.45">
      <c r="A1483" s="1" t="s">
        <v>55</v>
      </c>
      <c r="D1483" s="1"/>
      <c r="E1483" s="16">
        <v>44348</v>
      </c>
      <c r="F1483" s="1" t="s">
        <v>182</v>
      </c>
      <c r="G1483" s="2">
        <v>5909967</v>
      </c>
      <c r="H1483" s="2">
        <v>198588</v>
      </c>
      <c r="I1483" s="2">
        <v>28848</v>
      </c>
      <c r="J1483" s="2">
        <v>568</v>
      </c>
      <c r="K1483" s="2">
        <v>16082</v>
      </c>
      <c r="L1483" s="2">
        <v>8219</v>
      </c>
      <c r="M1483" s="2">
        <v>276</v>
      </c>
      <c r="N1483" s="2">
        <v>29.76</v>
      </c>
      <c r="O1483" cm="1">
        <f t="array" ref="O1483">SUMPRODUCT((G1483&lt;=$G$1451:$G$1500)/COUNTIF($G$1451:$G$1500,$G$1451:$G$1500))</f>
        <v>33</v>
      </c>
    </row>
    <row r="1484" spans="1:15" x14ac:dyDescent="0.45">
      <c r="A1484" s="1" t="s">
        <v>49</v>
      </c>
      <c r="D1484" s="1"/>
      <c r="E1484" s="16">
        <v>44348</v>
      </c>
      <c r="F1484" s="1" t="s">
        <v>182</v>
      </c>
      <c r="G1484" s="2">
        <v>5179185</v>
      </c>
      <c r="H1484" s="2">
        <v>386524</v>
      </c>
      <c r="I1484" s="2">
        <v>42377</v>
      </c>
      <c r="J1484" s="2">
        <v>1269</v>
      </c>
      <c r="K1484" s="2">
        <v>26658</v>
      </c>
      <c r="L1484" s="2">
        <v>7203</v>
      </c>
      <c r="M1484" s="2">
        <v>537</v>
      </c>
      <c r="N1484" s="2">
        <v>13.4</v>
      </c>
      <c r="O1484" cm="1">
        <f t="array" ref="O1484">SUMPRODUCT((G1484&lt;=$G$1451:$G$1500)/COUNTIF($G$1451:$G$1500,$G$1451:$G$1500))</f>
        <v>34</v>
      </c>
    </row>
    <row r="1485" spans="1:15" x14ac:dyDescent="0.45">
      <c r="A1485" s="1" t="s">
        <v>187</v>
      </c>
      <c r="D1485" s="1"/>
      <c r="E1485" s="16">
        <v>44348</v>
      </c>
      <c r="F1485" s="1" t="s">
        <v>182</v>
      </c>
      <c r="G1485" s="2">
        <v>4694663</v>
      </c>
      <c r="H1485" s="2">
        <v>234473</v>
      </c>
      <c r="I1485" s="2">
        <v>51264</v>
      </c>
      <c r="J1485" s="2">
        <v>1078</v>
      </c>
      <c r="K1485" s="2">
        <v>32479</v>
      </c>
      <c r="L1485" s="2">
        <v>6529</v>
      </c>
      <c r="M1485" s="2">
        <v>326</v>
      </c>
      <c r="N1485" s="2">
        <v>20.02</v>
      </c>
      <c r="O1485" cm="1">
        <f t="array" ref="O1485">SUMPRODUCT((G1485&lt;=$G$1451:$G$1500)/COUNTIF($G$1451:$G$1500,$G$1451:$G$1500))</f>
        <v>35</v>
      </c>
    </row>
    <row r="1486" spans="1:15" x14ac:dyDescent="0.45">
      <c r="A1486" s="1" t="s">
        <v>167</v>
      </c>
      <c r="D1486" s="1"/>
      <c r="E1486" s="16">
        <v>44348</v>
      </c>
      <c r="F1486" s="1" t="s">
        <v>182</v>
      </c>
      <c r="G1486" s="2">
        <v>4632084</v>
      </c>
      <c r="H1486" s="2">
        <v>887124</v>
      </c>
      <c r="I1486" s="2">
        <v>40167</v>
      </c>
      <c r="J1486" s="2">
        <v>2538</v>
      </c>
      <c r="K1486" s="2">
        <v>91712</v>
      </c>
      <c r="L1486" s="2">
        <v>6442</v>
      </c>
      <c r="M1486" s="2">
        <v>1233</v>
      </c>
      <c r="N1486" s="2">
        <v>5.22</v>
      </c>
      <c r="O1486" cm="1">
        <f t="array" ref="O1486">SUMPRODUCT((G1486&lt;=$G$1451:$G$1500)/COUNTIF($G$1451:$G$1500,$G$1451:$G$1500))</f>
        <v>36</v>
      </c>
    </row>
    <row r="1487" spans="1:15" x14ac:dyDescent="0.45">
      <c r="A1487" s="1" t="s">
        <v>70</v>
      </c>
      <c r="D1487" s="1"/>
      <c r="E1487" s="16">
        <v>44348</v>
      </c>
      <c r="F1487" s="1" t="s">
        <v>182</v>
      </c>
      <c r="G1487" s="2">
        <v>4096152</v>
      </c>
      <c r="H1487" s="2">
        <v>160158</v>
      </c>
      <c r="I1487" s="2">
        <v>21798</v>
      </c>
      <c r="J1487" s="2">
        <v>357</v>
      </c>
      <c r="K1487" s="2">
        <v>10973</v>
      </c>
      <c r="L1487" s="2">
        <v>5697</v>
      </c>
      <c r="M1487" s="2">
        <v>222</v>
      </c>
      <c r="N1487" s="2">
        <v>25.58</v>
      </c>
      <c r="O1487" cm="1">
        <f t="array" ref="O1487">SUMPRODUCT((G1487&lt;=$G$1451:$G$1500)/COUNTIF($G$1451:$G$1500,$G$1451:$G$1500))</f>
        <v>37</v>
      </c>
    </row>
    <row r="1488" spans="1:15" x14ac:dyDescent="0.45">
      <c r="A1488" s="1" t="s">
        <v>85</v>
      </c>
      <c r="D1488" s="1"/>
      <c r="E1488" s="16">
        <v>44348</v>
      </c>
      <c r="F1488" s="1" t="s">
        <v>182</v>
      </c>
      <c r="G1488" s="2">
        <v>3576018</v>
      </c>
      <c r="H1488" s="2">
        <v>168977</v>
      </c>
      <c r="I1488" s="2">
        <v>31503</v>
      </c>
      <c r="J1488" s="2">
        <v>472</v>
      </c>
      <c r="K1488" s="2">
        <v>11779</v>
      </c>
      <c r="L1488" s="2">
        <v>4973</v>
      </c>
      <c r="M1488" s="2">
        <v>235</v>
      </c>
      <c r="N1488" s="2">
        <v>21.16</v>
      </c>
      <c r="O1488" cm="1">
        <f t="array" ref="O1488">SUMPRODUCT((G1488&lt;=$G$1451:$G$1500)/COUNTIF($G$1451:$G$1500,$G$1451:$G$1500))</f>
        <v>38</v>
      </c>
    </row>
    <row r="1489" spans="1:15" x14ac:dyDescent="0.45">
      <c r="A1489" s="1" t="s">
        <v>165</v>
      </c>
      <c r="D1489" s="1"/>
      <c r="E1489" s="16">
        <v>44348</v>
      </c>
      <c r="F1489" s="1" t="s">
        <v>182</v>
      </c>
      <c r="G1489" s="2">
        <v>3368535</v>
      </c>
      <c r="H1489" s="2">
        <v>289151</v>
      </c>
      <c r="I1489" s="2">
        <v>54086</v>
      </c>
      <c r="J1489" s="2">
        <v>1631</v>
      </c>
      <c r="K1489" s="2">
        <v>60703</v>
      </c>
      <c r="L1489" s="2">
        <v>4685</v>
      </c>
      <c r="M1489" s="2">
        <v>402</v>
      </c>
      <c r="N1489" s="2">
        <v>11.65</v>
      </c>
      <c r="O1489" cm="1">
        <f t="array" ref="O1489">SUMPRODUCT((G1489&lt;=$G$1451:$G$1500)/COUNTIF($G$1451:$G$1500,$G$1451:$G$1500))</f>
        <v>39</v>
      </c>
    </row>
    <row r="1490" spans="1:15" x14ac:dyDescent="0.45">
      <c r="A1490" s="1" t="s">
        <v>185</v>
      </c>
      <c r="D1490" s="1"/>
      <c r="E1490" s="16">
        <v>44348</v>
      </c>
      <c r="F1490" s="1" t="s">
        <v>182</v>
      </c>
      <c r="G1490" s="2">
        <v>3269821</v>
      </c>
      <c r="H1490" s="2">
        <v>377962</v>
      </c>
      <c r="I1490" s="2">
        <v>104096</v>
      </c>
      <c r="J1490" s="2">
        <v>870</v>
      </c>
      <c r="K1490" s="2">
        <v>53557</v>
      </c>
      <c r="L1490" s="2">
        <v>4547</v>
      </c>
      <c r="M1490" s="2">
        <v>525</v>
      </c>
      <c r="N1490" s="2">
        <v>8.65</v>
      </c>
      <c r="O1490" cm="1">
        <f t="array" ref="O1490">SUMPRODUCT((G1490&lt;=$G$1451:$G$1500)/COUNTIF($G$1451:$G$1500,$G$1451:$G$1500))</f>
        <v>40</v>
      </c>
    </row>
    <row r="1491" spans="1:15" x14ac:dyDescent="0.45">
      <c r="A1491" s="1" t="s">
        <v>135</v>
      </c>
      <c r="D1491" s="1"/>
      <c r="E1491" s="16">
        <v>44348</v>
      </c>
      <c r="F1491" s="1" t="s">
        <v>182</v>
      </c>
      <c r="G1491" s="2">
        <v>3076384</v>
      </c>
      <c r="H1491" s="2">
        <v>181068</v>
      </c>
      <c r="I1491" s="2">
        <v>39955</v>
      </c>
      <c r="J1491" s="2">
        <v>396</v>
      </c>
      <c r="K1491" s="2">
        <v>8416</v>
      </c>
      <c r="L1491" s="2">
        <v>4278</v>
      </c>
      <c r="M1491" s="2">
        <v>251</v>
      </c>
      <c r="N1491" s="2">
        <v>16.989999999999998</v>
      </c>
      <c r="O1491" cm="1">
        <f t="array" ref="O1491">SUMPRODUCT((G1491&lt;=$G$1451:$G$1500)/COUNTIF($G$1451:$G$1500,$G$1451:$G$1500))</f>
        <v>41</v>
      </c>
    </row>
    <row r="1492" spans="1:15" x14ac:dyDescent="0.45">
      <c r="A1492" s="1" t="s">
        <v>92</v>
      </c>
      <c r="D1492" s="1"/>
      <c r="E1492" s="16">
        <v>44348</v>
      </c>
      <c r="F1492" s="1" t="s">
        <v>182</v>
      </c>
      <c r="G1492" s="2">
        <v>3068067</v>
      </c>
      <c r="H1492" s="2">
        <v>155755</v>
      </c>
      <c r="I1492" s="2">
        <v>12622</v>
      </c>
      <c r="J1492" s="2">
        <v>455</v>
      </c>
      <c r="K1492" s="2">
        <v>5591</v>
      </c>
      <c r="L1492" s="2">
        <v>4267</v>
      </c>
      <c r="M1492" s="2">
        <v>216</v>
      </c>
      <c r="N1492" s="2">
        <v>19.7</v>
      </c>
      <c r="O1492" cm="1">
        <f t="array" ref="O1492">SUMPRODUCT((G1492&lt;=$G$1451:$G$1500)/COUNTIF($G$1451:$G$1500,$G$1451:$G$1500))</f>
        <v>42</v>
      </c>
    </row>
    <row r="1493" spans="1:15" x14ac:dyDescent="0.45">
      <c r="A1493" s="1" t="s">
        <v>53</v>
      </c>
      <c r="D1493" s="1"/>
      <c r="E1493" s="16">
        <v>44348</v>
      </c>
      <c r="F1493" s="1" t="s">
        <v>182</v>
      </c>
      <c r="G1493" s="2">
        <v>2924786</v>
      </c>
      <c r="H1493" s="2">
        <v>160698</v>
      </c>
      <c r="I1493" s="2">
        <v>44652</v>
      </c>
      <c r="J1493" s="2">
        <v>427</v>
      </c>
      <c r="K1493" s="2">
        <v>18490</v>
      </c>
      <c r="L1493" s="2">
        <v>4067</v>
      </c>
      <c r="M1493" s="2">
        <v>223</v>
      </c>
      <c r="N1493" s="2">
        <v>18.2</v>
      </c>
      <c r="O1493" cm="1">
        <f t="array" ref="O1493">SUMPRODUCT((G1493&lt;=$G$1451:$G$1500)/COUNTIF($G$1451:$G$1500,$G$1451:$G$1500))</f>
        <v>43</v>
      </c>
    </row>
    <row r="1494" spans="1:15" x14ac:dyDescent="0.45">
      <c r="A1494" s="1" t="s">
        <v>35</v>
      </c>
      <c r="D1494" s="1"/>
      <c r="E1494" s="16">
        <v>44348</v>
      </c>
      <c r="F1494" s="1" t="s">
        <v>182</v>
      </c>
      <c r="G1494" s="2">
        <v>2538340</v>
      </c>
      <c r="H1494" s="2">
        <v>207537</v>
      </c>
      <c r="I1494" s="2">
        <v>41489</v>
      </c>
      <c r="J1494" s="2">
        <v>528</v>
      </c>
      <c r="K1494" s="2">
        <v>20446</v>
      </c>
      <c r="L1494" s="2">
        <v>3530</v>
      </c>
      <c r="M1494" s="2">
        <v>288</v>
      </c>
      <c r="N1494" s="2">
        <v>12.23</v>
      </c>
      <c r="O1494" cm="1">
        <f t="array" ref="O1494">SUMPRODUCT((G1494&lt;=$G$1451:$G$1500)/COUNTIF($G$1451:$G$1500,$G$1451:$G$1500))</f>
        <v>44</v>
      </c>
    </row>
    <row r="1495" spans="1:15" x14ac:dyDescent="0.45">
      <c r="A1495" s="1" t="s">
        <v>192</v>
      </c>
      <c r="D1495" s="1"/>
      <c r="E1495" s="16">
        <v>44348</v>
      </c>
      <c r="F1495" s="1" t="s">
        <v>182</v>
      </c>
      <c r="G1495" s="2">
        <v>2492840</v>
      </c>
      <c r="H1495" s="2">
        <v>185672</v>
      </c>
      <c r="I1495" s="2">
        <v>41858</v>
      </c>
      <c r="J1495" s="2">
        <v>554</v>
      </c>
      <c r="K1495" s="2">
        <v>29526</v>
      </c>
      <c r="L1495" s="2">
        <v>3467</v>
      </c>
      <c r="M1495" s="2">
        <v>258</v>
      </c>
      <c r="N1495" s="2">
        <v>13.43</v>
      </c>
      <c r="O1495" cm="1">
        <f t="array" ref="O1495">SUMPRODUCT((G1495&lt;=$G$1451:$G$1500)/COUNTIF($G$1451:$G$1500,$G$1451:$G$1500))</f>
        <v>45</v>
      </c>
    </row>
    <row r="1496" spans="1:15" x14ac:dyDescent="0.45">
      <c r="A1496" s="1" t="s">
        <v>189</v>
      </c>
      <c r="D1496" s="1"/>
      <c r="E1496" s="16">
        <v>44348</v>
      </c>
      <c r="F1496" s="1" t="s">
        <v>182</v>
      </c>
      <c r="G1496" s="2">
        <v>2194194</v>
      </c>
      <c r="H1496" s="2">
        <v>179088</v>
      </c>
      <c r="I1496" s="2">
        <v>101401</v>
      </c>
      <c r="J1496" s="2">
        <v>1153</v>
      </c>
      <c r="K1496" s="2">
        <v>33414</v>
      </c>
      <c r="L1496" s="2">
        <v>3051</v>
      </c>
      <c r="M1496" s="2">
        <v>249</v>
      </c>
      <c r="N1496" s="2">
        <v>12.25</v>
      </c>
      <c r="O1496" cm="1">
        <f t="array" ref="O1496">SUMPRODUCT((G1496&lt;=$G$1451:$G$1500)/COUNTIF($G$1451:$G$1500,$G$1451:$G$1500))</f>
        <v>46</v>
      </c>
    </row>
    <row r="1497" spans="1:15" x14ac:dyDescent="0.45">
      <c r="A1497" s="1" t="s">
        <v>71</v>
      </c>
      <c r="D1497" s="1"/>
      <c r="E1497" s="16">
        <v>44348</v>
      </c>
      <c r="F1497" s="1" t="s">
        <v>182</v>
      </c>
      <c r="G1497" s="2">
        <v>2103682</v>
      </c>
      <c r="H1497" s="2">
        <v>372196</v>
      </c>
      <c r="I1497" s="2">
        <v>20358</v>
      </c>
      <c r="J1497" s="2">
        <v>905</v>
      </c>
      <c r="K1497" s="2">
        <v>58979</v>
      </c>
      <c r="L1497" s="2">
        <v>2925</v>
      </c>
      <c r="M1497" s="2">
        <v>517</v>
      </c>
      <c r="N1497" s="2">
        <v>5.65</v>
      </c>
      <c r="O1497" cm="1">
        <f t="array" ref="O1497">SUMPRODUCT((G1497&lt;=$G$1451:$G$1500)/COUNTIF($G$1451:$G$1500,$G$1451:$G$1500))</f>
        <v>47</v>
      </c>
    </row>
    <row r="1498" spans="1:15" x14ac:dyDescent="0.45">
      <c r="A1498" s="1" t="s">
        <v>50</v>
      </c>
      <c r="D1498" s="1"/>
      <c r="E1498" s="16">
        <v>44348</v>
      </c>
      <c r="F1498" s="1" t="s">
        <v>182</v>
      </c>
      <c r="G1498" s="2">
        <v>1950173</v>
      </c>
      <c r="H1498" s="2">
        <v>210307</v>
      </c>
      <c r="I1498" s="2">
        <v>28394</v>
      </c>
      <c r="J1498" s="2">
        <v>522</v>
      </c>
      <c r="K1498" s="2">
        <v>35943</v>
      </c>
      <c r="L1498" s="2">
        <v>2712</v>
      </c>
      <c r="M1498" s="2">
        <v>292</v>
      </c>
      <c r="N1498" s="2">
        <v>9.27</v>
      </c>
      <c r="O1498" cm="1">
        <f t="array" ref="O1498">SUMPRODUCT((G1498&lt;=$G$1451:$G$1500)/COUNTIF($G$1451:$G$1500,$G$1451:$G$1500))</f>
        <v>48</v>
      </c>
    </row>
    <row r="1499" spans="1:15" x14ac:dyDescent="0.45">
      <c r="A1499" s="1" t="s">
        <v>188</v>
      </c>
      <c r="D1499" s="1"/>
      <c r="E1499" s="16">
        <v>44348</v>
      </c>
      <c r="F1499" s="1" t="s">
        <v>182</v>
      </c>
      <c r="G1499" s="2">
        <v>1913473</v>
      </c>
      <c r="H1499" s="2">
        <v>201398</v>
      </c>
      <c r="I1499" s="2">
        <v>11573</v>
      </c>
      <c r="J1499" s="2">
        <v>732</v>
      </c>
      <c r="K1499" s="2">
        <v>12550</v>
      </c>
      <c r="L1499" s="2">
        <v>2661</v>
      </c>
      <c r="M1499" s="2">
        <v>280</v>
      </c>
      <c r="N1499" s="2">
        <v>9.5</v>
      </c>
      <c r="O1499" cm="1">
        <f t="array" ref="O1499">SUMPRODUCT((G1499&lt;=$G$1451:$G$1500)/COUNTIF($G$1451:$G$1500,$G$1451:$G$1500))</f>
        <v>49</v>
      </c>
    </row>
    <row r="1500" spans="1:15" x14ac:dyDescent="0.45">
      <c r="A1500" s="1" t="s">
        <v>111</v>
      </c>
      <c r="D1500" s="1"/>
      <c r="E1500" s="16">
        <v>44348</v>
      </c>
      <c r="F1500" s="1" t="s">
        <v>182</v>
      </c>
      <c r="G1500" s="2">
        <v>1367761</v>
      </c>
      <c r="H1500" s="2">
        <v>187793</v>
      </c>
      <c r="I1500" s="2">
        <v>21086</v>
      </c>
      <c r="J1500" s="2">
        <v>466</v>
      </c>
      <c r="K1500" s="2">
        <v>17696</v>
      </c>
      <c r="L1500" s="2">
        <v>1902</v>
      </c>
      <c r="M1500" s="2">
        <v>261</v>
      </c>
      <c r="N1500" s="2">
        <v>7.28</v>
      </c>
      <c r="O1500" cm="1">
        <f t="array" ref="O1500">SUMPRODUCT((G1500&lt;=$G$1451:$G$1500)/COUNTIF($G$1451:$G$1500,$G$1451:$G$1500))</f>
        <v>50</v>
      </c>
    </row>
    <row r="1501" spans="1:15" x14ac:dyDescent="0.45">
      <c r="A1501" s="1" t="s">
        <v>18</v>
      </c>
      <c r="D1501" s="1"/>
      <c r="E1501" s="16">
        <v>44378</v>
      </c>
      <c r="F1501" s="1" t="s">
        <v>194</v>
      </c>
      <c r="G1501" s="2">
        <v>240051080</v>
      </c>
      <c r="H1501" s="2">
        <v>3204980</v>
      </c>
      <c r="I1501" s="2">
        <v>783604</v>
      </c>
      <c r="J1501" s="2">
        <v>6318</v>
      </c>
      <c r="K1501" s="2">
        <v>425721</v>
      </c>
      <c r="L1501" s="2">
        <v>323083</v>
      </c>
      <c r="M1501" s="2">
        <v>4313</v>
      </c>
      <c r="N1501" s="2">
        <v>74.900000000000006</v>
      </c>
      <c r="O1501" cm="1">
        <f t="array" ref="O1501">SUMPRODUCT((G1501&lt;=$G$1501:$G$1550)/COUNTIF($G$1501:$G$1550,$G$1501:$G$1550))</f>
        <v>1</v>
      </c>
    </row>
    <row r="1502" spans="1:15" x14ac:dyDescent="0.45">
      <c r="A1502" s="1" t="s">
        <v>24</v>
      </c>
      <c r="D1502" s="1"/>
      <c r="E1502" s="16">
        <v>44378</v>
      </c>
      <c r="F1502" s="1" t="s">
        <v>194</v>
      </c>
      <c r="G1502" s="2">
        <v>142539300</v>
      </c>
      <c r="H1502" s="2">
        <v>2344127</v>
      </c>
      <c r="I1502" s="2">
        <v>477197</v>
      </c>
      <c r="J1502" s="2">
        <v>6237</v>
      </c>
      <c r="K1502" s="2">
        <v>196492</v>
      </c>
      <c r="L1502" s="2">
        <v>191842</v>
      </c>
      <c r="M1502" s="2">
        <v>3154</v>
      </c>
      <c r="N1502" s="2">
        <v>60.81</v>
      </c>
      <c r="O1502" cm="1">
        <f t="array" ref="O1502">SUMPRODUCT((G1502&lt;=$G$1501:$G$1550)/COUNTIF($G$1501:$G$1550,$G$1501:$G$1550))</f>
        <v>2</v>
      </c>
    </row>
    <row r="1503" spans="1:15" x14ac:dyDescent="0.45">
      <c r="A1503" s="1" t="s">
        <v>12</v>
      </c>
      <c r="D1503" s="1"/>
      <c r="E1503" s="16">
        <v>44378</v>
      </c>
      <c r="F1503" s="1" t="s">
        <v>194</v>
      </c>
      <c r="G1503" s="2">
        <v>134363514</v>
      </c>
      <c r="H1503" s="2">
        <v>2961094</v>
      </c>
      <c r="I1503" s="2">
        <v>534048</v>
      </c>
      <c r="J1503" s="2">
        <v>6029</v>
      </c>
      <c r="K1503" s="2">
        <v>215610</v>
      </c>
      <c r="L1503" s="2">
        <v>180839</v>
      </c>
      <c r="M1503" s="2">
        <v>3985</v>
      </c>
      <c r="N1503" s="2">
        <v>45.38</v>
      </c>
      <c r="O1503" cm="1">
        <f t="array" ref="O1503">SUMPRODUCT((G1503&lt;=$G$1501:$G$1550)/COUNTIF($G$1501:$G$1550,$G$1501:$G$1550))</f>
        <v>3</v>
      </c>
    </row>
    <row r="1504" spans="1:15" x14ac:dyDescent="0.45">
      <c r="A1504" s="1" t="s">
        <v>137</v>
      </c>
      <c r="D1504" s="1"/>
      <c r="E1504" s="16">
        <v>44378</v>
      </c>
      <c r="F1504" s="1" t="s">
        <v>194</v>
      </c>
      <c r="G1504" s="2">
        <v>80880189</v>
      </c>
      <c r="H1504" s="2">
        <v>3289089</v>
      </c>
      <c r="I1504" s="2">
        <v>305034</v>
      </c>
      <c r="J1504" s="2">
        <v>6850</v>
      </c>
      <c r="K1504" s="2">
        <v>287260</v>
      </c>
      <c r="L1504" s="2">
        <v>108856</v>
      </c>
      <c r="M1504" s="2">
        <v>4426</v>
      </c>
      <c r="N1504" s="2">
        <v>24.59</v>
      </c>
      <c r="O1504" cm="1">
        <f t="array" ref="O1504">SUMPRODUCT((G1504&lt;=$G$1501:$G$1550)/COUNTIF($G$1501:$G$1550,$G$1501:$G$1550))</f>
        <v>4</v>
      </c>
    </row>
    <row r="1505" spans="1:15" x14ac:dyDescent="0.45">
      <c r="A1505" s="1" t="s">
        <v>101</v>
      </c>
      <c r="D1505" s="1"/>
      <c r="E1505" s="16">
        <v>44378</v>
      </c>
      <c r="F1505" s="1" t="s">
        <v>194</v>
      </c>
      <c r="G1505" s="2">
        <v>71791742</v>
      </c>
      <c r="H1505" s="2">
        <v>2986579</v>
      </c>
      <c r="I1505" s="2">
        <v>348510</v>
      </c>
      <c r="J1505" s="2">
        <v>7945</v>
      </c>
      <c r="K1505" s="2">
        <v>180991</v>
      </c>
      <c r="L1505" s="2">
        <v>96624</v>
      </c>
      <c r="M1505" s="2">
        <v>4019</v>
      </c>
      <c r="N1505" s="2">
        <v>24.04</v>
      </c>
      <c r="O1505" cm="1">
        <f t="array" ref="O1505">SUMPRODUCT((G1505&lt;=$G$1501:$G$1550)/COUNTIF($G$1501:$G$1550,$G$1501:$G$1550))</f>
        <v>5</v>
      </c>
    </row>
    <row r="1506" spans="1:15" x14ac:dyDescent="0.45">
      <c r="A1506" s="1" t="s">
        <v>10</v>
      </c>
      <c r="D1506" s="1"/>
      <c r="E1506" s="16">
        <v>44378</v>
      </c>
      <c r="F1506" s="1" t="s">
        <v>194</v>
      </c>
      <c r="G1506" s="2">
        <v>69328083</v>
      </c>
      <c r="H1506" s="2">
        <v>5002281</v>
      </c>
      <c r="I1506" s="2">
        <v>341415</v>
      </c>
      <c r="J1506" s="2">
        <v>11371</v>
      </c>
      <c r="K1506" s="2">
        <v>488332</v>
      </c>
      <c r="L1506" s="2">
        <v>93308</v>
      </c>
      <c r="M1506" s="2">
        <v>6732</v>
      </c>
      <c r="N1506" s="2">
        <v>13.86</v>
      </c>
      <c r="O1506" cm="1">
        <f t="array" ref="O1506">SUMPRODUCT((G1506&lt;=$G$1501:$G$1550)/COUNTIF($G$1501:$G$1550,$G$1501:$G$1550))</f>
        <v>6</v>
      </c>
    </row>
    <row r="1507" spans="1:15" x14ac:dyDescent="0.45">
      <c r="A1507" s="1" t="s">
        <v>16</v>
      </c>
      <c r="D1507" s="1"/>
      <c r="E1507" s="16">
        <v>44378</v>
      </c>
      <c r="F1507" s="1" t="s">
        <v>194</v>
      </c>
      <c r="G1507" s="2">
        <v>58658860</v>
      </c>
      <c r="H1507" s="2">
        <v>1107453</v>
      </c>
      <c r="I1507" s="2">
        <v>742076</v>
      </c>
      <c r="J1507" s="2">
        <v>2513</v>
      </c>
      <c r="K1507" s="2">
        <v>112617</v>
      </c>
      <c r="L1507" s="2">
        <v>78948</v>
      </c>
      <c r="M1507" s="2">
        <v>1490</v>
      </c>
      <c r="N1507" s="2">
        <v>52.97</v>
      </c>
      <c r="O1507" cm="1">
        <f t="array" ref="O1507">SUMPRODUCT((G1507&lt;=$G$1501:$G$1550)/COUNTIF($G$1501:$G$1550,$G$1501:$G$1550))</f>
        <v>7</v>
      </c>
    </row>
    <row r="1508" spans="1:15" x14ac:dyDescent="0.45">
      <c r="A1508" s="1" t="s">
        <v>25</v>
      </c>
      <c r="D1508" s="1"/>
      <c r="E1508" s="16">
        <v>44378</v>
      </c>
      <c r="F1508" s="1" t="s">
        <v>194</v>
      </c>
      <c r="G1508" s="2">
        <v>53624353</v>
      </c>
      <c r="H1508" s="2">
        <v>2819049</v>
      </c>
      <c r="I1508" s="2">
        <v>903936</v>
      </c>
      <c r="J1508" s="2">
        <v>6323</v>
      </c>
      <c r="K1508" s="2">
        <v>353450</v>
      </c>
      <c r="L1508" s="2">
        <v>72172</v>
      </c>
      <c r="M1508" s="2">
        <v>3794</v>
      </c>
      <c r="N1508" s="2">
        <v>19.02</v>
      </c>
      <c r="O1508" cm="1">
        <f t="array" ref="O1508">SUMPRODUCT((G1508&lt;=$G$1501:$G$1550)/COUNTIF($G$1501:$G$1550,$G$1501:$G$1550))</f>
        <v>8</v>
      </c>
    </row>
    <row r="1509" spans="1:15" x14ac:dyDescent="0.45">
      <c r="A1509" s="1" t="s">
        <v>19</v>
      </c>
      <c r="D1509" s="1"/>
      <c r="E1509" s="16">
        <v>44378</v>
      </c>
      <c r="F1509" s="1" t="s">
        <v>194</v>
      </c>
      <c r="G1509" s="2">
        <v>47511323</v>
      </c>
      <c r="H1509" s="2">
        <v>1222339</v>
      </c>
      <c r="I1509" s="2">
        <v>315079</v>
      </c>
      <c r="J1509" s="2">
        <v>5801</v>
      </c>
      <c r="K1509" s="2">
        <v>60203</v>
      </c>
      <c r="L1509" s="2">
        <v>63945</v>
      </c>
      <c r="M1509" s="2">
        <v>1645</v>
      </c>
      <c r="N1509" s="2">
        <v>38.869999999999997</v>
      </c>
      <c r="O1509" cm="1">
        <f t="array" ref="O1509">SUMPRODUCT((G1509&lt;=$G$1501:$G$1550)/COUNTIF($G$1501:$G$1550,$G$1501:$G$1550))</f>
        <v>9</v>
      </c>
    </row>
    <row r="1510" spans="1:15" x14ac:dyDescent="0.45">
      <c r="A1510" s="1" t="s">
        <v>61</v>
      </c>
      <c r="D1510" s="1"/>
      <c r="E1510" s="16">
        <v>44378</v>
      </c>
      <c r="F1510" s="1" t="s">
        <v>194</v>
      </c>
      <c r="G1510" s="2">
        <v>47318823</v>
      </c>
      <c r="H1510" s="2">
        <v>3370855</v>
      </c>
      <c r="I1510" s="2">
        <v>216652</v>
      </c>
      <c r="J1510" s="2">
        <v>7107</v>
      </c>
      <c r="K1510" s="2">
        <v>263707</v>
      </c>
      <c r="L1510" s="2">
        <v>63686</v>
      </c>
      <c r="M1510" s="2">
        <v>4536</v>
      </c>
      <c r="N1510" s="2">
        <v>14.04</v>
      </c>
      <c r="O1510" cm="1">
        <f t="array" ref="O1510">SUMPRODUCT((G1510&lt;=$G$1501:$G$1550)/COUNTIF($G$1501:$G$1550,$G$1501:$G$1550))</f>
        <v>10</v>
      </c>
    </row>
    <row r="1511" spans="1:15" x14ac:dyDescent="0.45">
      <c r="A1511" s="1" t="s">
        <v>20</v>
      </c>
      <c r="D1511" s="1"/>
      <c r="E1511" s="16">
        <v>44378</v>
      </c>
      <c r="F1511" s="1" t="s">
        <v>194</v>
      </c>
      <c r="G1511" s="2">
        <v>42539578</v>
      </c>
      <c r="H1511" s="2">
        <v>677045</v>
      </c>
      <c r="I1511" s="2">
        <v>403938</v>
      </c>
      <c r="J1511" s="2">
        <v>1515</v>
      </c>
      <c r="K1511" s="2">
        <v>33330</v>
      </c>
      <c r="L1511" s="2">
        <v>57253</v>
      </c>
      <c r="M1511" s="2">
        <v>911</v>
      </c>
      <c r="N1511" s="2">
        <v>62.83</v>
      </c>
      <c r="O1511" cm="1">
        <f t="array" ref="O1511">SUMPRODUCT((G1511&lt;=$G$1501:$G$1550)/COUNTIF($G$1501:$G$1550,$G$1501:$G$1550))</f>
        <v>11</v>
      </c>
    </row>
    <row r="1512" spans="1:15" x14ac:dyDescent="0.45">
      <c r="A1512" s="1" t="s">
        <v>28</v>
      </c>
      <c r="D1512" s="1"/>
      <c r="E1512" s="16">
        <v>44378</v>
      </c>
      <c r="F1512" s="1" t="s">
        <v>194</v>
      </c>
      <c r="G1512" s="2">
        <v>42322226</v>
      </c>
      <c r="H1512" s="2">
        <v>1251845</v>
      </c>
      <c r="I1512" s="2">
        <v>200429</v>
      </c>
      <c r="J1512" s="2">
        <v>4929</v>
      </c>
      <c r="K1512" s="2">
        <v>51881</v>
      </c>
      <c r="L1512" s="2">
        <v>56961</v>
      </c>
      <c r="M1512" s="2">
        <v>1684</v>
      </c>
      <c r="N1512" s="2">
        <v>33.81</v>
      </c>
      <c r="O1512" cm="1">
        <f t="array" ref="O1512">SUMPRODUCT((G1512&lt;=$G$1501:$G$1550)/COUNTIF($G$1501:$G$1550,$G$1501:$G$1550))</f>
        <v>12</v>
      </c>
    </row>
    <row r="1513" spans="1:15" x14ac:dyDescent="0.45">
      <c r="A1513" s="1" t="s">
        <v>157</v>
      </c>
      <c r="D1513" s="1"/>
      <c r="E1513" s="16">
        <v>44378</v>
      </c>
      <c r="F1513" s="1" t="s">
        <v>194</v>
      </c>
      <c r="G1513" s="2">
        <v>35229970</v>
      </c>
      <c r="H1513" s="2">
        <v>695116</v>
      </c>
      <c r="I1513" s="2">
        <v>739702</v>
      </c>
      <c r="J1513" s="2">
        <v>9636</v>
      </c>
      <c r="K1513" s="2">
        <v>54125</v>
      </c>
      <c r="L1513" s="2">
        <v>47415</v>
      </c>
      <c r="M1513" s="2">
        <v>935</v>
      </c>
      <c r="N1513" s="2">
        <v>50.68</v>
      </c>
      <c r="O1513" cm="1">
        <f t="array" ref="O1513">SUMPRODUCT((G1513&lt;=$G$1501:$G$1550)/COUNTIF($G$1501:$G$1550,$G$1501:$G$1550))</f>
        <v>13</v>
      </c>
    </row>
    <row r="1514" spans="1:15" x14ac:dyDescent="0.45">
      <c r="A1514" s="1" t="s">
        <v>21</v>
      </c>
      <c r="D1514" s="1"/>
      <c r="E1514" s="16">
        <v>44378</v>
      </c>
      <c r="F1514" s="1" t="s">
        <v>194</v>
      </c>
      <c r="G1514" s="2">
        <v>30128892</v>
      </c>
      <c r="H1514" s="2">
        <v>1721062</v>
      </c>
      <c r="I1514" s="2">
        <v>83893</v>
      </c>
      <c r="J1514" s="2">
        <v>4309</v>
      </c>
      <c r="K1514" s="2">
        <v>137795</v>
      </c>
      <c r="L1514" s="2">
        <v>40550</v>
      </c>
      <c r="M1514" s="2">
        <v>2316</v>
      </c>
      <c r="N1514" s="2">
        <v>17.510000000000002</v>
      </c>
      <c r="O1514" cm="1">
        <f t="array" ref="O1514">SUMPRODUCT((G1514&lt;=$G$1501:$G$1550)/COUNTIF($G$1501:$G$1550,$G$1501:$G$1550))</f>
        <v>14</v>
      </c>
    </row>
    <row r="1515" spans="1:15" x14ac:dyDescent="0.45">
      <c r="A1515" s="1" t="s">
        <v>52</v>
      </c>
      <c r="D1515" s="1"/>
      <c r="E1515" s="16">
        <v>44378</v>
      </c>
      <c r="F1515" s="1" t="s">
        <v>194</v>
      </c>
      <c r="G1515" s="2">
        <v>29623778</v>
      </c>
      <c r="H1515" s="2">
        <v>375046</v>
      </c>
      <c r="I1515" s="2">
        <v>406902</v>
      </c>
      <c r="J1515" s="2">
        <v>1110</v>
      </c>
      <c r="K1515" s="2">
        <v>31052</v>
      </c>
      <c r="L1515" s="2">
        <v>39870</v>
      </c>
      <c r="M1515" s="2">
        <v>504</v>
      </c>
      <c r="N1515" s="2">
        <v>78.989999999999995</v>
      </c>
      <c r="O1515" cm="1">
        <f t="array" ref="O1515">SUMPRODUCT((G1515&lt;=$G$1501:$G$1550)/COUNTIF($G$1501:$G$1550,$G$1501:$G$1550))</f>
        <v>15</v>
      </c>
    </row>
    <row r="1516" spans="1:15" x14ac:dyDescent="0.45">
      <c r="A1516" s="1" t="s">
        <v>49</v>
      </c>
      <c r="D1516" s="1"/>
      <c r="E1516" s="16">
        <v>44378</v>
      </c>
      <c r="F1516" s="1" t="s">
        <v>194</v>
      </c>
      <c r="G1516" s="2">
        <v>25964155</v>
      </c>
      <c r="H1516" s="2">
        <v>559449</v>
      </c>
      <c r="I1516" s="2">
        <v>222086</v>
      </c>
      <c r="J1516" s="2">
        <v>1872</v>
      </c>
      <c r="K1516" s="2">
        <v>38306</v>
      </c>
      <c r="L1516" s="2">
        <v>34945</v>
      </c>
      <c r="M1516" s="2">
        <v>752</v>
      </c>
      <c r="N1516" s="2">
        <v>46.41</v>
      </c>
      <c r="O1516" cm="1">
        <f t="array" ref="O1516">SUMPRODUCT((G1516&lt;=$G$1501:$G$1550)/COUNTIF($G$1501:$G$1550,$G$1501:$G$1550))</f>
        <v>16</v>
      </c>
    </row>
    <row r="1517" spans="1:15" x14ac:dyDescent="0.45">
      <c r="A1517" s="1" t="s">
        <v>34</v>
      </c>
      <c r="D1517" s="1"/>
      <c r="E1517" s="16">
        <v>44378</v>
      </c>
      <c r="F1517" s="1" t="s">
        <v>194</v>
      </c>
      <c r="G1517" s="2">
        <v>21205238</v>
      </c>
      <c r="H1517" s="2">
        <v>890989</v>
      </c>
      <c r="I1517" s="2">
        <v>164271</v>
      </c>
      <c r="J1517" s="2">
        <v>1871</v>
      </c>
      <c r="K1517" s="2">
        <v>49773</v>
      </c>
      <c r="L1517" s="2">
        <v>28540</v>
      </c>
      <c r="M1517" s="2">
        <v>1199</v>
      </c>
      <c r="N1517" s="2">
        <v>23.8</v>
      </c>
      <c r="O1517" cm="1">
        <f t="array" ref="O1517">SUMPRODUCT((G1517&lt;=$G$1501:$G$1550)/COUNTIF($G$1501:$G$1550,$G$1501:$G$1550))</f>
        <v>17</v>
      </c>
    </row>
    <row r="1518" spans="1:15" x14ac:dyDescent="0.45">
      <c r="A1518" s="1" t="s">
        <v>163</v>
      </c>
      <c r="D1518" s="1"/>
      <c r="E1518" s="16">
        <v>44378</v>
      </c>
      <c r="F1518" s="1" t="s">
        <v>194</v>
      </c>
      <c r="G1518" s="2">
        <v>16784299</v>
      </c>
      <c r="H1518" s="2">
        <v>845991</v>
      </c>
      <c r="I1518" s="2">
        <v>505546</v>
      </c>
      <c r="J1518" s="2">
        <v>5476</v>
      </c>
      <c r="K1518" s="2">
        <v>76132</v>
      </c>
      <c r="L1518" s="2">
        <v>22589</v>
      </c>
      <c r="M1518" s="2">
        <v>1138</v>
      </c>
      <c r="N1518" s="2">
        <v>19.84</v>
      </c>
      <c r="O1518" cm="1">
        <f t="array" ref="O1518">SUMPRODUCT((G1518&lt;=$G$1501:$G$1550)/COUNTIF($G$1501:$G$1550,$G$1501:$G$1550))</f>
        <v>18</v>
      </c>
    </row>
    <row r="1519" spans="1:15" x14ac:dyDescent="0.45">
      <c r="A1519" s="1" t="s">
        <v>216</v>
      </c>
      <c r="D1519" s="1"/>
      <c r="E1519" s="16">
        <v>44378</v>
      </c>
      <c r="F1519" s="1" t="s">
        <v>194</v>
      </c>
      <c r="G1519" s="2">
        <v>16428110</v>
      </c>
      <c r="H1519" s="2">
        <v>287825</v>
      </c>
      <c r="I1519" s="2">
        <v>227954</v>
      </c>
      <c r="J1519" s="2">
        <v>2607</v>
      </c>
      <c r="K1519" s="2">
        <v>36529</v>
      </c>
      <c r="L1519" s="2">
        <v>22110</v>
      </c>
      <c r="M1519" s="2">
        <v>387</v>
      </c>
      <c r="N1519" s="2">
        <v>57.08</v>
      </c>
      <c r="O1519" cm="1">
        <f t="array" ref="O1519">SUMPRODUCT((G1519&lt;=$G$1501:$G$1550)/COUNTIF($G$1501:$G$1550,$G$1501:$G$1550))</f>
        <v>19</v>
      </c>
    </row>
    <row r="1520" spans="1:15" x14ac:dyDescent="0.45">
      <c r="A1520" s="1" t="s">
        <v>17</v>
      </c>
      <c r="D1520" s="1"/>
      <c r="E1520" s="16">
        <v>44378</v>
      </c>
      <c r="F1520" s="1" t="s">
        <v>194</v>
      </c>
      <c r="G1520" s="2">
        <v>15066933</v>
      </c>
      <c r="H1520" s="2">
        <v>726801</v>
      </c>
      <c r="I1520" s="2">
        <v>76075</v>
      </c>
      <c r="J1520" s="2">
        <v>1564</v>
      </c>
      <c r="K1520" s="2">
        <v>91421</v>
      </c>
      <c r="L1520" s="2">
        <v>20278</v>
      </c>
      <c r="M1520" s="2">
        <v>978</v>
      </c>
      <c r="N1520" s="2">
        <v>20.73</v>
      </c>
      <c r="O1520" cm="1">
        <f t="array" ref="O1520">SUMPRODUCT((G1520&lt;=$G$1501:$G$1550)/COUNTIF($G$1501:$G$1550,$G$1501:$G$1550))</f>
        <v>20</v>
      </c>
    </row>
    <row r="1521" spans="1:15" x14ac:dyDescent="0.45">
      <c r="A1521" s="1" t="s">
        <v>14</v>
      </c>
      <c r="D1521" s="1"/>
      <c r="E1521" s="16">
        <v>44378</v>
      </c>
      <c r="F1521" s="1" t="s">
        <v>194</v>
      </c>
      <c r="G1521" s="2">
        <v>14617672</v>
      </c>
      <c r="H1521" s="2">
        <v>572549</v>
      </c>
      <c r="I1521" s="2">
        <v>194238</v>
      </c>
      <c r="J1521" s="2">
        <v>1126</v>
      </c>
      <c r="K1521" s="2">
        <v>36808</v>
      </c>
      <c r="L1521" s="2">
        <v>19673</v>
      </c>
      <c r="M1521" s="2">
        <v>770</v>
      </c>
      <c r="N1521" s="2">
        <v>25.53</v>
      </c>
      <c r="O1521" cm="1">
        <f t="array" ref="O1521">SUMPRODUCT((G1521&lt;=$G$1501:$G$1550)/COUNTIF($G$1501:$G$1550,$G$1501:$G$1550))</f>
        <v>21</v>
      </c>
    </row>
    <row r="1522" spans="1:15" x14ac:dyDescent="0.45">
      <c r="A1522" s="1" t="s">
        <v>166</v>
      </c>
      <c r="D1522" s="1"/>
      <c r="E1522" s="16">
        <v>44378</v>
      </c>
      <c r="F1522" s="1" t="s">
        <v>194</v>
      </c>
      <c r="G1522" s="2">
        <v>14524522</v>
      </c>
      <c r="H1522" s="2">
        <v>545855</v>
      </c>
      <c r="I1522" s="2">
        <v>97414</v>
      </c>
      <c r="J1522" s="2">
        <v>1782</v>
      </c>
      <c r="K1522" s="2">
        <v>64768</v>
      </c>
      <c r="L1522" s="2">
        <v>19548</v>
      </c>
      <c r="M1522" s="2">
        <v>734</v>
      </c>
      <c r="N1522" s="2">
        <v>26.61</v>
      </c>
      <c r="O1522" cm="1">
        <f t="array" ref="O1522">SUMPRODUCT((G1522&lt;=$G$1501:$G$1550)/COUNTIF($G$1501:$G$1550,$G$1501:$G$1550))</f>
        <v>22</v>
      </c>
    </row>
    <row r="1523" spans="1:15" x14ac:dyDescent="0.45">
      <c r="A1523" s="1" t="s">
        <v>85</v>
      </c>
      <c r="D1523" s="1"/>
      <c r="E1523" s="16">
        <v>44378</v>
      </c>
      <c r="F1523" s="1" t="s">
        <v>194</v>
      </c>
      <c r="G1523" s="2">
        <v>11185731</v>
      </c>
      <c r="H1523" s="2">
        <v>179726</v>
      </c>
      <c r="I1523" s="2">
        <v>297130</v>
      </c>
      <c r="J1523" s="2">
        <v>484</v>
      </c>
      <c r="K1523" s="2">
        <v>13496</v>
      </c>
      <c r="L1523" s="2">
        <v>15054</v>
      </c>
      <c r="M1523" s="2">
        <v>241</v>
      </c>
      <c r="N1523" s="2">
        <v>62.24</v>
      </c>
      <c r="O1523" cm="1">
        <f t="array" ref="O1523">SUMPRODUCT((G1523&lt;=$G$1501:$G$1550)/COUNTIF($G$1501:$G$1550,$G$1501:$G$1550))</f>
        <v>23</v>
      </c>
    </row>
    <row r="1524" spans="1:15" x14ac:dyDescent="0.45">
      <c r="A1524" s="1" t="s">
        <v>15</v>
      </c>
      <c r="D1524" s="1"/>
      <c r="E1524" s="16">
        <v>44378</v>
      </c>
      <c r="F1524" s="1" t="s">
        <v>194</v>
      </c>
      <c r="G1524" s="2">
        <v>10952403</v>
      </c>
      <c r="H1524" s="2">
        <v>703256</v>
      </c>
      <c r="I1524" s="2">
        <v>50977</v>
      </c>
      <c r="J1524" s="2">
        <v>1776</v>
      </c>
      <c r="K1524" s="2">
        <v>73442</v>
      </c>
      <c r="L1524" s="2">
        <v>14740</v>
      </c>
      <c r="M1524" s="2">
        <v>946</v>
      </c>
      <c r="N1524" s="2">
        <v>15.57</v>
      </c>
      <c r="O1524" cm="1">
        <f t="array" ref="O1524">SUMPRODUCT((G1524&lt;=$G$1501:$G$1550)/COUNTIF($G$1501:$G$1550,$G$1501:$G$1550))</f>
        <v>24</v>
      </c>
    </row>
    <row r="1525" spans="1:15" x14ac:dyDescent="0.45">
      <c r="A1525" s="1" t="s">
        <v>31</v>
      </c>
      <c r="D1525" s="1"/>
      <c r="E1525" s="16">
        <v>44378</v>
      </c>
      <c r="F1525" s="1" t="s">
        <v>194</v>
      </c>
      <c r="G1525" s="2">
        <v>10342254</v>
      </c>
      <c r="H1525" s="2">
        <v>601701</v>
      </c>
      <c r="I1525" s="2">
        <v>34929</v>
      </c>
      <c r="J1525" s="2">
        <v>1249</v>
      </c>
      <c r="K1525" s="2">
        <v>61280</v>
      </c>
      <c r="L1525" s="2">
        <v>13919</v>
      </c>
      <c r="M1525" s="2">
        <v>809</v>
      </c>
      <c r="N1525" s="2">
        <v>17.190000000000001</v>
      </c>
      <c r="O1525" cm="1">
        <f t="array" ref="O1525">SUMPRODUCT((G1525&lt;=$G$1501:$G$1550)/COUNTIF($G$1501:$G$1550,$G$1501:$G$1550))</f>
        <v>25</v>
      </c>
    </row>
    <row r="1526" spans="1:15" x14ac:dyDescent="0.45">
      <c r="A1526" s="1" t="s">
        <v>117</v>
      </c>
      <c r="D1526" s="1"/>
      <c r="E1526" s="16">
        <v>44378</v>
      </c>
      <c r="F1526" s="1" t="s">
        <v>194</v>
      </c>
      <c r="G1526" s="2">
        <v>9783818</v>
      </c>
      <c r="H1526" s="2">
        <v>176362</v>
      </c>
      <c r="I1526" s="2">
        <v>84246</v>
      </c>
      <c r="J1526" s="2">
        <v>731</v>
      </c>
      <c r="K1526" s="2">
        <v>6317</v>
      </c>
      <c r="L1526" s="2">
        <v>13167</v>
      </c>
      <c r="M1526" s="2">
        <v>237</v>
      </c>
      <c r="N1526" s="2">
        <v>55.48</v>
      </c>
      <c r="O1526" cm="1">
        <f t="array" ref="O1526">SUMPRODUCT((G1526&lt;=$G$1501:$G$1550)/COUNTIF($G$1501:$G$1550,$G$1501:$G$1550))</f>
        <v>26</v>
      </c>
    </row>
    <row r="1527" spans="1:15" x14ac:dyDescent="0.45">
      <c r="A1527" s="1" t="s">
        <v>29</v>
      </c>
      <c r="D1527" s="1"/>
      <c r="E1527" s="16">
        <v>44378</v>
      </c>
      <c r="F1527" s="1" t="s">
        <v>194</v>
      </c>
      <c r="G1527" s="2">
        <v>9481467</v>
      </c>
      <c r="H1527" s="2">
        <v>923405</v>
      </c>
      <c r="I1527" s="2">
        <v>57235</v>
      </c>
      <c r="J1527" s="2">
        <v>2173</v>
      </c>
      <c r="K1527" s="2">
        <v>155609</v>
      </c>
      <c r="L1527" s="2">
        <v>12761</v>
      </c>
      <c r="M1527" s="2">
        <v>1242</v>
      </c>
      <c r="N1527" s="2">
        <v>10.27</v>
      </c>
      <c r="O1527" cm="1">
        <f t="array" ref="O1527">SUMPRODUCT((G1527&lt;=$G$1501:$G$1550)/COUNTIF($G$1501:$G$1550,$G$1501:$G$1550))</f>
        <v>27</v>
      </c>
    </row>
    <row r="1528" spans="1:15" x14ac:dyDescent="0.45">
      <c r="A1528" s="1" t="s">
        <v>84</v>
      </c>
      <c r="D1528" s="1"/>
      <c r="E1528" s="16">
        <v>44378</v>
      </c>
      <c r="F1528" s="1" t="s">
        <v>194</v>
      </c>
      <c r="G1528" s="2">
        <v>8797725</v>
      </c>
      <c r="H1528" s="2">
        <v>185596</v>
      </c>
      <c r="I1528" s="2">
        <v>61063</v>
      </c>
      <c r="J1528" s="2">
        <v>540</v>
      </c>
      <c r="K1528" s="2">
        <v>22340</v>
      </c>
      <c r="L1528" s="2">
        <v>11840</v>
      </c>
      <c r="M1528" s="2">
        <v>249</v>
      </c>
      <c r="N1528" s="2">
        <v>47.4</v>
      </c>
      <c r="O1528" cm="1">
        <f t="array" ref="O1528">SUMPRODUCT((G1528&lt;=$G$1501:$G$1550)/COUNTIF($G$1501:$G$1550,$G$1501:$G$1550))</f>
        <v>28</v>
      </c>
    </row>
    <row r="1529" spans="1:15" x14ac:dyDescent="0.45">
      <c r="A1529" s="1" t="s">
        <v>168</v>
      </c>
      <c r="D1529" s="1"/>
      <c r="E1529" s="16">
        <v>44378</v>
      </c>
      <c r="F1529" s="1" t="s">
        <v>194</v>
      </c>
      <c r="G1529" s="2">
        <v>7975252</v>
      </c>
      <c r="H1529" s="2">
        <v>3417753</v>
      </c>
      <c r="I1529" s="2">
        <v>29585</v>
      </c>
      <c r="J1529" s="2">
        <v>8937</v>
      </c>
      <c r="K1529" s="2">
        <v>275172</v>
      </c>
      <c r="L1529" s="2">
        <v>10733</v>
      </c>
      <c r="M1529" s="2">
        <v>4599</v>
      </c>
      <c r="N1529" s="2">
        <v>2.33</v>
      </c>
      <c r="O1529" cm="1">
        <f t="array" ref="O1529">SUMPRODUCT((G1529&lt;=$G$1501:$G$1550)/COUNTIF($G$1501:$G$1550,$G$1501:$G$1550))</f>
        <v>29</v>
      </c>
    </row>
    <row r="1530" spans="1:15" x14ac:dyDescent="0.45">
      <c r="A1530" s="1" t="s">
        <v>146</v>
      </c>
      <c r="D1530" s="1"/>
      <c r="E1530" s="16">
        <v>44378</v>
      </c>
      <c r="F1530" s="1" t="s">
        <v>194</v>
      </c>
      <c r="G1530" s="2">
        <v>7878693</v>
      </c>
      <c r="H1530" s="2">
        <v>305198</v>
      </c>
      <c r="I1530" s="2">
        <v>83533</v>
      </c>
      <c r="J1530" s="2">
        <v>844</v>
      </c>
      <c r="K1530" s="2">
        <v>25717</v>
      </c>
      <c r="L1530" s="2">
        <v>10603</v>
      </c>
      <c r="M1530" s="2">
        <v>410</v>
      </c>
      <c r="N1530" s="2">
        <v>25.82</v>
      </c>
      <c r="O1530" cm="1">
        <f t="array" ref="O1530">SUMPRODUCT((G1530&lt;=$G$1501:$G$1550)/COUNTIF($G$1501:$G$1550,$G$1501:$G$1550))</f>
        <v>30</v>
      </c>
    </row>
    <row r="1531" spans="1:15" x14ac:dyDescent="0.45">
      <c r="A1531" s="1" t="s">
        <v>167</v>
      </c>
      <c r="D1531" s="1"/>
      <c r="E1531" s="16">
        <v>44378</v>
      </c>
      <c r="F1531" s="1" t="s">
        <v>194</v>
      </c>
      <c r="G1531" s="2">
        <v>7229071</v>
      </c>
      <c r="H1531" s="2">
        <v>1010598</v>
      </c>
      <c r="I1531" s="2">
        <v>107726</v>
      </c>
      <c r="J1531" s="2">
        <v>3791</v>
      </c>
      <c r="K1531" s="2">
        <v>110101</v>
      </c>
      <c r="L1531" s="2">
        <v>9729</v>
      </c>
      <c r="M1531" s="2">
        <v>1360</v>
      </c>
      <c r="N1531" s="2">
        <v>7.15</v>
      </c>
      <c r="O1531" cm="1">
        <f t="array" ref="O1531">SUMPRODUCT((G1531&lt;=$G$1501:$G$1550)/COUNTIF($G$1501:$G$1550,$G$1501:$G$1550))</f>
        <v>31</v>
      </c>
    </row>
    <row r="1532" spans="1:15" x14ac:dyDescent="0.45">
      <c r="A1532" s="1" t="s">
        <v>26</v>
      </c>
      <c r="D1532" s="1"/>
      <c r="E1532" s="16">
        <v>44378</v>
      </c>
      <c r="F1532" s="1" t="s">
        <v>194</v>
      </c>
      <c r="G1532" s="2">
        <v>7121195</v>
      </c>
      <c r="H1532" s="2">
        <v>502637</v>
      </c>
      <c r="I1532" s="2">
        <v>48912</v>
      </c>
      <c r="J1532" s="2">
        <v>1657</v>
      </c>
      <c r="K1532" s="2">
        <v>54840</v>
      </c>
      <c r="L1532" s="2">
        <v>9584</v>
      </c>
      <c r="M1532" s="2">
        <v>676</v>
      </c>
      <c r="N1532" s="2">
        <v>14.17</v>
      </c>
      <c r="O1532" cm="1">
        <f t="array" ref="O1532">SUMPRODUCT((G1532&lt;=$G$1501:$G$1550)/COUNTIF($G$1501:$G$1550,$G$1501:$G$1550))</f>
        <v>32</v>
      </c>
    </row>
    <row r="1533" spans="1:15" x14ac:dyDescent="0.45">
      <c r="A1533" s="1" t="s">
        <v>22</v>
      </c>
      <c r="D1533" s="1"/>
      <c r="E1533" s="16">
        <v>44378</v>
      </c>
      <c r="F1533" s="1" t="s">
        <v>194</v>
      </c>
      <c r="G1533" s="2">
        <v>6593873</v>
      </c>
      <c r="H1533" s="2">
        <v>531155</v>
      </c>
      <c r="I1533" s="2">
        <v>93945</v>
      </c>
      <c r="J1533" s="2">
        <v>2180</v>
      </c>
      <c r="K1533" s="2">
        <v>40601</v>
      </c>
      <c r="L1533" s="2">
        <v>8874</v>
      </c>
      <c r="M1533" s="2">
        <v>714</v>
      </c>
      <c r="N1533" s="2">
        <v>12.41</v>
      </c>
      <c r="O1533" cm="1">
        <f t="array" ref="O1533">SUMPRODUCT((G1533&lt;=$G$1501:$G$1550)/COUNTIF($G$1501:$G$1550,$G$1501:$G$1550))</f>
        <v>33</v>
      </c>
    </row>
    <row r="1534" spans="1:15" x14ac:dyDescent="0.45">
      <c r="A1534" s="1" t="s">
        <v>180</v>
      </c>
      <c r="D1534" s="1"/>
      <c r="E1534" s="16">
        <v>44378</v>
      </c>
      <c r="F1534" s="1" t="s">
        <v>194</v>
      </c>
      <c r="G1534" s="2">
        <v>5848649</v>
      </c>
      <c r="H1534" s="2">
        <v>168123</v>
      </c>
      <c r="I1534" s="2">
        <v>145186</v>
      </c>
      <c r="J1534" s="2">
        <v>551</v>
      </c>
      <c r="K1534" s="2">
        <v>14103</v>
      </c>
      <c r="L1534" s="2">
        <v>7871</v>
      </c>
      <c r="M1534" s="2">
        <v>226</v>
      </c>
      <c r="N1534" s="2">
        <v>34.79</v>
      </c>
      <c r="O1534" cm="1">
        <f t="array" ref="O1534">SUMPRODUCT((G1534&lt;=$G$1501:$G$1550)/COUNTIF($G$1501:$G$1550,$G$1501:$G$1550))</f>
        <v>34</v>
      </c>
    </row>
    <row r="1535" spans="1:15" x14ac:dyDescent="0.45">
      <c r="A1535" s="1" t="s">
        <v>45</v>
      </c>
      <c r="D1535" s="1"/>
      <c r="E1535" s="16">
        <v>44378</v>
      </c>
      <c r="F1535" s="1" t="s">
        <v>194</v>
      </c>
      <c r="G1535" s="2">
        <v>5316166</v>
      </c>
      <c r="H1535" s="2">
        <v>173693</v>
      </c>
      <c r="I1535" s="2">
        <v>22203</v>
      </c>
      <c r="J1535" s="2">
        <v>358</v>
      </c>
      <c r="K1535" s="2">
        <v>8920</v>
      </c>
      <c r="L1535" s="2">
        <v>7155</v>
      </c>
      <c r="M1535" s="2">
        <v>233</v>
      </c>
      <c r="N1535" s="2">
        <v>30.61</v>
      </c>
      <c r="O1535" cm="1">
        <f t="array" ref="O1535">SUMPRODUCT((G1535&lt;=$G$1501:$G$1550)/COUNTIF($G$1501:$G$1550,$G$1501:$G$1550))</f>
        <v>35</v>
      </c>
    </row>
    <row r="1536" spans="1:15" x14ac:dyDescent="0.45">
      <c r="A1536" s="1" t="s">
        <v>55</v>
      </c>
      <c r="D1536" s="1"/>
      <c r="E1536" s="16">
        <v>44378</v>
      </c>
      <c r="F1536" s="1" t="s">
        <v>194</v>
      </c>
      <c r="G1536" s="2">
        <v>5131103</v>
      </c>
      <c r="H1536" s="2">
        <v>198075</v>
      </c>
      <c r="I1536" s="2">
        <v>41610</v>
      </c>
      <c r="J1536" s="2">
        <v>623</v>
      </c>
      <c r="K1536" s="2">
        <v>16122</v>
      </c>
      <c r="L1536" s="2">
        <v>6905</v>
      </c>
      <c r="M1536" s="2">
        <v>266</v>
      </c>
      <c r="N1536" s="2">
        <v>25.9</v>
      </c>
      <c r="O1536" cm="1">
        <f t="array" ref="O1536">SUMPRODUCT((G1536&lt;=$G$1501:$G$1550)/COUNTIF($G$1501:$G$1550,$G$1501:$G$1550))</f>
        <v>36</v>
      </c>
    </row>
    <row r="1537" spans="1:15" x14ac:dyDescent="0.45">
      <c r="A1537" s="1" t="s">
        <v>43</v>
      </c>
      <c r="D1537" s="1"/>
      <c r="E1537" s="16">
        <v>44378</v>
      </c>
      <c r="F1537" s="1" t="s">
        <v>194</v>
      </c>
      <c r="G1537" s="2">
        <v>4924434</v>
      </c>
      <c r="H1537" s="2">
        <v>181661</v>
      </c>
      <c r="I1537" s="2">
        <v>560295</v>
      </c>
      <c r="J1537" s="2">
        <v>830</v>
      </c>
      <c r="K1537" s="2">
        <v>13645</v>
      </c>
      <c r="L1537" s="2">
        <v>6627</v>
      </c>
      <c r="M1537" s="2">
        <v>244</v>
      </c>
      <c r="N1537" s="2">
        <v>27.11</v>
      </c>
      <c r="O1537" cm="1">
        <f t="array" ref="O1537">SUMPRODUCT((G1537&lt;=$G$1501:$G$1550)/COUNTIF($G$1501:$G$1550,$G$1501:$G$1550))</f>
        <v>37</v>
      </c>
    </row>
    <row r="1538" spans="1:15" x14ac:dyDescent="0.45">
      <c r="A1538" s="1" t="s">
        <v>154</v>
      </c>
      <c r="D1538" s="1"/>
      <c r="E1538" s="16">
        <v>44378</v>
      </c>
      <c r="F1538" s="1" t="s">
        <v>194</v>
      </c>
      <c r="G1538" s="2">
        <v>4854240</v>
      </c>
      <c r="H1538" s="2">
        <v>185383</v>
      </c>
      <c r="I1538" s="2">
        <v>118760</v>
      </c>
      <c r="J1538" s="2">
        <v>750</v>
      </c>
      <c r="K1538" s="2">
        <v>42332</v>
      </c>
      <c r="L1538" s="2">
        <v>6533</v>
      </c>
      <c r="M1538" s="2">
        <v>249</v>
      </c>
      <c r="N1538" s="2">
        <v>26.18</v>
      </c>
      <c r="O1538" cm="1">
        <f t="array" ref="O1538">SUMPRODUCT((G1538&lt;=$G$1501:$G$1550)/COUNTIF($G$1501:$G$1550,$G$1501:$G$1550))</f>
        <v>38</v>
      </c>
    </row>
    <row r="1539" spans="1:15" x14ac:dyDescent="0.45">
      <c r="A1539" s="1" t="s">
        <v>159</v>
      </c>
      <c r="D1539" s="1"/>
      <c r="E1539" s="16">
        <v>44378</v>
      </c>
      <c r="F1539" s="1" t="s">
        <v>194</v>
      </c>
      <c r="G1539" s="2">
        <v>4656932</v>
      </c>
      <c r="H1539" s="2">
        <v>560234</v>
      </c>
      <c r="I1539" s="2">
        <v>53935</v>
      </c>
      <c r="J1539" s="2">
        <v>1525</v>
      </c>
      <c r="K1539" s="2">
        <v>57255</v>
      </c>
      <c r="L1539" s="2">
        <v>6267</v>
      </c>
      <c r="M1539" s="2">
        <v>754</v>
      </c>
      <c r="N1539" s="2">
        <v>8.31</v>
      </c>
      <c r="O1539" cm="1">
        <f t="array" ref="O1539">SUMPRODUCT((G1539&lt;=$G$1501:$G$1550)/COUNTIF($G$1501:$G$1550,$G$1501:$G$1550))</f>
        <v>39</v>
      </c>
    </row>
    <row r="1540" spans="1:15" x14ac:dyDescent="0.45">
      <c r="A1540" s="1" t="s">
        <v>70</v>
      </c>
      <c r="D1540" s="1"/>
      <c r="E1540" s="16">
        <v>44378</v>
      </c>
      <c r="F1540" s="1" t="s">
        <v>194</v>
      </c>
      <c r="G1540" s="2">
        <v>4329793</v>
      </c>
      <c r="H1540" s="2">
        <v>181753</v>
      </c>
      <c r="I1540" s="2">
        <v>26358</v>
      </c>
      <c r="J1540" s="2">
        <v>416</v>
      </c>
      <c r="K1540" s="2">
        <v>11025</v>
      </c>
      <c r="L1540" s="2">
        <v>5827</v>
      </c>
      <c r="M1540" s="2">
        <v>244</v>
      </c>
      <c r="N1540" s="2">
        <v>23.82</v>
      </c>
      <c r="O1540" cm="1">
        <f t="array" ref="O1540">SUMPRODUCT((G1540&lt;=$G$1501:$G$1550)/COUNTIF($G$1501:$G$1550,$G$1501:$G$1550))</f>
        <v>40</v>
      </c>
    </row>
    <row r="1541" spans="1:15" x14ac:dyDescent="0.45">
      <c r="A1541" s="1" t="s">
        <v>53</v>
      </c>
      <c r="D1541" s="1"/>
      <c r="E1541" s="16">
        <v>44378</v>
      </c>
      <c r="F1541" s="1" t="s">
        <v>194</v>
      </c>
      <c r="G1541" s="2">
        <v>3248563</v>
      </c>
      <c r="H1541" s="2">
        <v>183876</v>
      </c>
      <c r="I1541" s="2">
        <v>124687</v>
      </c>
      <c r="J1541" s="2">
        <v>419</v>
      </c>
      <c r="K1541" s="2">
        <v>20216</v>
      </c>
      <c r="L1541" s="2">
        <v>4372</v>
      </c>
      <c r="M1541" s="2">
        <v>247</v>
      </c>
      <c r="N1541" s="2">
        <v>17.670000000000002</v>
      </c>
      <c r="O1541" cm="1">
        <f t="array" ref="O1541">SUMPRODUCT((G1541&lt;=$G$1501:$G$1550)/COUNTIF($G$1501:$G$1550,$G$1501:$G$1550))</f>
        <v>41</v>
      </c>
    </row>
    <row r="1542" spans="1:15" x14ac:dyDescent="0.45">
      <c r="A1542" s="1" t="s">
        <v>165</v>
      </c>
      <c r="D1542" s="1"/>
      <c r="E1542" s="16">
        <v>44378</v>
      </c>
      <c r="F1542" s="1" t="s">
        <v>194</v>
      </c>
      <c r="G1542" s="2">
        <v>2954843</v>
      </c>
      <c r="H1542" s="2">
        <v>278818</v>
      </c>
      <c r="I1542" s="2">
        <v>151494</v>
      </c>
      <c r="J1542" s="2">
        <v>940</v>
      </c>
      <c r="K1542" s="2">
        <v>59659</v>
      </c>
      <c r="L1542" s="2">
        <v>3976</v>
      </c>
      <c r="M1542" s="2">
        <v>375</v>
      </c>
      <c r="N1542" s="2">
        <v>10.6</v>
      </c>
      <c r="O1542" cm="1">
        <f t="array" ref="O1542">SUMPRODUCT((G1542&lt;=$G$1501:$G$1550)/COUNTIF($G$1501:$G$1550,$G$1501:$G$1550))</f>
        <v>42</v>
      </c>
    </row>
    <row r="1543" spans="1:15" x14ac:dyDescent="0.45">
      <c r="A1543" s="1" t="s">
        <v>54</v>
      </c>
      <c r="D1543" s="1"/>
      <c r="E1543" s="16">
        <v>44378</v>
      </c>
      <c r="F1543" s="1" t="s">
        <v>194</v>
      </c>
      <c r="G1543" s="2">
        <v>2534619</v>
      </c>
      <c r="H1543" s="2">
        <v>246249</v>
      </c>
      <c r="I1543" s="2">
        <v>13134</v>
      </c>
      <c r="J1543" s="2">
        <v>576</v>
      </c>
      <c r="K1543" s="2">
        <v>20170</v>
      </c>
      <c r="L1543" s="2">
        <v>3411</v>
      </c>
      <c r="M1543" s="2">
        <v>331</v>
      </c>
      <c r="N1543" s="2">
        <v>10.29</v>
      </c>
      <c r="O1543" cm="1">
        <f t="array" ref="O1543">SUMPRODUCT((G1543&lt;=$G$1501:$G$1550)/COUNTIF($G$1501:$G$1550,$G$1501:$G$1550))</f>
        <v>43</v>
      </c>
    </row>
    <row r="1544" spans="1:15" x14ac:dyDescent="0.45">
      <c r="A1544" s="1" t="s">
        <v>185</v>
      </c>
      <c r="D1544" s="1"/>
      <c r="E1544" s="16">
        <v>44378</v>
      </c>
      <c r="F1544" s="1" t="s">
        <v>194</v>
      </c>
      <c r="G1544" s="2">
        <v>2459361</v>
      </c>
      <c r="H1544" s="2">
        <v>363219</v>
      </c>
      <c r="I1544" s="2">
        <v>42362</v>
      </c>
      <c r="J1544" s="2">
        <v>789</v>
      </c>
      <c r="K1544" s="2">
        <v>51876</v>
      </c>
      <c r="L1544" s="2">
        <v>3310</v>
      </c>
      <c r="M1544" s="2">
        <v>488</v>
      </c>
      <c r="N1544" s="2">
        <v>6.77</v>
      </c>
      <c r="O1544" cm="1">
        <f t="array" ref="O1544">SUMPRODUCT((G1544&lt;=$G$1501:$G$1550)/COUNTIF($G$1501:$G$1550,$G$1501:$G$1550))</f>
        <v>44</v>
      </c>
    </row>
    <row r="1545" spans="1:15" x14ac:dyDescent="0.45">
      <c r="A1545" s="1" t="s">
        <v>135</v>
      </c>
      <c r="D1545" s="1"/>
      <c r="E1545" s="16">
        <v>44378</v>
      </c>
      <c r="F1545" s="1" t="s">
        <v>194</v>
      </c>
      <c r="G1545" s="2">
        <v>2396481</v>
      </c>
      <c r="H1545" s="2">
        <v>174439</v>
      </c>
      <c r="I1545" s="2">
        <v>14352</v>
      </c>
      <c r="J1545" s="2">
        <v>347</v>
      </c>
      <c r="K1545" s="2">
        <v>7923</v>
      </c>
      <c r="L1545" s="2">
        <v>3225</v>
      </c>
      <c r="M1545" s="2">
        <v>234</v>
      </c>
      <c r="N1545" s="2">
        <v>13.74</v>
      </c>
      <c r="O1545" cm="1">
        <f t="array" ref="O1545">SUMPRODUCT((G1545&lt;=$G$1501:$G$1550)/COUNTIF($G$1501:$G$1550,$G$1501:$G$1550))</f>
        <v>45</v>
      </c>
    </row>
    <row r="1546" spans="1:15" x14ac:dyDescent="0.45">
      <c r="A1546" s="1" t="s">
        <v>71</v>
      </c>
      <c r="D1546" s="1"/>
      <c r="E1546" s="16">
        <v>44378</v>
      </c>
      <c r="F1546" s="1" t="s">
        <v>194</v>
      </c>
      <c r="G1546" s="2">
        <v>2321527</v>
      </c>
      <c r="H1546" s="2">
        <v>429801</v>
      </c>
      <c r="I1546" s="2">
        <v>76087</v>
      </c>
      <c r="J1546" s="2">
        <v>884</v>
      </c>
      <c r="K1546" s="2">
        <v>67091</v>
      </c>
      <c r="L1546" s="2">
        <v>3124</v>
      </c>
      <c r="M1546" s="2">
        <v>578</v>
      </c>
      <c r="N1546" s="2">
        <v>5.4</v>
      </c>
      <c r="O1546" cm="1">
        <f t="array" ref="O1546">SUMPRODUCT((G1546&lt;=$G$1501:$G$1550)/COUNTIF($G$1501:$G$1550,$G$1501:$G$1550))</f>
        <v>46</v>
      </c>
    </row>
    <row r="1547" spans="1:15" x14ac:dyDescent="0.45">
      <c r="A1547" s="1" t="s">
        <v>35</v>
      </c>
      <c r="D1547" s="1"/>
      <c r="E1547" s="16">
        <v>44378</v>
      </c>
      <c r="F1547" s="1" t="s">
        <v>194</v>
      </c>
      <c r="G1547" s="2">
        <v>1968299</v>
      </c>
      <c r="H1547" s="2">
        <v>285507</v>
      </c>
      <c r="I1547" s="2">
        <v>22749</v>
      </c>
      <c r="J1547" s="2">
        <v>1029</v>
      </c>
      <c r="K1547" s="2">
        <v>28440</v>
      </c>
      <c r="L1547" s="2">
        <v>2649</v>
      </c>
      <c r="M1547" s="2">
        <v>384</v>
      </c>
      <c r="N1547" s="2">
        <v>6.89</v>
      </c>
      <c r="O1547" cm="1">
        <f t="array" ref="O1547">SUMPRODUCT((G1547&lt;=$G$1501:$G$1550)/COUNTIF($G$1501:$G$1550,$G$1501:$G$1550))</f>
        <v>47</v>
      </c>
    </row>
    <row r="1548" spans="1:15" x14ac:dyDescent="0.45">
      <c r="A1548" s="1" t="s">
        <v>50</v>
      </c>
      <c r="D1548" s="1"/>
      <c r="E1548" s="16">
        <v>44378</v>
      </c>
      <c r="F1548" s="1" t="s">
        <v>194</v>
      </c>
      <c r="G1548" s="2">
        <v>1806284</v>
      </c>
      <c r="H1548" s="2">
        <v>212647</v>
      </c>
      <c r="I1548" s="2">
        <v>16033</v>
      </c>
      <c r="J1548" s="2">
        <v>444</v>
      </c>
      <c r="K1548" s="2">
        <v>36478</v>
      </c>
      <c r="L1548" s="2">
        <v>2431</v>
      </c>
      <c r="M1548" s="2">
        <v>286</v>
      </c>
      <c r="N1548" s="2">
        <v>8.49</v>
      </c>
      <c r="O1548" cm="1">
        <f t="array" ref="O1548">SUMPRODUCT((G1548&lt;=$G$1501:$G$1550)/COUNTIF($G$1501:$G$1550,$G$1501:$G$1550))</f>
        <v>48</v>
      </c>
    </row>
    <row r="1549" spans="1:15" x14ac:dyDescent="0.45">
      <c r="A1549" s="1" t="s">
        <v>13</v>
      </c>
      <c r="D1549" s="1"/>
      <c r="E1549" s="16">
        <v>44378</v>
      </c>
      <c r="F1549" s="1" t="s">
        <v>194</v>
      </c>
      <c r="G1549" s="2">
        <v>1485317</v>
      </c>
      <c r="H1549" s="2">
        <v>210507</v>
      </c>
      <c r="I1549" s="2">
        <v>53879</v>
      </c>
      <c r="J1549" s="2">
        <v>651</v>
      </c>
      <c r="K1549" s="2">
        <v>25795</v>
      </c>
      <c r="L1549" s="2">
        <v>1999</v>
      </c>
      <c r="M1549" s="2">
        <v>283</v>
      </c>
      <c r="N1549" s="2">
        <v>7.06</v>
      </c>
      <c r="O1549" cm="1">
        <f t="array" ref="O1549">SUMPRODUCT((G1549&lt;=$G$1501:$G$1550)/COUNTIF($G$1501:$G$1550,$G$1501:$G$1550))</f>
        <v>49</v>
      </c>
    </row>
    <row r="1550" spans="1:15" x14ac:dyDescent="0.45">
      <c r="A1550" s="1" t="s">
        <v>111</v>
      </c>
      <c r="D1550" s="1"/>
      <c r="E1550" s="16">
        <v>44378</v>
      </c>
      <c r="F1550" s="1" t="s">
        <v>194</v>
      </c>
      <c r="G1550" s="2">
        <v>1288007</v>
      </c>
      <c r="H1550" s="2">
        <v>196250</v>
      </c>
      <c r="I1550" s="2">
        <v>16458</v>
      </c>
      <c r="J1550" s="2">
        <v>475</v>
      </c>
      <c r="K1550" s="2">
        <v>18615</v>
      </c>
      <c r="L1550" s="2">
        <v>1733</v>
      </c>
      <c r="M1550" s="2">
        <v>264</v>
      </c>
      <c r="N1550" s="2">
        <v>6.56</v>
      </c>
      <c r="O1550" cm="1">
        <f t="array" ref="O1550">SUMPRODUCT((G1550&lt;=$G$1501:$G$1550)/COUNTIF($G$1501:$G$1550,$G$1501:$G$1550))</f>
        <v>50</v>
      </c>
    </row>
    <row r="1551" spans="1:15" x14ac:dyDescent="0.45">
      <c r="A1551" s="1" t="s">
        <v>18</v>
      </c>
      <c r="D1551" s="1"/>
      <c r="E1551" s="16">
        <v>44409</v>
      </c>
      <c r="F1551" s="1" t="s">
        <v>194</v>
      </c>
      <c r="G1551" s="2">
        <v>249610555</v>
      </c>
      <c r="H1551" s="2">
        <v>3255305</v>
      </c>
      <c r="I1551" s="2">
        <v>739948</v>
      </c>
      <c r="J1551" s="2">
        <v>6555</v>
      </c>
      <c r="K1551" s="2">
        <v>428053</v>
      </c>
      <c r="L1551" s="2">
        <v>335949</v>
      </c>
      <c r="M1551" s="2">
        <v>4381</v>
      </c>
      <c r="N1551" s="2">
        <v>76.680000000000007</v>
      </c>
      <c r="O1551" cm="1">
        <f t="array" ref="O1551">SUMPRODUCT((G1551&lt;=$G$1551:$G$1600)/COUNTIF($G$1551:$G$1600,$G$1551:$G$1600))</f>
        <v>1</v>
      </c>
    </row>
    <row r="1552" spans="1:15" x14ac:dyDescent="0.45">
      <c r="A1552" s="1" t="s">
        <v>24</v>
      </c>
      <c r="D1552" s="1"/>
      <c r="E1552" s="16">
        <v>44409</v>
      </c>
      <c r="F1552" s="1" t="s">
        <v>194</v>
      </c>
      <c r="G1552" s="2">
        <v>144558823</v>
      </c>
      <c r="H1552" s="2">
        <v>2270925</v>
      </c>
      <c r="I1552" s="2">
        <v>504734</v>
      </c>
      <c r="J1552" s="2">
        <v>5599</v>
      </c>
      <c r="K1552" s="2">
        <v>179725</v>
      </c>
      <c r="L1552" s="2">
        <v>194561</v>
      </c>
      <c r="M1552" s="2">
        <v>3056</v>
      </c>
      <c r="N1552" s="2">
        <v>63.66</v>
      </c>
      <c r="O1552" cm="1">
        <f t="array" ref="O1552">SUMPRODUCT((G1552&lt;=$G$1551:$G$1600)/COUNTIF($G$1551:$G$1600,$G$1551:$G$1600))</f>
        <v>2</v>
      </c>
    </row>
    <row r="1553" spans="1:15" x14ac:dyDescent="0.45">
      <c r="A1553" s="1" t="s">
        <v>12</v>
      </c>
      <c r="D1553" s="1"/>
      <c r="E1553" s="16">
        <v>44409</v>
      </c>
      <c r="F1553" s="1" t="s">
        <v>194</v>
      </c>
      <c r="G1553" s="2">
        <v>138132735</v>
      </c>
      <c r="H1553" s="2">
        <v>2964379</v>
      </c>
      <c r="I1553" s="2">
        <v>954507</v>
      </c>
      <c r="J1553" s="2">
        <v>5628</v>
      </c>
      <c r="K1553" s="2">
        <v>215239</v>
      </c>
      <c r="L1553" s="2">
        <v>185912</v>
      </c>
      <c r="M1553" s="2">
        <v>3989</v>
      </c>
      <c r="N1553" s="2">
        <v>46.6</v>
      </c>
      <c r="O1553" cm="1">
        <f t="array" ref="O1553">SUMPRODUCT((G1553&lt;=$G$1551:$G$1600)/COUNTIF($G$1551:$G$1600,$G$1551:$G$1600))</f>
        <v>3</v>
      </c>
    </row>
    <row r="1554" spans="1:15" x14ac:dyDescent="0.45">
      <c r="A1554" s="1" t="s">
        <v>61</v>
      </c>
      <c r="D1554" s="1"/>
      <c r="E1554" s="16">
        <v>44409</v>
      </c>
      <c r="F1554" s="1" t="s">
        <v>194</v>
      </c>
      <c r="G1554" s="2">
        <v>92864047</v>
      </c>
      <c r="H1554" s="2">
        <v>4709072</v>
      </c>
      <c r="I1554" s="2">
        <v>411397</v>
      </c>
      <c r="J1554" s="2">
        <v>13378</v>
      </c>
      <c r="K1554" s="2">
        <v>349077</v>
      </c>
      <c r="L1554" s="2">
        <v>124985</v>
      </c>
      <c r="M1554" s="2">
        <v>6337</v>
      </c>
      <c r="N1554" s="2">
        <v>19.72</v>
      </c>
      <c r="O1554" cm="1">
        <f t="array" ref="O1554">SUMPRODUCT((G1554&lt;=$G$1551:$G$1600)/COUNTIF($G$1551:$G$1600,$G$1551:$G$1600))</f>
        <v>4</v>
      </c>
    </row>
    <row r="1555" spans="1:15" x14ac:dyDescent="0.45">
      <c r="A1555" s="1" t="s">
        <v>10</v>
      </c>
      <c r="D1555" s="1"/>
      <c r="E1555" s="16">
        <v>44409</v>
      </c>
      <c r="F1555" s="1" t="s">
        <v>194</v>
      </c>
      <c r="G1555" s="2">
        <v>77871428</v>
      </c>
      <c r="H1555" s="2">
        <v>4764584</v>
      </c>
      <c r="I1555" s="2">
        <v>1061444</v>
      </c>
      <c r="J1555" s="2">
        <v>66110</v>
      </c>
      <c r="K1555" s="2">
        <v>473438</v>
      </c>
      <c r="L1555" s="2">
        <v>104806</v>
      </c>
      <c r="M1555" s="2">
        <v>6412</v>
      </c>
      <c r="N1555" s="2">
        <v>16.34</v>
      </c>
      <c r="O1555" cm="1">
        <f t="array" ref="O1555">SUMPRODUCT((G1555&lt;=$G$1551:$G$1600)/COUNTIF($G$1551:$G$1600,$G$1551:$G$1600))</f>
        <v>5</v>
      </c>
    </row>
    <row r="1556" spans="1:15" x14ac:dyDescent="0.45">
      <c r="A1556" s="1" t="s">
        <v>137</v>
      </c>
      <c r="D1556" s="1"/>
      <c r="E1556" s="16">
        <v>44409</v>
      </c>
      <c r="F1556" s="1" t="s">
        <v>194</v>
      </c>
      <c r="G1556" s="2">
        <v>77525514</v>
      </c>
      <c r="H1556" s="2">
        <v>3085069</v>
      </c>
      <c r="I1556" s="2">
        <v>301322</v>
      </c>
      <c r="J1556" s="2">
        <v>6463</v>
      </c>
      <c r="K1556" s="2">
        <v>272547</v>
      </c>
      <c r="L1556" s="2">
        <v>104341</v>
      </c>
      <c r="M1556" s="2">
        <v>4152</v>
      </c>
      <c r="N1556" s="2">
        <v>25.13</v>
      </c>
      <c r="O1556" cm="1">
        <f t="array" ref="O1556">SUMPRODUCT((G1556&lt;=$G$1551:$G$1600)/COUNTIF($G$1551:$G$1600,$G$1551:$G$1600))</f>
        <v>6</v>
      </c>
    </row>
    <row r="1557" spans="1:15" x14ac:dyDescent="0.45">
      <c r="A1557" s="1" t="s">
        <v>25</v>
      </c>
      <c r="D1557" s="1"/>
      <c r="E1557" s="16">
        <v>44409</v>
      </c>
      <c r="F1557" s="1" t="s">
        <v>194</v>
      </c>
      <c r="G1557" s="2">
        <v>75945145</v>
      </c>
      <c r="H1557" s="2">
        <v>2659710</v>
      </c>
      <c r="I1557" s="2">
        <v>905543</v>
      </c>
      <c r="J1557" s="2">
        <v>6027</v>
      </c>
      <c r="K1557" s="2">
        <v>333391</v>
      </c>
      <c r="L1557" s="2">
        <v>102214</v>
      </c>
      <c r="M1557" s="2">
        <v>3579</v>
      </c>
      <c r="N1557" s="2">
        <v>28.55</v>
      </c>
      <c r="O1557" cm="1">
        <f t="array" ref="O1557">SUMPRODUCT((G1557&lt;=$G$1551:$G$1600)/COUNTIF($G$1551:$G$1600,$G$1551:$G$1600))</f>
        <v>7</v>
      </c>
    </row>
    <row r="1558" spans="1:15" x14ac:dyDescent="0.45">
      <c r="A1558" s="1" t="s">
        <v>101</v>
      </c>
      <c r="D1558" s="1"/>
      <c r="E1558" s="16">
        <v>44409</v>
      </c>
      <c r="F1558" s="1" t="s">
        <v>194</v>
      </c>
      <c r="G1558" s="2">
        <v>60714613</v>
      </c>
      <c r="H1558" s="2">
        <v>2597525</v>
      </c>
      <c r="I1558" s="2">
        <v>748730</v>
      </c>
      <c r="J1558" s="2">
        <v>13930</v>
      </c>
      <c r="K1558" s="2">
        <v>160938</v>
      </c>
      <c r="L1558" s="2">
        <v>81715</v>
      </c>
      <c r="M1558" s="2">
        <v>3495</v>
      </c>
      <c r="N1558" s="2">
        <v>23.37</v>
      </c>
      <c r="O1558" cm="1">
        <f t="array" ref="O1558">SUMPRODUCT((G1558&lt;=$G$1551:$G$1600)/COUNTIF($G$1551:$G$1600,$G$1551:$G$1600))</f>
        <v>8</v>
      </c>
    </row>
    <row r="1559" spans="1:15" x14ac:dyDescent="0.45">
      <c r="A1559" s="1" t="s">
        <v>16</v>
      </c>
      <c r="D1559" s="1"/>
      <c r="E1559" s="16">
        <v>44409</v>
      </c>
      <c r="F1559" s="1" t="s">
        <v>194</v>
      </c>
      <c r="G1559" s="2">
        <v>49822431</v>
      </c>
      <c r="H1559" s="2">
        <v>1099409</v>
      </c>
      <c r="I1559" s="2">
        <v>392335</v>
      </c>
      <c r="J1559" s="2">
        <v>2538</v>
      </c>
      <c r="K1559" s="2">
        <v>114949</v>
      </c>
      <c r="L1559" s="2">
        <v>67055</v>
      </c>
      <c r="M1559" s="2">
        <v>1479</v>
      </c>
      <c r="N1559" s="2">
        <v>45.32</v>
      </c>
      <c r="O1559" cm="1">
        <f t="array" ref="O1559">SUMPRODUCT((G1559&lt;=$G$1551:$G$1600)/COUNTIF($G$1551:$G$1600,$G$1551:$G$1600))</f>
        <v>9</v>
      </c>
    </row>
    <row r="1560" spans="1:15" x14ac:dyDescent="0.45">
      <c r="A1560" s="1" t="s">
        <v>20</v>
      </c>
      <c r="D1560" s="1"/>
      <c r="E1560" s="16">
        <v>44409</v>
      </c>
      <c r="F1560" s="1" t="s">
        <v>194</v>
      </c>
      <c r="G1560" s="2">
        <v>42716591</v>
      </c>
      <c r="H1560" s="2">
        <v>731191</v>
      </c>
      <c r="I1560" s="2">
        <v>221649</v>
      </c>
      <c r="J1560" s="2">
        <v>1705</v>
      </c>
      <c r="K1560" s="2">
        <v>35607</v>
      </c>
      <c r="L1560" s="2">
        <v>57492</v>
      </c>
      <c r="M1560" s="2">
        <v>984</v>
      </c>
      <c r="N1560" s="2">
        <v>58.42</v>
      </c>
      <c r="O1560" cm="1">
        <f t="array" ref="O1560">SUMPRODUCT((G1560&lt;=$G$1551:$G$1600)/COUNTIF($G$1551:$G$1600,$G$1551:$G$1600))</f>
        <v>10</v>
      </c>
    </row>
    <row r="1561" spans="1:15" x14ac:dyDescent="0.45">
      <c r="A1561" s="1" t="s">
        <v>21</v>
      </c>
      <c r="D1561" s="1"/>
      <c r="E1561" s="16">
        <v>44409</v>
      </c>
      <c r="F1561" s="1" t="s">
        <v>194</v>
      </c>
      <c r="G1561" s="2">
        <v>30390294</v>
      </c>
      <c r="H1561" s="2">
        <v>1635924</v>
      </c>
      <c r="I1561" s="2">
        <v>171942</v>
      </c>
      <c r="J1561" s="2">
        <v>3610</v>
      </c>
      <c r="K1561" s="2">
        <v>130295</v>
      </c>
      <c r="L1561" s="2">
        <v>40902</v>
      </c>
      <c r="M1561" s="2">
        <v>2201</v>
      </c>
      <c r="N1561" s="2">
        <v>18.579999999999998</v>
      </c>
      <c r="O1561" cm="1">
        <f t="array" ref="O1561">SUMPRODUCT((G1561&lt;=$G$1551:$G$1600)/COUNTIF($G$1551:$G$1600,$G$1551:$G$1600))</f>
        <v>11</v>
      </c>
    </row>
    <row r="1562" spans="1:15" x14ac:dyDescent="0.45">
      <c r="A1562" s="1" t="s">
        <v>39</v>
      </c>
      <c r="D1562" s="1"/>
      <c r="E1562" s="16">
        <v>44409</v>
      </c>
      <c r="F1562" s="1" t="s">
        <v>194</v>
      </c>
      <c r="G1562" s="2">
        <v>23392208</v>
      </c>
      <c r="H1562" s="2">
        <v>172623</v>
      </c>
      <c r="I1562" s="2">
        <v>137976</v>
      </c>
      <c r="J1562" s="2">
        <v>758</v>
      </c>
      <c r="K1562" s="2">
        <v>12654</v>
      </c>
      <c r="L1562" s="2">
        <v>31483</v>
      </c>
      <c r="M1562" s="2">
        <v>232</v>
      </c>
      <c r="N1562" s="2">
        <v>135.51</v>
      </c>
      <c r="O1562" cm="1">
        <f t="array" ref="O1562">SUMPRODUCT((G1562&lt;=$G$1551:$G$1600)/COUNTIF($G$1551:$G$1600,$G$1551:$G$1600))</f>
        <v>12</v>
      </c>
    </row>
    <row r="1563" spans="1:15" x14ac:dyDescent="0.45">
      <c r="A1563" s="1" t="s">
        <v>34</v>
      </c>
      <c r="D1563" s="1"/>
      <c r="E1563" s="16">
        <v>44409</v>
      </c>
      <c r="F1563" s="1" t="s">
        <v>194</v>
      </c>
      <c r="G1563" s="2">
        <v>22282676</v>
      </c>
      <c r="H1563" s="2">
        <v>885871</v>
      </c>
      <c r="I1563" s="2">
        <v>149829</v>
      </c>
      <c r="J1563" s="2">
        <v>1832</v>
      </c>
      <c r="K1563" s="2">
        <v>49396</v>
      </c>
      <c r="L1563" s="2">
        <v>29990</v>
      </c>
      <c r="M1563" s="2">
        <v>1192</v>
      </c>
      <c r="N1563" s="2">
        <v>25.15</v>
      </c>
      <c r="O1563" cm="1">
        <f t="array" ref="O1563">SUMPRODUCT((G1563&lt;=$G$1551:$G$1600)/COUNTIF($G$1551:$G$1600,$G$1551:$G$1600))</f>
        <v>13</v>
      </c>
    </row>
    <row r="1564" spans="1:15" x14ac:dyDescent="0.45">
      <c r="A1564" s="1" t="s">
        <v>49</v>
      </c>
      <c r="D1564" s="1"/>
      <c r="E1564" s="16">
        <v>44409</v>
      </c>
      <c r="F1564" s="1" t="s">
        <v>194</v>
      </c>
      <c r="G1564" s="2">
        <v>20000785</v>
      </c>
      <c r="H1564" s="2">
        <v>643241</v>
      </c>
      <c r="I1564" s="2">
        <v>121446</v>
      </c>
      <c r="J1564" s="2">
        <v>1854</v>
      </c>
      <c r="K1564" s="2">
        <v>40896</v>
      </c>
      <c r="L1564" s="2">
        <v>26918</v>
      </c>
      <c r="M1564" s="2">
        <v>865</v>
      </c>
      <c r="N1564" s="2">
        <v>31.09</v>
      </c>
      <c r="O1564" cm="1">
        <f t="array" ref="O1564">SUMPRODUCT((G1564&lt;=$G$1551:$G$1600)/COUNTIF($G$1551:$G$1600,$G$1551:$G$1600))</f>
        <v>14</v>
      </c>
    </row>
    <row r="1565" spans="1:15" x14ac:dyDescent="0.45">
      <c r="A1565" s="1" t="s">
        <v>19</v>
      </c>
      <c r="D1565" s="1"/>
      <c r="E1565" s="16">
        <v>44409</v>
      </c>
      <c r="F1565" s="1" t="s">
        <v>194</v>
      </c>
      <c r="G1565" s="2">
        <v>19746958</v>
      </c>
      <c r="H1565" s="2">
        <v>981434</v>
      </c>
      <c r="I1565" s="2">
        <v>59009</v>
      </c>
      <c r="J1565" s="2">
        <v>3948</v>
      </c>
      <c r="K1565" s="2">
        <v>48563</v>
      </c>
      <c r="L1565" s="2">
        <v>26577</v>
      </c>
      <c r="M1565" s="2">
        <v>1320</v>
      </c>
      <c r="N1565" s="2">
        <v>20.12</v>
      </c>
      <c r="O1565" cm="1">
        <f t="array" ref="O1565">SUMPRODUCT((G1565&lt;=$G$1551:$G$1600)/COUNTIF($G$1551:$G$1600,$G$1551:$G$1600))</f>
        <v>15</v>
      </c>
    </row>
    <row r="1566" spans="1:15" x14ac:dyDescent="0.45">
      <c r="A1566" s="1" t="s">
        <v>28</v>
      </c>
      <c r="D1566" s="1"/>
      <c r="E1566" s="16">
        <v>44409</v>
      </c>
      <c r="F1566" s="1" t="s">
        <v>194</v>
      </c>
      <c r="G1566" s="2">
        <v>19712458</v>
      </c>
      <c r="H1566" s="2">
        <v>792669</v>
      </c>
      <c r="I1566" s="2">
        <v>56735</v>
      </c>
      <c r="J1566" s="2">
        <v>1674</v>
      </c>
      <c r="K1566" s="2">
        <v>35478</v>
      </c>
      <c r="L1566" s="2">
        <v>26530</v>
      </c>
      <c r="M1566" s="2">
        <v>1066</v>
      </c>
      <c r="N1566" s="2">
        <v>24.87</v>
      </c>
      <c r="O1566" cm="1">
        <f t="array" ref="O1566">SUMPRODUCT((G1566&lt;=$G$1551:$G$1600)/COUNTIF($G$1551:$G$1600,$G$1551:$G$1600))</f>
        <v>16</v>
      </c>
    </row>
    <row r="1567" spans="1:15" x14ac:dyDescent="0.45">
      <c r="A1567" s="1" t="s">
        <v>117</v>
      </c>
      <c r="D1567" s="1"/>
      <c r="E1567" s="16">
        <v>44409</v>
      </c>
      <c r="F1567" s="1" t="s">
        <v>194</v>
      </c>
      <c r="G1567" s="2">
        <v>19270349</v>
      </c>
      <c r="H1567" s="2">
        <v>225074</v>
      </c>
      <c r="I1567" s="2">
        <v>93305</v>
      </c>
      <c r="J1567" s="2">
        <v>800</v>
      </c>
      <c r="K1567" s="2">
        <v>8020</v>
      </c>
      <c r="L1567" s="2">
        <v>25935</v>
      </c>
      <c r="M1567" s="2">
        <v>302</v>
      </c>
      <c r="N1567" s="2">
        <v>85.62</v>
      </c>
      <c r="O1567" cm="1">
        <f t="array" ref="O1567">SUMPRODUCT((G1567&lt;=$G$1551:$G$1600)/COUNTIF($G$1551:$G$1600,$G$1551:$G$1600))</f>
        <v>17</v>
      </c>
    </row>
    <row r="1568" spans="1:15" x14ac:dyDescent="0.45">
      <c r="A1568" s="1" t="s">
        <v>163</v>
      </c>
      <c r="D1568" s="1"/>
      <c r="E1568" s="16">
        <v>44409</v>
      </c>
      <c r="F1568" s="1" t="s">
        <v>194</v>
      </c>
      <c r="G1568" s="2">
        <v>17229777</v>
      </c>
      <c r="H1568" s="2">
        <v>798172</v>
      </c>
      <c r="I1568" s="2">
        <v>627344</v>
      </c>
      <c r="J1568" s="2">
        <v>2382</v>
      </c>
      <c r="K1568" s="2">
        <v>76684</v>
      </c>
      <c r="L1568" s="2">
        <v>23189</v>
      </c>
      <c r="M1568" s="2">
        <v>1074</v>
      </c>
      <c r="N1568" s="2">
        <v>21.59</v>
      </c>
      <c r="O1568" cm="1">
        <f t="array" ref="O1568">SUMPRODUCT((G1568&lt;=$G$1551:$G$1600)/COUNTIF($G$1551:$G$1600,$G$1551:$G$1600))</f>
        <v>18</v>
      </c>
    </row>
    <row r="1569" spans="1:15" x14ac:dyDescent="0.45">
      <c r="A1569" s="1" t="s">
        <v>196</v>
      </c>
      <c r="D1569" s="1"/>
      <c r="E1569" s="16">
        <v>44409</v>
      </c>
      <c r="F1569" s="1" t="s">
        <v>194</v>
      </c>
      <c r="G1569" s="2">
        <v>14637233</v>
      </c>
      <c r="H1569" s="2">
        <v>390022</v>
      </c>
      <c r="I1569" s="2">
        <v>434157</v>
      </c>
      <c r="J1569" s="2">
        <v>5360</v>
      </c>
      <c r="K1569" s="2">
        <v>85806</v>
      </c>
      <c r="L1569" s="2">
        <v>19700</v>
      </c>
      <c r="M1569" s="2">
        <v>524</v>
      </c>
      <c r="N1569" s="2">
        <v>37.53</v>
      </c>
      <c r="O1569" cm="1">
        <f t="array" ref="O1569">SUMPRODUCT((G1569&lt;=$G$1551:$G$1600)/COUNTIF($G$1551:$G$1600,$G$1551:$G$1600))</f>
        <v>19</v>
      </c>
    </row>
    <row r="1570" spans="1:15" x14ac:dyDescent="0.45">
      <c r="A1570" s="1" t="s">
        <v>31</v>
      </c>
      <c r="D1570" s="1"/>
      <c r="E1570" s="16">
        <v>44409</v>
      </c>
      <c r="F1570" s="1" t="s">
        <v>194</v>
      </c>
      <c r="G1570" s="2">
        <v>13245119</v>
      </c>
      <c r="H1570" s="2">
        <v>608437</v>
      </c>
      <c r="I1570" s="2">
        <v>100089</v>
      </c>
      <c r="J1570" s="2">
        <v>1223</v>
      </c>
      <c r="K1570" s="2">
        <v>60053</v>
      </c>
      <c r="L1570" s="2">
        <v>17826</v>
      </c>
      <c r="M1570" s="2">
        <v>818</v>
      </c>
      <c r="N1570" s="2">
        <v>21.77</v>
      </c>
      <c r="O1570" cm="1">
        <f t="array" ref="O1570">SUMPRODUCT((G1570&lt;=$G$1551:$G$1600)/COUNTIF($G$1551:$G$1600,$G$1551:$G$1600))</f>
        <v>20</v>
      </c>
    </row>
    <row r="1571" spans="1:15" x14ac:dyDescent="0.45">
      <c r="A1571" s="1" t="s">
        <v>17</v>
      </c>
      <c r="D1571" s="1"/>
      <c r="E1571" s="16">
        <v>44409</v>
      </c>
      <c r="F1571" s="1" t="s">
        <v>194</v>
      </c>
      <c r="G1571" s="2">
        <v>12148236</v>
      </c>
      <c r="H1571" s="2">
        <v>675741</v>
      </c>
      <c r="I1571" s="2">
        <v>132475</v>
      </c>
      <c r="J1571" s="2">
        <v>1562</v>
      </c>
      <c r="K1571" s="2">
        <v>82532</v>
      </c>
      <c r="L1571" s="2">
        <v>16350</v>
      </c>
      <c r="M1571" s="2">
        <v>909</v>
      </c>
      <c r="N1571" s="2">
        <v>17.98</v>
      </c>
      <c r="O1571" cm="1">
        <f t="array" ref="O1571">SUMPRODUCT((G1571&lt;=$G$1551:$G$1600)/COUNTIF($G$1551:$G$1600,$G$1551:$G$1600))</f>
        <v>21</v>
      </c>
    </row>
    <row r="1572" spans="1:15" x14ac:dyDescent="0.45">
      <c r="A1572" s="1" t="s">
        <v>33</v>
      </c>
      <c r="D1572" s="1"/>
      <c r="E1572" s="16">
        <v>44409</v>
      </c>
      <c r="F1572" s="1" t="s">
        <v>194</v>
      </c>
      <c r="G1572" s="2">
        <v>12077642</v>
      </c>
      <c r="H1572" s="2">
        <v>207242</v>
      </c>
      <c r="I1572" s="2">
        <v>72059</v>
      </c>
      <c r="J1572" s="2">
        <v>537</v>
      </c>
      <c r="K1572" s="2">
        <v>8446</v>
      </c>
      <c r="L1572" s="2">
        <v>16255</v>
      </c>
      <c r="M1572" s="2">
        <v>278</v>
      </c>
      <c r="N1572" s="2">
        <v>58.28</v>
      </c>
      <c r="O1572" cm="1">
        <f t="array" ref="O1572">SUMPRODUCT((G1572&lt;=$G$1551:$G$1600)/COUNTIF($G$1551:$G$1600,$G$1551:$G$1600))</f>
        <v>22</v>
      </c>
    </row>
    <row r="1573" spans="1:15" x14ac:dyDescent="0.45">
      <c r="A1573" s="1" t="s">
        <v>14</v>
      </c>
      <c r="D1573" s="1"/>
      <c r="E1573" s="16">
        <v>44409</v>
      </c>
      <c r="F1573" s="1" t="s">
        <v>194</v>
      </c>
      <c r="G1573" s="2">
        <v>11881892</v>
      </c>
      <c r="H1573" s="2">
        <v>570068</v>
      </c>
      <c r="I1573" s="2">
        <v>69106</v>
      </c>
      <c r="J1573" s="2">
        <v>1134</v>
      </c>
      <c r="K1573" s="2">
        <v>35792</v>
      </c>
      <c r="L1573" s="2">
        <v>15991</v>
      </c>
      <c r="M1573" s="2">
        <v>767</v>
      </c>
      <c r="N1573" s="2">
        <v>20.84</v>
      </c>
      <c r="O1573" cm="1">
        <f t="array" ref="O1573">SUMPRODUCT((G1573&lt;=$G$1551:$G$1600)/COUNTIF($G$1551:$G$1600,$G$1551:$G$1600))</f>
        <v>23</v>
      </c>
    </row>
    <row r="1574" spans="1:15" x14ac:dyDescent="0.45">
      <c r="A1574" s="1" t="s">
        <v>84</v>
      </c>
      <c r="D1574" s="1"/>
      <c r="E1574" s="16">
        <v>44409</v>
      </c>
      <c r="F1574" s="1" t="s">
        <v>194</v>
      </c>
      <c r="G1574" s="2">
        <v>11036898</v>
      </c>
      <c r="H1574" s="2">
        <v>185104</v>
      </c>
      <c r="I1574" s="2">
        <v>37855</v>
      </c>
      <c r="J1574" s="2">
        <v>408</v>
      </c>
      <c r="K1574" s="2">
        <v>21199</v>
      </c>
      <c r="L1574" s="2">
        <v>14854</v>
      </c>
      <c r="M1574" s="2">
        <v>249</v>
      </c>
      <c r="N1574" s="2">
        <v>59.63</v>
      </c>
      <c r="O1574" cm="1">
        <f t="array" ref="O1574">SUMPRODUCT((G1574&lt;=$G$1551:$G$1600)/COUNTIF($G$1551:$G$1600,$G$1551:$G$1600))</f>
        <v>24</v>
      </c>
    </row>
    <row r="1575" spans="1:15" x14ac:dyDescent="0.45">
      <c r="A1575" s="1" t="s">
        <v>166</v>
      </c>
      <c r="D1575" s="1"/>
      <c r="E1575" s="16">
        <v>44409</v>
      </c>
      <c r="F1575" s="1" t="s">
        <v>194</v>
      </c>
      <c r="G1575" s="2">
        <v>10862711</v>
      </c>
      <c r="H1575" s="2">
        <v>494339</v>
      </c>
      <c r="I1575" s="2">
        <v>68660</v>
      </c>
      <c r="J1575" s="2">
        <v>1587</v>
      </c>
      <c r="K1575" s="2">
        <v>56917</v>
      </c>
      <c r="L1575" s="2">
        <v>14620</v>
      </c>
      <c r="M1575" s="2">
        <v>665</v>
      </c>
      <c r="N1575" s="2">
        <v>21.97</v>
      </c>
      <c r="O1575" cm="1">
        <f t="array" ref="O1575">SUMPRODUCT((G1575&lt;=$G$1551:$G$1600)/COUNTIF($G$1551:$G$1600,$G$1551:$G$1600))</f>
        <v>25</v>
      </c>
    </row>
    <row r="1576" spans="1:15" x14ac:dyDescent="0.45">
      <c r="A1576" s="1" t="s">
        <v>154</v>
      </c>
      <c r="D1576" s="1"/>
      <c r="E1576" s="16">
        <v>44409</v>
      </c>
      <c r="F1576" s="1" t="s">
        <v>194</v>
      </c>
      <c r="G1576" s="2">
        <v>10516692</v>
      </c>
      <c r="H1576" s="2">
        <v>225943</v>
      </c>
      <c r="I1576" s="2">
        <v>236858</v>
      </c>
      <c r="J1576" s="2">
        <v>589</v>
      </c>
      <c r="K1576" s="2">
        <v>52382</v>
      </c>
      <c r="L1576" s="2">
        <v>14154</v>
      </c>
      <c r="M1576" s="2">
        <v>304</v>
      </c>
      <c r="N1576" s="2">
        <v>46.55</v>
      </c>
      <c r="O1576" cm="1">
        <f t="array" ref="O1576">SUMPRODUCT((G1576&lt;=$G$1551:$G$1600)/COUNTIF($G$1551:$G$1600,$G$1551:$G$1600))</f>
        <v>26</v>
      </c>
    </row>
    <row r="1577" spans="1:15" x14ac:dyDescent="0.45">
      <c r="A1577" s="1" t="s">
        <v>29</v>
      </c>
      <c r="D1577" s="1"/>
      <c r="E1577" s="16">
        <v>44409</v>
      </c>
      <c r="F1577" s="1" t="s">
        <v>194</v>
      </c>
      <c r="G1577" s="2">
        <v>10321054</v>
      </c>
      <c r="H1577" s="2">
        <v>914357</v>
      </c>
      <c r="I1577" s="2">
        <v>90265</v>
      </c>
      <c r="J1577" s="2">
        <v>2668</v>
      </c>
      <c r="K1577" s="2">
        <v>149188</v>
      </c>
      <c r="L1577" s="2">
        <v>13891</v>
      </c>
      <c r="M1577" s="2">
        <v>1230</v>
      </c>
      <c r="N1577" s="2">
        <v>11.29</v>
      </c>
      <c r="O1577" cm="1">
        <f t="array" ref="O1577">SUMPRODUCT((G1577&lt;=$G$1551:$G$1600)/COUNTIF($G$1551:$G$1600,$G$1551:$G$1600))</f>
        <v>27</v>
      </c>
    </row>
    <row r="1578" spans="1:15" x14ac:dyDescent="0.45">
      <c r="A1578" s="1" t="s">
        <v>146</v>
      </c>
      <c r="D1578" s="1"/>
      <c r="E1578" s="16">
        <v>44409</v>
      </c>
      <c r="F1578" s="1" t="s">
        <v>194</v>
      </c>
      <c r="G1578" s="2">
        <v>9418782</v>
      </c>
      <c r="H1578" s="2">
        <v>300205</v>
      </c>
      <c r="I1578" s="2">
        <v>165660</v>
      </c>
      <c r="J1578" s="2">
        <v>866</v>
      </c>
      <c r="K1578" s="2">
        <v>24365</v>
      </c>
      <c r="L1578" s="2">
        <v>12676</v>
      </c>
      <c r="M1578" s="2">
        <v>404</v>
      </c>
      <c r="N1578" s="2">
        <v>31.37</v>
      </c>
      <c r="O1578" cm="1">
        <f t="array" ref="O1578">SUMPRODUCT((G1578&lt;=$G$1551:$G$1600)/COUNTIF($G$1551:$G$1600,$G$1551:$G$1600))</f>
        <v>28</v>
      </c>
    </row>
    <row r="1579" spans="1:15" x14ac:dyDescent="0.45">
      <c r="A1579" s="1" t="s">
        <v>15</v>
      </c>
      <c r="D1579" s="1"/>
      <c r="E1579" s="16">
        <v>44409</v>
      </c>
      <c r="F1579" s="1" t="s">
        <v>194</v>
      </c>
      <c r="G1579" s="2">
        <v>8981103</v>
      </c>
      <c r="H1579" s="2">
        <v>573820</v>
      </c>
      <c r="I1579" s="2">
        <v>43807</v>
      </c>
      <c r="J1579" s="2">
        <v>1228</v>
      </c>
      <c r="K1579" s="2">
        <v>59940</v>
      </c>
      <c r="L1579" s="2">
        <v>12087</v>
      </c>
      <c r="M1579" s="2">
        <v>772</v>
      </c>
      <c r="N1579" s="2">
        <v>15.65</v>
      </c>
      <c r="O1579" cm="1">
        <f t="array" ref="O1579">SUMPRODUCT((G1579&lt;=$G$1551:$G$1600)/COUNTIF($G$1551:$G$1600,$G$1551:$G$1600))</f>
        <v>29</v>
      </c>
    </row>
    <row r="1580" spans="1:15" x14ac:dyDescent="0.45">
      <c r="A1580" s="1" t="s">
        <v>52</v>
      </c>
      <c r="D1580" s="1"/>
      <c r="E1580" s="16">
        <v>44409</v>
      </c>
      <c r="F1580" s="1" t="s">
        <v>194</v>
      </c>
      <c r="G1580" s="2">
        <v>8198469</v>
      </c>
      <c r="H1580" s="2">
        <v>314468</v>
      </c>
      <c r="I1580" s="2">
        <v>48474</v>
      </c>
      <c r="J1580" s="2">
        <v>1268</v>
      </c>
      <c r="K1580" s="2">
        <v>25073</v>
      </c>
      <c r="L1580" s="2">
        <v>11034</v>
      </c>
      <c r="M1580" s="2">
        <v>423</v>
      </c>
      <c r="N1580" s="2">
        <v>26.07</v>
      </c>
      <c r="O1580" cm="1">
        <f t="array" ref="O1580">SUMPRODUCT((G1580&lt;=$G$1551:$G$1600)/COUNTIF($G$1551:$G$1600,$G$1551:$G$1600))</f>
        <v>30</v>
      </c>
    </row>
    <row r="1581" spans="1:15" x14ac:dyDescent="0.45">
      <c r="A1581" s="1" t="s">
        <v>22</v>
      </c>
      <c r="D1581" s="1"/>
      <c r="E1581" s="16">
        <v>44409</v>
      </c>
      <c r="F1581" s="1" t="s">
        <v>194</v>
      </c>
      <c r="G1581" s="2">
        <v>7905861</v>
      </c>
      <c r="H1581" s="2">
        <v>604130</v>
      </c>
      <c r="I1581" s="2">
        <v>287418</v>
      </c>
      <c r="J1581" s="2">
        <v>4131</v>
      </c>
      <c r="K1581" s="2">
        <v>47529</v>
      </c>
      <c r="L1581" s="2">
        <v>10640</v>
      </c>
      <c r="M1581" s="2">
        <v>813</v>
      </c>
      <c r="N1581" s="2">
        <v>13.09</v>
      </c>
      <c r="O1581" cm="1">
        <f t="array" ref="O1581">SUMPRODUCT((G1581&lt;=$G$1551:$G$1600)/COUNTIF($G$1551:$G$1600,$G$1551:$G$1600))</f>
        <v>31</v>
      </c>
    </row>
    <row r="1582" spans="1:15" x14ac:dyDescent="0.45">
      <c r="A1582" s="1" t="s">
        <v>216</v>
      </c>
      <c r="D1582" s="1"/>
      <c r="E1582" s="16">
        <v>44409</v>
      </c>
      <c r="F1582" s="1" t="s">
        <v>194</v>
      </c>
      <c r="G1582" s="2">
        <v>7704610</v>
      </c>
      <c r="H1582" s="2">
        <v>301394</v>
      </c>
      <c r="I1582" s="2">
        <v>52815</v>
      </c>
      <c r="J1582" s="2">
        <v>1130</v>
      </c>
      <c r="K1582" s="2">
        <v>30487</v>
      </c>
      <c r="L1582" s="2">
        <v>10369</v>
      </c>
      <c r="M1582" s="2">
        <v>405</v>
      </c>
      <c r="N1582" s="2">
        <v>25.56</v>
      </c>
      <c r="O1582" cm="1">
        <f t="array" ref="O1582">SUMPRODUCT((G1582&lt;=$G$1551:$G$1600)/COUNTIF($G$1551:$G$1600,$G$1551:$G$1600))</f>
        <v>32</v>
      </c>
    </row>
    <row r="1583" spans="1:15" x14ac:dyDescent="0.45">
      <c r="A1583" s="1" t="s">
        <v>168</v>
      </c>
      <c r="D1583" s="1"/>
      <c r="E1583" s="16">
        <v>44409</v>
      </c>
      <c r="F1583" s="1" t="s">
        <v>194</v>
      </c>
      <c r="G1583" s="2">
        <v>7092414</v>
      </c>
      <c r="H1583" s="2">
        <v>3047731</v>
      </c>
      <c r="I1583" s="2">
        <v>31054</v>
      </c>
      <c r="J1583" s="2">
        <v>20072</v>
      </c>
      <c r="K1583" s="2">
        <v>243444</v>
      </c>
      <c r="L1583" s="2">
        <v>9545</v>
      </c>
      <c r="M1583" s="2">
        <v>4101</v>
      </c>
      <c r="N1583" s="2">
        <v>2.33</v>
      </c>
      <c r="O1583" cm="1">
        <f t="array" ref="O1583">SUMPRODUCT((G1583&lt;=$G$1551:$G$1600)/COUNTIF($G$1551:$G$1600,$G$1551:$G$1600))</f>
        <v>33</v>
      </c>
    </row>
    <row r="1584" spans="1:15" x14ac:dyDescent="0.45">
      <c r="A1584" s="1" t="s">
        <v>195</v>
      </c>
      <c r="D1584" s="1"/>
      <c r="E1584" s="16">
        <v>44409</v>
      </c>
      <c r="F1584" s="1" t="s">
        <v>194</v>
      </c>
      <c r="G1584" s="2">
        <v>6007505</v>
      </c>
      <c r="H1584" s="2">
        <v>748783</v>
      </c>
      <c r="I1584" s="2">
        <v>104035</v>
      </c>
      <c r="J1584" s="2">
        <v>2504</v>
      </c>
      <c r="K1584" s="2">
        <v>142346</v>
      </c>
      <c r="L1584" s="2">
        <v>8085</v>
      </c>
      <c r="M1584" s="2">
        <v>1007</v>
      </c>
      <c r="N1584" s="2">
        <v>8.02</v>
      </c>
      <c r="O1584" cm="1">
        <f t="array" ref="O1584">SUMPRODUCT((G1584&lt;=$G$1551:$G$1600)/COUNTIF($G$1551:$G$1600,$G$1551:$G$1600))</f>
        <v>34</v>
      </c>
    </row>
    <row r="1585" spans="1:15" x14ac:dyDescent="0.45">
      <c r="A1585" s="1" t="s">
        <v>165</v>
      </c>
      <c r="D1585" s="1"/>
      <c r="E1585" s="16">
        <v>44409</v>
      </c>
      <c r="F1585" s="1" t="s">
        <v>194</v>
      </c>
      <c r="G1585" s="2">
        <v>5626125</v>
      </c>
      <c r="H1585" s="2">
        <v>372777</v>
      </c>
      <c r="I1585" s="2">
        <v>133538</v>
      </c>
      <c r="J1585" s="2">
        <v>2718</v>
      </c>
      <c r="K1585" s="2">
        <v>75441</v>
      </c>
      <c r="L1585" s="2">
        <v>7572</v>
      </c>
      <c r="M1585" s="2">
        <v>501</v>
      </c>
      <c r="N1585" s="2">
        <v>15.09</v>
      </c>
      <c r="O1585" cm="1">
        <f t="array" ref="O1585">SUMPRODUCT((G1585&lt;=$G$1551:$G$1600)/COUNTIF($G$1551:$G$1600,$G$1551:$G$1600))</f>
        <v>35</v>
      </c>
    </row>
    <row r="1586" spans="1:15" x14ac:dyDescent="0.45">
      <c r="A1586" s="1" t="s">
        <v>55</v>
      </c>
      <c r="D1586" s="1"/>
      <c r="E1586" s="16">
        <v>44409</v>
      </c>
      <c r="F1586" s="1" t="s">
        <v>194</v>
      </c>
      <c r="G1586" s="2">
        <v>5297826</v>
      </c>
      <c r="H1586" s="2">
        <v>202713</v>
      </c>
      <c r="I1586" s="2">
        <v>29103</v>
      </c>
      <c r="J1586" s="2">
        <v>598</v>
      </c>
      <c r="K1586" s="2">
        <v>16025</v>
      </c>
      <c r="L1586" s="2">
        <v>7130</v>
      </c>
      <c r="M1586" s="2">
        <v>272</v>
      </c>
      <c r="N1586" s="2">
        <v>26.13</v>
      </c>
      <c r="O1586" cm="1">
        <f t="array" ref="O1586">SUMPRODUCT((G1586&lt;=$G$1551:$G$1600)/COUNTIF($G$1551:$G$1600,$G$1551:$G$1600))</f>
        <v>36</v>
      </c>
    </row>
    <row r="1587" spans="1:15" x14ac:dyDescent="0.45">
      <c r="A1587" s="1" t="s">
        <v>85</v>
      </c>
      <c r="D1587" s="1"/>
      <c r="E1587" s="16">
        <v>44409</v>
      </c>
      <c r="F1587" s="1" t="s">
        <v>194</v>
      </c>
      <c r="G1587" s="2">
        <v>5102121</v>
      </c>
      <c r="H1587" s="2">
        <v>194801</v>
      </c>
      <c r="I1587" s="2">
        <v>165655</v>
      </c>
      <c r="J1587" s="2">
        <v>557</v>
      </c>
      <c r="K1587" s="2">
        <v>13839</v>
      </c>
      <c r="L1587" s="2">
        <v>6866</v>
      </c>
      <c r="M1587" s="2">
        <v>262</v>
      </c>
      <c r="N1587" s="2">
        <v>26.19</v>
      </c>
      <c r="O1587" cm="1">
        <f t="array" ref="O1587">SUMPRODUCT((G1587&lt;=$G$1551:$G$1600)/COUNTIF($G$1551:$G$1600,$G$1551:$G$1600))</f>
        <v>37</v>
      </c>
    </row>
    <row r="1588" spans="1:15" x14ac:dyDescent="0.45">
      <c r="A1588" s="1" t="s">
        <v>167</v>
      </c>
      <c r="D1588" s="1"/>
      <c r="E1588" s="16">
        <v>44409</v>
      </c>
      <c r="F1588" s="1" t="s">
        <v>194</v>
      </c>
      <c r="G1588" s="2">
        <v>4765086</v>
      </c>
      <c r="H1588" s="2">
        <v>869483</v>
      </c>
      <c r="I1588" s="2">
        <v>31833</v>
      </c>
      <c r="J1588" s="2">
        <v>2326</v>
      </c>
      <c r="K1588" s="2">
        <v>88648</v>
      </c>
      <c r="L1588" s="2">
        <v>6413</v>
      </c>
      <c r="M1588" s="2">
        <v>1170</v>
      </c>
      <c r="N1588" s="2">
        <v>5.48</v>
      </c>
      <c r="O1588" cm="1">
        <f t="array" ref="O1588">SUMPRODUCT((G1588&lt;=$G$1551:$G$1600)/COUNTIF($G$1551:$G$1600,$G$1551:$G$1600))</f>
        <v>38</v>
      </c>
    </row>
    <row r="1589" spans="1:15" x14ac:dyDescent="0.45">
      <c r="A1589" s="1" t="s">
        <v>70</v>
      </c>
      <c r="D1589" s="1"/>
      <c r="E1589" s="16">
        <v>44409</v>
      </c>
      <c r="F1589" s="1" t="s">
        <v>194</v>
      </c>
      <c r="G1589" s="2">
        <v>4403444</v>
      </c>
      <c r="H1589" s="2">
        <v>244682</v>
      </c>
      <c r="I1589" s="2">
        <v>14616</v>
      </c>
      <c r="J1589" s="2">
        <v>532</v>
      </c>
      <c r="K1589" s="2">
        <v>11420</v>
      </c>
      <c r="L1589" s="2">
        <v>5926</v>
      </c>
      <c r="M1589" s="2">
        <v>329</v>
      </c>
      <c r="N1589" s="2">
        <v>18</v>
      </c>
      <c r="O1589" cm="1">
        <f t="array" ref="O1589">SUMPRODUCT((G1589&lt;=$G$1551:$G$1600)/COUNTIF($G$1551:$G$1600,$G$1551:$G$1600))</f>
        <v>39</v>
      </c>
    </row>
    <row r="1590" spans="1:15" x14ac:dyDescent="0.45">
      <c r="A1590" s="1" t="s">
        <v>26</v>
      </c>
      <c r="D1590" s="1"/>
      <c r="E1590" s="16">
        <v>44409</v>
      </c>
      <c r="F1590" s="1" t="s">
        <v>194</v>
      </c>
      <c r="G1590" s="2">
        <v>4382507</v>
      </c>
      <c r="H1590" s="2">
        <v>299685</v>
      </c>
      <c r="I1590" s="2">
        <v>33262</v>
      </c>
      <c r="J1590" s="2">
        <v>823</v>
      </c>
      <c r="K1590" s="2">
        <v>31220</v>
      </c>
      <c r="L1590" s="2">
        <v>5898</v>
      </c>
      <c r="M1590" s="2">
        <v>403</v>
      </c>
      <c r="N1590" s="2">
        <v>14.62</v>
      </c>
      <c r="O1590" cm="1">
        <f t="array" ref="O1590">SUMPRODUCT((G1590&lt;=$G$1551:$G$1600)/COUNTIF($G$1551:$G$1600,$G$1551:$G$1600))</f>
        <v>40</v>
      </c>
    </row>
    <row r="1591" spans="1:15" x14ac:dyDescent="0.45">
      <c r="A1591" s="1" t="s">
        <v>54</v>
      </c>
      <c r="D1591" s="1"/>
      <c r="E1591" s="16">
        <v>44409</v>
      </c>
      <c r="F1591" s="1" t="s">
        <v>194</v>
      </c>
      <c r="G1591" s="2">
        <v>3652557</v>
      </c>
      <c r="H1591" s="2">
        <v>219873</v>
      </c>
      <c r="I1591" s="2">
        <v>34501</v>
      </c>
      <c r="J1591" s="2">
        <v>498</v>
      </c>
      <c r="K1591" s="2">
        <v>18268</v>
      </c>
      <c r="L1591" s="2">
        <v>4915</v>
      </c>
      <c r="M1591" s="2">
        <v>295</v>
      </c>
      <c r="N1591" s="2">
        <v>16.61</v>
      </c>
      <c r="O1591" cm="1">
        <f t="array" ref="O1591">SUMPRODUCT((G1591&lt;=$G$1551:$G$1600)/COUNTIF($G$1551:$G$1600,$G$1551:$G$1600))</f>
        <v>41</v>
      </c>
    </row>
    <row r="1592" spans="1:15" x14ac:dyDescent="0.45">
      <c r="A1592" s="1" t="s">
        <v>159</v>
      </c>
      <c r="D1592" s="1"/>
      <c r="E1592" s="16">
        <v>44409</v>
      </c>
      <c r="F1592" s="1" t="s">
        <v>194</v>
      </c>
      <c r="G1592" s="2">
        <v>3577765</v>
      </c>
      <c r="H1592" s="2">
        <v>438379</v>
      </c>
      <c r="I1592" s="2">
        <v>35494</v>
      </c>
      <c r="J1592" s="2">
        <v>1314</v>
      </c>
      <c r="K1592" s="2">
        <v>44062</v>
      </c>
      <c r="L1592" s="2">
        <v>4815</v>
      </c>
      <c r="M1592" s="2">
        <v>590</v>
      </c>
      <c r="N1592" s="2">
        <v>8.16</v>
      </c>
      <c r="O1592" cm="1">
        <f t="array" ref="O1592">SUMPRODUCT((G1592&lt;=$G$1551:$G$1600)/COUNTIF($G$1551:$G$1600,$G$1551:$G$1600))</f>
        <v>42</v>
      </c>
    </row>
    <row r="1593" spans="1:15" x14ac:dyDescent="0.45">
      <c r="A1593" s="1" t="s">
        <v>35</v>
      </c>
      <c r="D1593" s="1"/>
      <c r="E1593" s="16">
        <v>44409</v>
      </c>
      <c r="F1593" s="1" t="s">
        <v>194</v>
      </c>
      <c r="G1593" s="2">
        <v>3507479</v>
      </c>
      <c r="H1593" s="2">
        <v>301287</v>
      </c>
      <c r="I1593" s="2">
        <v>18136</v>
      </c>
      <c r="J1593" s="2">
        <v>746</v>
      </c>
      <c r="K1593" s="2">
        <v>27189</v>
      </c>
      <c r="L1593" s="2">
        <v>4720</v>
      </c>
      <c r="M1593" s="2">
        <v>405</v>
      </c>
      <c r="N1593" s="2">
        <v>11.64</v>
      </c>
      <c r="O1593" cm="1">
        <f t="array" ref="O1593">SUMPRODUCT((G1593&lt;=$G$1551:$G$1600)/COUNTIF($G$1551:$G$1600,$G$1551:$G$1600))</f>
        <v>43</v>
      </c>
    </row>
    <row r="1594" spans="1:15" x14ac:dyDescent="0.45">
      <c r="A1594" s="1" t="s">
        <v>98</v>
      </c>
      <c r="D1594" s="1"/>
      <c r="E1594" s="16">
        <v>44409</v>
      </c>
      <c r="F1594" s="1" t="s">
        <v>194</v>
      </c>
      <c r="G1594" s="2">
        <v>3360771</v>
      </c>
      <c r="H1594" s="2">
        <v>190105</v>
      </c>
      <c r="I1594" s="2">
        <v>40414</v>
      </c>
      <c r="J1594" s="2">
        <v>738</v>
      </c>
      <c r="K1594" s="2">
        <v>13090</v>
      </c>
      <c r="L1594" s="2">
        <v>4523</v>
      </c>
      <c r="M1594" s="2">
        <v>255</v>
      </c>
      <c r="N1594" s="2">
        <v>17.68</v>
      </c>
      <c r="O1594" cm="1">
        <f t="array" ref="O1594">SUMPRODUCT((G1594&lt;=$G$1551:$G$1600)/COUNTIF($G$1551:$G$1600,$G$1551:$G$1600))</f>
        <v>44</v>
      </c>
    </row>
    <row r="1595" spans="1:15" x14ac:dyDescent="0.45">
      <c r="A1595" s="1" t="s">
        <v>71</v>
      </c>
      <c r="D1595" s="1"/>
      <c r="E1595" s="16">
        <v>44409</v>
      </c>
      <c r="F1595" s="1" t="s">
        <v>194</v>
      </c>
      <c r="G1595" s="2">
        <v>3116282</v>
      </c>
      <c r="H1595" s="2">
        <v>440914</v>
      </c>
      <c r="I1595" s="2">
        <v>160206</v>
      </c>
      <c r="J1595" s="2">
        <v>1145</v>
      </c>
      <c r="K1595" s="2">
        <v>68187</v>
      </c>
      <c r="L1595" s="2">
        <v>4194</v>
      </c>
      <c r="M1595" s="2">
        <v>593</v>
      </c>
      <c r="N1595" s="2">
        <v>7.07</v>
      </c>
      <c r="O1595" cm="1">
        <f t="array" ref="O1595">SUMPRODUCT((G1595&lt;=$G$1551:$G$1600)/COUNTIF($G$1551:$G$1600,$G$1551:$G$1600))</f>
        <v>45</v>
      </c>
    </row>
    <row r="1596" spans="1:15" x14ac:dyDescent="0.45">
      <c r="A1596" s="1" t="s">
        <v>185</v>
      </c>
      <c r="D1596" s="1"/>
      <c r="E1596" s="16">
        <v>44409</v>
      </c>
      <c r="F1596" s="1" t="s">
        <v>194</v>
      </c>
      <c r="G1596" s="2">
        <v>2741880</v>
      </c>
      <c r="H1596" s="2">
        <v>422889</v>
      </c>
      <c r="I1596" s="2">
        <v>51043</v>
      </c>
      <c r="J1596" s="2">
        <v>4261</v>
      </c>
      <c r="K1596" s="2">
        <v>65461</v>
      </c>
      <c r="L1596" s="2">
        <v>3690</v>
      </c>
      <c r="M1596" s="2">
        <v>569</v>
      </c>
      <c r="N1596" s="2">
        <v>6.48</v>
      </c>
      <c r="O1596" cm="1">
        <f t="array" ref="O1596">SUMPRODUCT((G1596&lt;=$G$1551:$G$1600)/COUNTIF($G$1551:$G$1600,$G$1551:$G$1600))</f>
        <v>46</v>
      </c>
    </row>
    <row r="1597" spans="1:15" x14ac:dyDescent="0.45">
      <c r="A1597" s="1" t="s">
        <v>135</v>
      </c>
      <c r="D1597" s="1"/>
      <c r="E1597" s="16">
        <v>44409</v>
      </c>
      <c r="F1597" s="1" t="s">
        <v>194</v>
      </c>
      <c r="G1597" s="2">
        <v>2653805</v>
      </c>
      <c r="H1597" s="2">
        <v>185764</v>
      </c>
      <c r="I1597" s="2">
        <v>20841</v>
      </c>
      <c r="J1597" s="2">
        <v>357</v>
      </c>
      <c r="K1597" s="2">
        <v>7862</v>
      </c>
      <c r="L1597" s="2">
        <v>3571</v>
      </c>
      <c r="M1597" s="2">
        <v>250</v>
      </c>
      <c r="N1597" s="2">
        <v>14.29</v>
      </c>
      <c r="O1597" cm="1">
        <f t="array" ref="O1597">SUMPRODUCT((G1597&lt;=$G$1551:$G$1600)/COUNTIF($G$1551:$G$1600,$G$1551:$G$1600))</f>
        <v>47</v>
      </c>
    </row>
    <row r="1598" spans="1:15" x14ac:dyDescent="0.45">
      <c r="A1598" s="1" t="s">
        <v>53</v>
      </c>
      <c r="D1598" s="1"/>
      <c r="E1598" s="16">
        <v>44409</v>
      </c>
      <c r="F1598" s="1" t="s">
        <v>194</v>
      </c>
      <c r="G1598" s="2">
        <v>2649535</v>
      </c>
      <c r="H1598" s="2">
        <v>173686</v>
      </c>
      <c r="I1598" s="2">
        <v>41520</v>
      </c>
      <c r="J1598" s="2">
        <v>401</v>
      </c>
      <c r="K1598" s="2">
        <v>18286</v>
      </c>
      <c r="L1598" s="2">
        <v>3565</v>
      </c>
      <c r="M1598" s="2">
        <v>233</v>
      </c>
      <c r="N1598" s="2">
        <v>15.25</v>
      </c>
      <c r="O1598" cm="1">
        <f t="array" ref="O1598">SUMPRODUCT((G1598&lt;=$G$1551:$G$1600)/COUNTIF($G$1551:$G$1600,$G$1551:$G$1600))</f>
        <v>48</v>
      </c>
    </row>
    <row r="1599" spans="1:15" x14ac:dyDescent="0.45">
      <c r="A1599" s="1" t="s">
        <v>50</v>
      </c>
      <c r="D1599" s="1"/>
      <c r="E1599" s="16">
        <v>44409</v>
      </c>
      <c r="F1599" s="1" t="s">
        <v>194</v>
      </c>
      <c r="G1599" s="2">
        <v>1917432</v>
      </c>
      <c r="H1599" s="2">
        <v>205425</v>
      </c>
      <c r="I1599" s="2">
        <v>20531</v>
      </c>
      <c r="J1599" s="2">
        <v>424</v>
      </c>
      <c r="K1599" s="2">
        <v>34801</v>
      </c>
      <c r="L1599" s="2">
        <v>2580</v>
      </c>
      <c r="M1599" s="2">
        <v>276</v>
      </c>
      <c r="N1599" s="2">
        <v>9.33</v>
      </c>
      <c r="O1599" cm="1">
        <f t="array" ref="O1599">SUMPRODUCT((G1599&lt;=$G$1551:$G$1600)/COUNTIF($G$1551:$G$1600,$G$1551:$G$1600))</f>
        <v>49</v>
      </c>
    </row>
    <row r="1600" spans="1:15" x14ac:dyDescent="0.45">
      <c r="A1600" s="1" t="s">
        <v>111</v>
      </c>
      <c r="D1600" s="1"/>
      <c r="E1600" s="16">
        <v>44409</v>
      </c>
      <c r="F1600" s="1" t="s">
        <v>194</v>
      </c>
      <c r="G1600" s="2">
        <v>1277121</v>
      </c>
      <c r="H1600" s="2">
        <v>194883</v>
      </c>
      <c r="I1600" s="2">
        <v>59383</v>
      </c>
      <c r="J1600" s="2">
        <v>565</v>
      </c>
      <c r="K1600" s="2">
        <v>17250</v>
      </c>
      <c r="L1600" s="2">
        <v>1718</v>
      </c>
      <c r="M1600" s="2">
        <v>262</v>
      </c>
      <c r="N1600" s="2">
        <v>6.55</v>
      </c>
      <c r="O1600" cm="1">
        <f t="array" ref="O1600">SUMPRODUCT((G1600&lt;=$G$1551:$G$1600)/COUNTIF($G$1551:$G$1600,$G$1551:$G$1600))</f>
        <v>50</v>
      </c>
    </row>
    <row r="1601" spans="1:15" x14ac:dyDescent="0.45">
      <c r="A1601" s="1" t="s">
        <v>18</v>
      </c>
      <c r="D1601" s="1"/>
      <c r="E1601" s="16">
        <v>44440</v>
      </c>
      <c r="F1601" s="1" t="s">
        <v>194</v>
      </c>
      <c r="G1601" s="2">
        <v>222594651</v>
      </c>
      <c r="H1601" s="2">
        <v>2982598</v>
      </c>
      <c r="I1601" s="2">
        <v>785055</v>
      </c>
      <c r="J1601" s="2">
        <v>8506</v>
      </c>
      <c r="K1601" s="2">
        <v>394043</v>
      </c>
      <c r="L1601" s="2">
        <v>309589</v>
      </c>
      <c r="M1601" s="2">
        <v>4148</v>
      </c>
      <c r="N1601" s="2">
        <v>74.63</v>
      </c>
      <c r="O1601" cm="1">
        <f t="array" ref="O1601">SUMPRODUCT((G1601&lt;=$G$1601:$G$1650)/COUNTIF($G$1601:$G$1650,$G$1601:$G$1650))</f>
        <v>1</v>
      </c>
    </row>
    <row r="1602" spans="1:15" x14ac:dyDescent="0.45">
      <c r="A1602" s="1" t="s">
        <v>24</v>
      </c>
      <c r="D1602" s="1"/>
      <c r="E1602" s="16">
        <v>44440</v>
      </c>
      <c r="F1602" s="1" t="s">
        <v>194</v>
      </c>
      <c r="G1602" s="2">
        <v>144525900</v>
      </c>
      <c r="H1602" s="2">
        <v>1891853</v>
      </c>
      <c r="I1602" s="2">
        <v>602172</v>
      </c>
      <c r="J1602" s="2">
        <v>5099</v>
      </c>
      <c r="K1602" s="2">
        <v>139075</v>
      </c>
      <c r="L1602" s="2">
        <v>201009</v>
      </c>
      <c r="M1602" s="2">
        <v>2631</v>
      </c>
      <c r="N1602" s="2">
        <v>76.39</v>
      </c>
      <c r="O1602" cm="1">
        <f t="array" ref="O1602">SUMPRODUCT((G1602&lt;=$G$1601:$G$1650)/COUNTIF($G$1601:$G$1650,$G$1601:$G$1650))</f>
        <v>2</v>
      </c>
    </row>
    <row r="1603" spans="1:15" x14ac:dyDescent="0.45">
      <c r="A1603" s="1" t="s">
        <v>12</v>
      </c>
      <c r="D1603" s="1"/>
      <c r="E1603" s="16">
        <v>44440</v>
      </c>
      <c r="F1603" s="1" t="s">
        <v>194</v>
      </c>
      <c r="G1603" s="2">
        <v>107406590</v>
      </c>
      <c r="H1603" s="2">
        <v>2723708</v>
      </c>
      <c r="I1603" s="2">
        <v>649344</v>
      </c>
      <c r="J1603" s="2">
        <v>5560</v>
      </c>
      <c r="K1603" s="2">
        <v>201351</v>
      </c>
      <c r="L1603" s="2">
        <v>149383</v>
      </c>
      <c r="M1603" s="2">
        <v>3788</v>
      </c>
      <c r="N1603" s="2">
        <v>39.43</v>
      </c>
      <c r="O1603" cm="1">
        <f t="array" ref="O1603">SUMPRODUCT((G1603&lt;=$G$1601:$G$1650)/COUNTIF($G$1601:$G$1650,$G$1601:$G$1650))</f>
        <v>3</v>
      </c>
    </row>
    <row r="1604" spans="1:15" x14ac:dyDescent="0.45">
      <c r="A1604" s="1" t="s">
        <v>137</v>
      </c>
      <c r="D1604" s="1"/>
      <c r="E1604" s="16">
        <v>44440</v>
      </c>
      <c r="F1604" s="1" t="s">
        <v>194</v>
      </c>
      <c r="G1604" s="2">
        <v>92393642</v>
      </c>
      <c r="H1604" s="2">
        <v>2972494</v>
      </c>
      <c r="I1604" s="2">
        <v>746991</v>
      </c>
      <c r="J1604" s="2">
        <v>7148</v>
      </c>
      <c r="K1604" s="2">
        <v>257779</v>
      </c>
      <c r="L1604" s="2">
        <v>128502</v>
      </c>
      <c r="M1604" s="2">
        <v>4134</v>
      </c>
      <c r="N1604" s="2">
        <v>31.08</v>
      </c>
      <c r="O1604" cm="1">
        <f t="array" ref="O1604">SUMPRODUCT((G1604&lt;=$G$1601:$G$1650)/COUNTIF($G$1601:$G$1650,$G$1601:$G$1650))</f>
        <v>4</v>
      </c>
    </row>
    <row r="1605" spans="1:15" x14ac:dyDescent="0.45">
      <c r="A1605" s="1" t="s">
        <v>25</v>
      </c>
      <c r="D1605" s="1"/>
      <c r="E1605" s="16">
        <v>44440</v>
      </c>
      <c r="F1605" s="1" t="s">
        <v>194</v>
      </c>
      <c r="G1605" s="2">
        <v>76513540</v>
      </c>
      <c r="H1605" s="2">
        <v>2120032</v>
      </c>
      <c r="I1605" s="2">
        <v>803027</v>
      </c>
      <c r="J1605" s="2">
        <v>5700</v>
      </c>
      <c r="K1605" s="2">
        <v>275316</v>
      </c>
      <c r="L1605" s="2">
        <v>106416</v>
      </c>
      <c r="M1605" s="2">
        <v>2948</v>
      </c>
      <c r="N1605" s="2">
        <v>36.090000000000003</v>
      </c>
      <c r="O1605" cm="1">
        <f t="array" ref="O1605">SUMPRODUCT((G1605&lt;=$G$1601:$G$1650)/COUNTIF($G$1601:$G$1650,$G$1601:$G$1650))</f>
        <v>5</v>
      </c>
    </row>
    <row r="1606" spans="1:15" x14ac:dyDescent="0.45">
      <c r="A1606" s="1" t="s">
        <v>61</v>
      </c>
      <c r="D1606" s="1"/>
      <c r="E1606" s="16">
        <v>44440</v>
      </c>
      <c r="F1606" s="1" t="s">
        <v>194</v>
      </c>
      <c r="G1606" s="2">
        <v>68691621</v>
      </c>
      <c r="H1606" s="2">
        <v>3511300</v>
      </c>
      <c r="I1606" s="2">
        <v>330106</v>
      </c>
      <c r="J1606" s="2">
        <v>9096</v>
      </c>
      <c r="K1606" s="2">
        <v>273660</v>
      </c>
      <c r="L1606" s="2">
        <v>95537</v>
      </c>
      <c r="M1606" s="2">
        <v>4883</v>
      </c>
      <c r="N1606" s="2">
        <v>19.559999999999999</v>
      </c>
      <c r="O1606" cm="1">
        <f t="array" ref="O1606">SUMPRODUCT((G1606&lt;=$G$1601:$G$1650)/COUNTIF($G$1601:$G$1650,$G$1601:$G$1650))</f>
        <v>6</v>
      </c>
    </row>
    <row r="1607" spans="1:15" x14ac:dyDescent="0.45">
      <c r="A1607" s="1" t="s">
        <v>16</v>
      </c>
      <c r="D1607" s="1"/>
      <c r="E1607" s="16">
        <v>44440</v>
      </c>
      <c r="F1607" s="1" t="s">
        <v>194</v>
      </c>
      <c r="G1607" s="2">
        <v>61533744</v>
      </c>
      <c r="H1607" s="2">
        <v>1007538</v>
      </c>
      <c r="I1607" s="2">
        <v>725556</v>
      </c>
      <c r="J1607" s="2">
        <v>2823</v>
      </c>
      <c r="K1607" s="2">
        <v>105073</v>
      </c>
      <c r="L1607" s="2">
        <v>85582</v>
      </c>
      <c r="M1607" s="2">
        <v>1401</v>
      </c>
      <c r="N1607" s="2">
        <v>61.07</v>
      </c>
      <c r="O1607" cm="1">
        <f t="array" ref="O1607">SUMPRODUCT((G1607&lt;=$G$1601:$G$1650)/COUNTIF($G$1601:$G$1650,$G$1601:$G$1650))</f>
        <v>7</v>
      </c>
    </row>
    <row r="1608" spans="1:15" x14ac:dyDescent="0.45">
      <c r="A1608" s="1" t="s">
        <v>10</v>
      </c>
      <c r="D1608" s="1"/>
      <c r="E1608" s="16">
        <v>44440</v>
      </c>
      <c r="F1608" s="1" t="s">
        <v>194</v>
      </c>
      <c r="G1608" s="2">
        <v>60226831</v>
      </c>
      <c r="H1608" s="2">
        <v>4160495</v>
      </c>
      <c r="I1608" s="2">
        <v>1212148</v>
      </c>
      <c r="J1608" s="2">
        <v>82928</v>
      </c>
      <c r="K1608" s="2">
        <v>415949</v>
      </c>
      <c r="L1608" s="2">
        <v>83764</v>
      </c>
      <c r="M1608" s="2">
        <v>5786</v>
      </c>
      <c r="N1608" s="2">
        <v>14.48</v>
      </c>
      <c r="O1608" cm="1">
        <f t="array" ref="O1608">SUMPRODUCT((G1608&lt;=$G$1601:$G$1650)/COUNTIF($G$1601:$G$1650,$G$1601:$G$1650))</f>
        <v>8</v>
      </c>
    </row>
    <row r="1609" spans="1:15" x14ac:dyDescent="0.45">
      <c r="A1609" s="1" t="s">
        <v>101</v>
      </c>
      <c r="D1609" s="1"/>
      <c r="E1609" s="16">
        <v>44440</v>
      </c>
      <c r="F1609" s="1" t="s">
        <v>194</v>
      </c>
      <c r="G1609" s="2">
        <v>53919349</v>
      </c>
      <c r="H1609" s="2">
        <v>2329905</v>
      </c>
      <c r="I1609" s="2">
        <v>354154</v>
      </c>
      <c r="J1609" s="2">
        <v>6183</v>
      </c>
      <c r="K1609" s="2">
        <v>143456</v>
      </c>
      <c r="L1609" s="2">
        <v>74992</v>
      </c>
      <c r="M1609" s="2">
        <v>3240</v>
      </c>
      <c r="N1609" s="2">
        <v>23.14</v>
      </c>
      <c r="O1609" cm="1">
        <f t="array" ref="O1609">SUMPRODUCT((G1609&lt;=$G$1601:$G$1650)/COUNTIF($G$1601:$G$1650,$G$1601:$G$1650))</f>
        <v>9</v>
      </c>
    </row>
    <row r="1610" spans="1:15" x14ac:dyDescent="0.45">
      <c r="A1610" s="1" t="s">
        <v>157</v>
      </c>
      <c r="D1610" s="1"/>
      <c r="E1610" s="16">
        <v>44440</v>
      </c>
      <c r="F1610" s="1" t="s">
        <v>194</v>
      </c>
      <c r="G1610" s="2">
        <v>40472173</v>
      </c>
      <c r="H1610" s="2">
        <v>800240</v>
      </c>
      <c r="I1610" s="2">
        <v>983406</v>
      </c>
      <c r="J1610" s="2">
        <v>16345</v>
      </c>
      <c r="K1610" s="2">
        <v>71631</v>
      </c>
      <c r="L1610" s="2">
        <v>56289</v>
      </c>
      <c r="M1610" s="2">
        <v>1112</v>
      </c>
      <c r="N1610" s="2">
        <v>50.58</v>
      </c>
      <c r="O1610" cm="1">
        <f t="array" ref="O1610">SUMPRODUCT((G1610&lt;=$G$1601:$G$1650)/COUNTIF($G$1601:$G$1650,$G$1601:$G$1650))</f>
        <v>10</v>
      </c>
    </row>
    <row r="1611" spans="1:15" x14ac:dyDescent="0.45">
      <c r="A1611" s="1" t="s">
        <v>198</v>
      </c>
      <c r="D1611" s="1"/>
      <c r="E1611" s="16">
        <v>44440</v>
      </c>
      <c r="F1611" s="1" t="s">
        <v>194</v>
      </c>
      <c r="G1611" s="2">
        <v>35953907</v>
      </c>
      <c r="H1611" s="2">
        <v>309267</v>
      </c>
      <c r="I1611" s="2">
        <v>515344</v>
      </c>
      <c r="J1611" s="2">
        <v>5044</v>
      </c>
      <c r="K1611" s="2">
        <v>46786</v>
      </c>
      <c r="L1611" s="2">
        <v>50005</v>
      </c>
      <c r="M1611" s="2">
        <v>430</v>
      </c>
      <c r="N1611" s="2">
        <v>116.26</v>
      </c>
      <c r="O1611" cm="1">
        <f t="array" ref="O1611">SUMPRODUCT((G1611&lt;=$G$1601:$G$1650)/COUNTIF($G$1601:$G$1650,$G$1601:$G$1650))</f>
        <v>11</v>
      </c>
    </row>
    <row r="1612" spans="1:15" x14ac:dyDescent="0.45">
      <c r="A1612" s="1" t="s">
        <v>20</v>
      </c>
      <c r="D1612" s="1"/>
      <c r="E1612" s="16">
        <v>44440</v>
      </c>
      <c r="F1612" s="1" t="s">
        <v>194</v>
      </c>
      <c r="G1612" s="2">
        <v>34807412</v>
      </c>
      <c r="H1612" s="2">
        <v>682811</v>
      </c>
      <c r="I1612" s="2">
        <v>164304</v>
      </c>
      <c r="J1612" s="2">
        <v>1793</v>
      </c>
      <c r="K1612" s="2">
        <v>33889</v>
      </c>
      <c r="L1612" s="2">
        <v>48410</v>
      </c>
      <c r="M1612" s="2">
        <v>949</v>
      </c>
      <c r="N1612" s="2">
        <v>50.98</v>
      </c>
      <c r="O1612" cm="1">
        <f t="array" ref="O1612">SUMPRODUCT((G1612&lt;=$G$1601:$G$1650)/COUNTIF($G$1601:$G$1650,$G$1601:$G$1650))</f>
        <v>12</v>
      </c>
    </row>
    <row r="1613" spans="1:15" x14ac:dyDescent="0.45">
      <c r="A1613" s="1" t="s">
        <v>21</v>
      </c>
      <c r="D1613" s="1"/>
      <c r="E1613" s="16">
        <v>44440</v>
      </c>
      <c r="F1613" s="1" t="s">
        <v>194</v>
      </c>
      <c r="G1613" s="2">
        <v>28737986</v>
      </c>
      <c r="H1613" s="2">
        <v>1617065</v>
      </c>
      <c r="I1613" s="2">
        <v>119110</v>
      </c>
      <c r="J1613" s="2">
        <v>4006</v>
      </c>
      <c r="K1613" s="2">
        <v>126846</v>
      </c>
      <c r="L1613" s="2">
        <v>39969</v>
      </c>
      <c r="M1613" s="2">
        <v>2249</v>
      </c>
      <c r="N1613" s="2">
        <v>17.77</v>
      </c>
      <c r="O1613" cm="1">
        <f t="array" ref="O1613">SUMPRODUCT((G1613&lt;=$G$1601:$G$1650)/COUNTIF($G$1601:$G$1650,$G$1601:$G$1650))</f>
        <v>13</v>
      </c>
    </row>
    <row r="1614" spans="1:15" x14ac:dyDescent="0.45">
      <c r="A1614" s="1" t="s">
        <v>39</v>
      </c>
      <c r="D1614" s="1"/>
      <c r="E1614" s="16">
        <v>44440</v>
      </c>
      <c r="F1614" s="1" t="s">
        <v>194</v>
      </c>
      <c r="G1614" s="2">
        <v>24268029</v>
      </c>
      <c r="H1614" s="2">
        <v>180100</v>
      </c>
      <c r="I1614" s="2">
        <v>84477</v>
      </c>
      <c r="J1614" s="2">
        <v>460</v>
      </c>
      <c r="K1614" s="2">
        <v>13193</v>
      </c>
      <c r="L1614" s="2">
        <v>33752</v>
      </c>
      <c r="M1614" s="2">
        <v>250</v>
      </c>
      <c r="N1614" s="2">
        <v>134.75</v>
      </c>
      <c r="O1614" cm="1">
        <f t="array" ref="O1614">SUMPRODUCT((G1614&lt;=$G$1601:$G$1650)/COUNTIF($G$1601:$G$1650,$G$1601:$G$1650))</f>
        <v>14</v>
      </c>
    </row>
    <row r="1615" spans="1:15" x14ac:dyDescent="0.45">
      <c r="A1615" s="1" t="s">
        <v>34</v>
      </c>
      <c r="D1615" s="1"/>
      <c r="E1615" s="16">
        <v>44440</v>
      </c>
      <c r="F1615" s="1" t="s">
        <v>194</v>
      </c>
      <c r="G1615" s="2">
        <v>22968726</v>
      </c>
      <c r="H1615" s="2">
        <v>860743</v>
      </c>
      <c r="I1615" s="2">
        <v>94895</v>
      </c>
      <c r="J1615" s="2">
        <v>1860</v>
      </c>
      <c r="K1615" s="2">
        <v>47338</v>
      </c>
      <c r="L1615" s="2">
        <v>31945</v>
      </c>
      <c r="M1615" s="2">
        <v>1197</v>
      </c>
      <c r="N1615" s="2">
        <v>26.68</v>
      </c>
      <c r="O1615" cm="1">
        <f t="array" ref="O1615">SUMPRODUCT((G1615&lt;=$G$1601:$G$1650)/COUNTIF($G$1601:$G$1650,$G$1601:$G$1650))</f>
        <v>15</v>
      </c>
    </row>
    <row r="1616" spans="1:15" x14ac:dyDescent="0.45">
      <c r="A1616" s="1" t="s">
        <v>163</v>
      </c>
      <c r="D1616" s="1"/>
      <c r="E1616" s="16">
        <v>44440</v>
      </c>
      <c r="F1616" s="1" t="s">
        <v>194</v>
      </c>
      <c r="G1616" s="2">
        <v>19774498</v>
      </c>
      <c r="H1616" s="2">
        <v>1230300</v>
      </c>
      <c r="I1616" s="2">
        <v>137073</v>
      </c>
      <c r="J1616" s="2">
        <v>5455</v>
      </c>
      <c r="K1616" s="2">
        <v>98814</v>
      </c>
      <c r="L1616" s="2">
        <v>27502</v>
      </c>
      <c r="M1616" s="2">
        <v>1711</v>
      </c>
      <c r="N1616" s="2">
        <v>16.07</v>
      </c>
      <c r="O1616" cm="1">
        <f t="array" ref="O1616">SUMPRODUCT((G1616&lt;=$G$1601:$G$1650)/COUNTIF($G$1601:$G$1650,$G$1601:$G$1650))</f>
        <v>16</v>
      </c>
    </row>
    <row r="1617" spans="1:15" x14ac:dyDescent="0.45">
      <c r="A1617" s="1" t="s">
        <v>199</v>
      </c>
      <c r="D1617" s="1"/>
      <c r="E1617" s="16">
        <v>44440</v>
      </c>
      <c r="F1617" s="1" t="s">
        <v>194</v>
      </c>
      <c r="G1617" s="2">
        <v>19092641</v>
      </c>
      <c r="H1617" s="2">
        <v>306165</v>
      </c>
      <c r="I1617" s="2">
        <v>414909</v>
      </c>
      <c r="J1617" s="2">
        <v>5938</v>
      </c>
      <c r="K1617" s="2">
        <v>26042</v>
      </c>
      <c r="L1617" s="2">
        <v>26554</v>
      </c>
      <c r="M1617" s="2">
        <v>425</v>
      </c>
      <c r="N1617" s="2">
        <v>62.36</v>
      </c>
      <c r="O1617" cm="1">
        <f t="array" ref="O1617">SUMPRODUCT((G1617&lt;=$G$1601:$G$1650)/COUNTIF($G$1601:$G$1650,$G$1601:$G$1650))</f>
        <v>17</v>
      </c>
    </row>
    <row r="1618" spans="1:15" x14ac:dyDescent="0.45">
      <c r="A1618" s="1" t="s">
        <v>19</v>
      </c>
      <c r="D1618" s="1"/>
      <c r="E1618" s="16">
        <v>44440</v>
      </c>
      <c r="F1618" s="1" t="s">
        <v>194</v>
      </c>
      <c r="G1618" s="2">
        <v>17060029</v>
      </c>
      <c r="H1618" s="2">
        <v>907968</v>
      </c>
      <c r="I1618" s="2">
        <v>97771</v>
      </c>
      <c r="J1618" s="2">
        <v>4539</v>
      </c>
      <c r="K1618" s="2">
        <v>46353</v>
      </c>
      <c r="L1618" s="2">
        <v>23727</v>
      </c>
      <c r="M1618" s="2">
        <v>1262</v>
      </c>
      <c r="N1618" s="2">
        <v>18.79</v>
      </c>
      <c r="O1618" cm="1">
        <f t="array" ref="O1618">SUMPRODUCT((G1618&lt;=$G$1601:$G$1650)/COUNTIF($G$1601:$G$1650,$G$1601:$G$1650))</f>
        <v>18</v>
      </c>
    </row>
    <row r="1619" spans="1:15" x14ac:dyDescent="0.45">
      <c r="A1619" s="1" t="s">
        <v>52</v>
      </c>
      <c r="D1619" s="1"/>
      <c r="E1619" s="16">
        <v>44440</v>
      </c>
      <c r="F1619" s="1" t="s">
        <v>194</v>
      </c>
      <c r="G1619" s="2">
        <v>16145621</v>
      </c>
      <c r="H1619" s="2">
        <v>272467</v>
      </c>
      <c r="I1619" s="2">
        <v>154424</v>
      </c>
      <c r="J1619" s="2">
        <v>1067</v>
      </c>
      <c r="K1619" s="2">
        <v>20625</v>
      </c>
      <c r="L1619" s="2">
        <v>22455</v>
      </c>
      <c r="M1619" s="2">
        <v>378</v>
      </c>
      <c r="N1619" s="2">
        <v>59.26</v>
      </c>
      <c r="O1619" cm="1">
        <f t="array" ref="O1619">SUMPRODUCT((G1619&lt;=$G$1601:$G$1650)/COUNTIF($G$1601:$G$1650,$G$1601:$G$1650))</f>
        <v>19</v>
      </c>
    </row>
    <row r="1620" spans="1:15" x14ac:dyDescent="0.45">
      <c r="A1620" s="1" t="s">
        <v>17</v>
      </c>
      <c r="D1620" s="1"/>
      <c r="E1620" s="16">
        <v>44440</v>
      </c>
      <c r="F1620" s="1" t="s">
        <v>194</v>
      </c>
      <c r="G1620" s="2">
        <v>14175292</v>
      </c>
      <c r="H1620" s="2">
        <v>654994</v>
      </c>
      <c r="I1620" s="2">
        <v>68568</v>
      </c>
      <c r="J1620" s="2">
        <v>1775</v>
      </c>
      <c r="K1620" s="2">
        <v>80001</v>
      </c>
      <c r="L1620" s="2">
        <v>19715</v>
      </c>
      <c r="M1620" s="2">
        <v>910</v>
      </c>
      <c r="N1620" s="2">
        <v>21.64</v>
      </c>
      <c r="O1620" cm="1">
        <f t="array" ref="O1620">SUMPRODUCT((G1620&lt;=$G$1601:$G$1650)/COUNTIF($G$1601:$G$1650,$G$1601:$G$1650))</f>
        <v>20</v>
      </c>
    </row>
    <row r="1621" spans="1:15" x14ac:dyDescent="0.45">
      <c r="A1621" s="1" t="s">
        <v>197</v>
      </c>
      <c r="D1621" s="1"/>
      <c r="E1621" s="16">
        <v>44440</v>
      </c>
      <c r="F1621" s="1" t="s">
        <v>194</v>
      </c>
      <c r="G1621" s="2">
        <v>13176255</v>
      </c>
      <c r="H1621" s="2">
        <v>767654</v>
      </c>
      <c r="I1621" s="2">
        <v>159548</v>
      </c>
      <c r="J1621" s="2">
        <v>7211</v>
      </c>
      <c r="K1621" s="2">
        <v>58275</v>
      </c>
      <c r="L1621" s="2">
        <v>18325</v>
      </c>
      <c r="M1621" s="2">
        <v>1067</v>
      </c>
      <c r="N1621" s="2">
        <v>17.16</v>
      </c>
      <c r="O1621" cm="1">
        <f t="array" ref="O1621">SUMPRODUCT((G1621&lt;=$G$1601:$G$1650)/COUNTIF($G$1601:$G$1650,$G$1601:$G$1650))</f>
        <v>21</v>
      </c>
    </row>
    <row r="1622" spans="1:15" x14ac:dyDescent="0.45">
      <c r="A1622" s="1" t="s">
        <v>28</v>
      </c>
      <c r="D1622" s="1"/>
      <c r="E1622" s="16">
        <v>44440</v>
      </c>
      <c r="F1622" s="1" t="s">
        <v>194</v>
      </c>
      <c r="G1622" s="2">
        <v>12802906</v>
      </c>
      <c r="H1622" s="2">
        <v>570979</v>
      </c>
      <c r="I1622" s="2">
        <v>35404</v>
      </c>
      <c r="J1622" s="2">
        <v>1334</v>
      </c>
      <c r="K1622" s="2">
        <v>27708</v>
      </c>
      <c r="L1622" s="2">
        <v>17806</v>
      </c>
      <c r="M1622" s="2">
        <v>794</v>
      </c>
      <c r="N1622" s="2">
        <v>22.42</v>
      </c>
      <c r="O1622" cm="1">
        <f t="array" ref="O1622">SUMPRODUCT((G1622&lt;=$G$1601:$G$1650)/COUNTIF($G$1601:$G$1650,$G$1601:$G$1650))</f>
        <v>22</v>
      </c>
    </row>
    <row r="1623" spans="1:15" x14ac:dyDescent="0.45">
      <c r="A1623" s="1" t="s">
        <v>117</v>
      </c>
      <c r="D1623" s="1"/>
      <c r="E1623" s="16">
        <v>44440</v>
      </c>
      <c r="F1623" s="1" t="s">
        <v>194</v>
      </c>
      <c r="G1623" s="2">
        <v>12555243</v>
      </c>
      <c r="H1623" s="2">
        <v>195244</v>
      </c>
      <c r="I1623" s="2">
        <v>66341</v>
      </c>
      <c r="J1623" s="2">
        <v>774</v>
      </c>
      <c r="K1623" s="2">
        <v>6601</v>
      </c>
      <c r="L1623" s="2">
        <v>17462</v>
      </c>
      <c r="M1623" s="2">
        <v>271</v>
      </c>
      <c r="N1623" s="2">
        <v>64.31</v>
      </c>
      <c r="O1623" cm="1">
        <f t="array" ref="O1623">SUMPRODUCT((G1623&lt;=$G$1601:$G$1650)/COUNTIF($G$1601:$G$1650,$G$1601:$G$1650))</f>
        <v>23</v>
      </c>
    </row>
    <row r="1624" spans="1:15" x14ac:dyDescent="0.45">
      <c r="A1624" s="1" t="s">
        <v>49</v>
      </c>
      <c r="D1624" s="1"/>
      <c r="E1624" s="16">
        <v>44440</v>
      </c>
      <c r="F1624" s="1" t="s">
        <v>194</v>
      </c>
      <c r="G1624" s="2">
        <v>10220943</v>
      </c>
      <c r="H1624" s="2">
        <v>518106</v>
      </c>
      <c r="I1624" s="2">
        <v>134136</v>
      </c>
      <c r="J1624" s="2">
        <v>1678</v>
      </c>
      <c r="K1624" s="2">
        <v>32858</v>
      </c>
      <c r="L1624" s="2">
        <v>14215</v>
      </c>
      <c r="M1624" s="2">
        <v>720</v>
      </c>
      <c r="N1624" s="2">
        <v>19.73</v>
      </c>
      <c r="O1624" cm="1">
        <f t="array" ref="O1624">SUMPRODUCT((G1624&lt;=$G$1601:$G$1650)/COUNTIF($G$1601:$G$1650,$G$1601:$G$1650))</f>
        <v>24</v>
      </c>
    </row>
    <row r="1625" spans="1:15" x14ac:dyDescent="0.45">
      <c r="A1625" s="1" t="s">
        <v>29</v>
      </c>
      <c r="D1625" s="1"/>
      <c r="E1625" s="16">
        <v>44440</v>
      </c>
      <c r="F1625" s="1" t="s">
        <v>194</v>
      </c>
      <c r="G1625" s="2">
        <v>9691864</v>
      </c>
      <c r="H1625" s="2">
        <v>759162</v>
      </c>
      <c r="I1625" s="2">
        <v>111310</v>
      </c>
      <c r="J1625" s="2">
        <v>2231</v>
      </c>
      <c r="K1625" s="2">
        <v>125139</v>
      </c>
      <c r="L1625" s="2">
        <v>13479</v>
      </c>
      <c r="M1625" s="2">
        <v>1055</v>
      </c>
      <c r="N1625" s="2">
        <v>12.77</v>
      </c>
      <c r="O1625" cm="1">
        <f t="array" ref="O1625">SUMPRODUCT((G1625&lt;=$G$1601:$G$1650)/COUNTIF($G$1601:$G$1650,$G$1601:$G$1650))</f>
        <v>25</v>
      </c>
    </row>
    <row r="1626" spans="1:15" x14ac:dyDescent="0.45">
      <c r="A1626" s="1" t="s">
        <v>22</v>
      </c>
      <c r="D1626" s="1"/>
      <c r="E1626" s="16">
        <v>44440</v>
      </c>
      <c r="F1626" s="1" t="s">
        <v>194</v>
      </c>
      <c r="G1626" s="2">
        <v>9679016</v>
      </c>
      <c r="H1626" s="2">
        <v>825205</v>
      </c>
      <c r="I1626" s="2">
        <v>46150</v>
      </c>
      <c r="J1626" s="2">
        <v>2626</v>
      </c>
      <c r="K1626" s="2">
        <v>59911</v>
      </c>
      <c r="L1626" s="2">
        <v>13461</v>
      </c>
      <c r="M1626" s="2">
        <v>1147</v>
      </c>
      <c r="N1626" s="2">
        <v>11.73</v>
      </c>
      <c r="O1626" cm="1">
        <f t="array" ref="O1626">SUMPRODUCT((G1626&lt;=$G$1601:$G$1650)/COUNTIF($G$1601:$G$1650,$G$1601:$G$1650))</f>
        <v>26</v>
      </c>
    </row>
    <row r="1627" spans="1:15" x14ac:dyDescent="0.45">
      <c r="A1627" s="1" t="s">
        <v>14</v>
      </c>
      <c r="D1627" s="1"/>
      <c r="E1627" s="16">
        <v>44440</v>
      </c>
      <c r="F1627" s="1" t="s">
        <v>194</v>
      </c>
      <c r="G1627" s="2">
        <v>9638682</v>
      </c>
      <c r="H1627" s="2">
        <v>499144</v>
      </c>
      <c r="I1627" s="2">
        <v>66587</v>
      </c>
      <c r="J1627" s="2">
        <v>1093</v>
      </c>
      <c r="K1627" s="2">
        <v>30872</v>
      </c>
      <c r="L1627" s="2">
        <v>13405</v>
      </c>
      <c r="M1627" s="2">
        <v>694</v>
      </c>
      <c r="N1627" s="2">
        <v>19.309999999999999</v>
      </c>
      <c r="O1627" cm="1">
        <f t="array" ref="O1627">SUMPRODUCT((G1627&lt;=$G$1601:$G$1650)/COUNTIF($G$1601:$G$1650,$G$1601:$G$1650))</f>
        <v>27</v>
      </c>
    </row>
    <row r="1628" spans="1:15" x14ac:dyDescent="0.45">
      <c r="A1628" s="1" t="s">
        <v>31</v>
      </c>
      <c r="D1628" s="1"/>
      <c r="E1628" s="16">
        <v>44440</v>
      </c>
      <c r="F1628" s="1" t="s">
        <v>194</v>
      </c>
      <c r="G1628" s="2">
        <v>9614043</v>
      </c>
      <c r="H1628" s="2">
        <v>572628</v>
      </c>
      <c r="I1628" s="2">
        <v>30278</v>
      </c>
      <c r="J1628" s="2">
        <v>1207</v>
      </c>
      <c r="K1628" s="2">
        <v>56359</v>
      </c>
      <c r="L1628" s="2">
        <v>13371</v>
      </c>
      <c r="M1628" s="2">
        <v>796</v>
      </c>
      <c r="N1628" s="2">
        <v>16.79</v>
      </c>
      <c r="O1628" cm="1">
        <f t="array" ref="O1628">SUMPRODUCT((G1628&lt;=$G$1601:$G$1650)/COUNTIF($G$1601:$G$1650,$G$1601:$G$1650))</f>
        <v>28</v>
      </c>
    </row>
    <row r="1629" spans="1:15" x14ac:dyDescent="0.45">
      <c r="A1629" s="1" t="s">
        <v>15</v>
      </c>
      <c r="D1629" s="1"/>
      <c r="E1629" s="16">
        <v>44440</v>
      </c>
      <c r="F1629" s="1" t="s">
        <v>194</v>
      </c>
      <c r="G1629" s="2">
        <v>8401428</v>
      </c>
      <c r="H1629" s="2">
        <v>521831</v>
      </c>
      <c r="I1629" s="2">
        <v>78397</v>
      </c>
      <c r="J1629" s="2">
        <v>1146</v>
      </c>
      <c r="K1629" s="2">
        <v>53834</v>
      </c>
      <c r="L1629" s="2">
        <v>11684</v>
      </c>
      <c r="M1629" s="2">
        <v>725</v>
      </c>
      <c r="N1629" s="2">
        <v>16.100000000000001</v>
      </c>
      <c r="O1629" cm="1">
        <f t="array" ref="O1629">SUMPRODUCT((G1629&lt;=$G$1601:$G$1650)/COUNTIF($G$1601:$G$1650,$G$1601:$G$1650))</f>
        <v>29</v>
      </c>
    </row>
    <row r="1630" spans="1:15" x14ac:dyDescent="0.45">
      <c r="A1630" s="1" t="s">
        <v>146</v>
      </c>
      <c r="D1630" s="1"/>
      <c r="E1630" s="16">
        <v>44440</v>
      </c>
      <c r="F1630" s="1" t="s">
        <v>194</v>
      </c>
      <c r="G1630" s="2">
        <v>6642485</v>
      </c>
      <c r="H1630" s="2">
        <v>255462</v>
      </c>
      <c r="I1630" s="2">
        <v>89623</v>
      </c>
      <c r="J1630" s="2">
        <v>837</v>
      </c>
      <c r="K1630" s="2">
        <v>20881</v>
      </c>
      <c r="L1630" s="2">
        <v>9238</v>
      </c>
      <c r="M1630" s="2">
        <v>355</v>
      </c>
      <c r="N1630" s="2">
        <v>26</v>
      </c>
      <c r="O1630" cm="1">
        <f t="array" ref="O1630">SUMPRODUCT((G1630&lt;=$G$1601:$G$1650)/COUNTIF($G$1601:$G$1650,$G$1601:$G$1650))</f>
        <v>30</v>
      </c>
    </row>
    <row r="1631" spans="1:15" x14ac:dyDescent="0.45">
      <c r="A1631" s="1" t="s">
        <v>165</v>
      </c>
      <c r="D1631" s="1"/>
      <c r="E1631" s="16">
        <v>44440</v>
      </c>
      <c r="F1631" s="1" t="s">
        <v>194</v>
      </c>
      <c r="G1631" s="2">
        <v>6608987</v>
      </c>
      <c r="H1631" s="2">
        <v>472967</v>
      </c>
      <c r="I1631" s="2">
        <v>123680</v>
      </c>
      <c r="J1631" s="2">
        <v>1912</v>
      </c>
      <c r="K1631" s="2">
        <v>92019</v>
      </c>
      <c r="L1631" s="2">
        <v>9191</v>
      </c>
      <c r="M1631" s="2">
        <v>657</v>
      </c>
      <c r="N1631" s="2">
        <v>13.97</v>
      </c>
      <c r="O1631" cm="1">
        <f t="array" ref="O1631">SUMPRODUCT((G1631&lt;=$G$1601:$G$1650)/COUNTIF($G$1601:$G$1650,$G$1601:$G$1650))</f>
        <v>31</v>
      </c>
    </row>
    <row r="1632" spans="1:15" x14ac:dyDescent="0.45">
      <c r="A1632" s="1" t="s">
        <v>168</v>
      </c>
      <c r="D1632" s="1"/>
      <c r="E1632" s="16">
        <v>44440</v>
      </c>
      <c r="F1632" s="1" t="s">
        <v>194</v>
      </c>
      <c r="G1632" s="2">
        <v>5896504</v>
      </c>
      <c r="H1632" s="2">
        <v>2524537</v>
      </c>
      <c r="I1632" s="2">
        <v>46407</v>
      </c>
      <c r="J1632" s="2">
        <v>7051</v>
      </c>
      <c r="K1632" s="2">
        <v>199783</v>
      </c>
      <c r="L1632" s="2">
        <v>8200</v>
      </c>
      <c r="M1632" s="2">
        <v>3511</v>
      </c>
      <c r="N1632" s="2">
        <v>2.34</v>
      </c>
      <c r="O1632" cm="1">
        <f t="array" ref="O1632">SUMPRODUCT((G1632&lt;=$G$1601:$G$1650)/COUNTIF($G$1601:$G$1650,$G$1601:$G$1650))</f>
        <v>32</v>
      </c>
    </row>
    <row r="1633" spans="1:15" x14ac:dyDescent="0.45">
      <c r="A1633" s="1" t="s">
        <v>201</v>
      </c>
      <c r="D1633" s="1"/>
      <c r="E1633" s="16">
        <v>44440</v>
      </c>
      <c r="F1633" s="1" t="s">
        <v>194</v>
      </c>
      <c r="G1633" s="2">
        <v>5782372</v>
      </c>
      <c r="H1633" s="2">
        <v>224813</v>
      </c>
      <c r="I1633" s="2">
        <v>222517</v>
      </c>
      <c r="J1633" s="2">
        <v>4038</v>
      </c>
      <c r="K1633" s="2">
        <v>43193</v>
      </c>
      <c r="L1633" s="2">
        <v>8042</v>
      </c>
      <c r="M1633" s="2">
        <v>312</v>
      </c>
      <c r="N1633" s="2">
        <v>25.72</v>
      </c>
      <c r="O1633" cm="1">
        <f t="array" ref="O1633">SUMPRODUCT((G1633&lt;=$G$1601:$G$1650)/COUNTIF($G$1601:$G$1650,$G$1601:$G$1650))</f>
        <v>33</v>
      </c>
    </row>
    <row r="1634" spans="1:15" x14ac:dyDescent="0.45">
      <c r="A1634" s="1" t="s">
        <v>154</v>
      </c>
      <c r="D1634" s="1"/>
      <c r="E1634" s="16">
        <v>44440</v>
      </c>
      <c r="F1634" s="1" t="s">
        <v>194</v>
      </c>
      <c r="G1634" s="2">
        <v>5697224</v>
      </c>
      <c r="H1634" s="2">
        <v>181512</v>
      </c>
      <c r="I1634" s="2">
        <v>121838</v>
      </c>
      <c r="J1634" s="2">
        <v>505</v>
      </c>
      <c r="K1634" s="2">
        <v>44356</v>
      </c>
      <c r="L1634" s="2">
        <v>7923</v>
      </c>
      <c r="M1634" s="2">
        <v>252</v>
      </c>
      <c r="N1634" s="2">
        <v>31.39</v>
      </c>
      <c r="O1634" cm="1">
        <f t="array" ref="O1634">SUMPRODUCT((G1634&lt;=$G$1601:$G$1650)/COUNTIF($G$1601:$G$1650,$G$1601:$G$1650))</f>
        <v>34</v>
      </c>
    </row>
    <row r="1635" spans="1:15" x14ac:dyDescent="0.45">
      <c r="A1635" s="1" t="s">
        <v>55</v>
      </c>
      <c r="D1635" s="1"/>
      <c r="E1635" s="16">
        <v>44440</v>
      </c>
      <c r="F1635" s="1" t="s">
        <v>194</v>
      </c>
      <c r="G1635" s="2">
        <v>5061198</v>
      </c>
      <c r="H1635" s="2">
        <v>185960</v>
      </c>
      <c r="I1635" s="2">
        <v>35908</v>
      </c>
      <c r="J1635" s="2">
        <v>556</v>
      </c>
      <c r="K1635" s="2">
        <v>14859</v>
      </c>
      <c r="L1635" s="2">
        <v>7039</v>
      </c>
      <c r="M1635" s="2">
        <v>258</v>
      </c>
      <c r="N1635" s="2">
        <v>27.22</v>
      </c>
      <c r="O1635" cm="1">
        <f t="array" ref="O1635">SUMPRODUCT((G1635&lt;=$G$1601:$G$1650)/COUNTIF($G$1601:$G$1650,$G$1601:$G$1650))</f>
        <v>35</v>
      </c>
    </row>
    <row r="1636" spans="1:15" x14ac:dyDescent="0.45">
      <c r="A1636" s="1" t="s">
        <v>166</v>
      </c>
      <c r="D1636" s="1"/>
      <c r="E1636" s="16">
        <v>44440</v>
      </c>
      <c r="F1636" s="1" t="s">
        <v>194</v>
      </c>
      <c r="G1636" s="2">
        <v>5043764</v>
      </c>
      <c r="H1636" s="2">
        <v>326522</v>
      </c>
      <c r="I1636" s="2">
        <v>66068</v>
      </c>
      <c r="J1636" s="2">
        <v>1534</v>
      </c>
      <c r="K1636" s="2">
        <v>43210</v>
      </c>
      <c r="L1636" s="2">
        <v>7014</v>
      </c>
      <c r="M1636" s="2">
        <v>454</v>
      </c>
      <c r="N1636" s="2">
        <v>15.45</v>
      </c>
      <c r="O1636" cm="1">
        <f t="array" ref="O1636">SUMPRODUCT((G1636&lt;=$G$1601:$G$1650)/COUNTIF($G$1601:$G$1650,$G$1601:$G$1650))</f>
        <v>36</v>
      </c>
    </row>
    <row r="1637" spans="1:15" x14ac:dyDescent="0.45">
      <c r="A1637" s="1" t="s">
        <v>203</v>
      </c>
      <c r="D1637" s="1"/>
      <c r="E1637" s="16">
        <v>44440</v>
      </c>
      <c r="F1637" s="1" t="s">
        <v>194</v>
      </c>
      <c r="G1637" s="2">
        <v>4742914</v>
      </c>
      <c r="H1637" s="2">
        <v>175793</v>
      </c>
      <c r="I1637" s="2">
        <v>78484</v>
      </c>
      <c r="J1637" s="2">
        <v>899</v>
      </c>
      <c r="K1637" s="2">
        <v>33568</v>
      </c>
      <c r="L1637" s="2">
        <v>6596</v>
      </c>
      <c r="M1637" s="2">
        <v>244</v>
      </c>
      <c r="N1637" s="2">
        <v>26.98</v>
      </c>
      <c r="O1637" cm="1">
        <f t="array" ref="O1637">SUMPRODUCT((G1637&lt;=$G$1601:$G$1650)/COUNTIF($G$1601:$G$1650,$G$1601:$G$1650))</f>
        <v>37</v>
      </c>
    </row>
    <row r="1638" spans="1:15" x14ac:dyDescent="0.45">
      <c r="A1638" s="1" t="s">
        <v>98</v>
      </c>
      <c r="D1638" s="1"/>
      <c r="E1638" s="16">
        <v>44440</v>
      </c>
      <c r="F1638" s="1" t="s">
        <v>194</v>
      </c>
      <c r="G1638" s="2">
        <v>4483242</v>
      </c>
      <c r="H1638" s="2">
        <v>218205</v>
      </c>
      <c r="I1638" s="2">
        <v>37698</v>
      </c>
      <c r="J1638" s="2">
        <v>686</v>
      </c>
      <c r="K1638" s="2">
        <v>16042</v>
      </c>
      <c r="L1638" s="2">
        <v>6235</v>
      </c>
      <c r="M1638" s="2">
        <v>303</v>
      </c>
      <c r="N1638" s="2">
        <v>20.55</v>
      </c>
      <c r="O1638" cm="1">
        <f t="array" ref="O1638">SUMPRODUCT((G1638&lt;=$G$1601:$G$1650)/COUNTIF($G$1601:$G$1650,$G$1601:$G$1650))</f>
        <v>38</v>
      </c>
    </row>
    <row r="1639" spans="1:15" x14ac:dyDescent="0.45">
      <c r="A1639" s="1" t="s">
        <v>85</v>
      </c>
      <c r="D1639" s="1"/>
      <c r="E1639" s="16">
        <v>44440</v>
      </c>
      <c r="F1639" s="1" t="s">
        <v>194</v>
      </c>
      <c r="G1639" s="2">
        <v>4335216</v>
      </c>
      <c r="H1639" s="2">
        <v>181083</v>
      </c>
      <c r="I1639" s="2">
        <v>34872</v>
      </c>
      <c r="J1639" s="2">
        <v>501</v>
      </c>
      <c r="K1639" s="2">
        <v>12745</v>
      </c>
      <c r="L1639" s="2">
        <v>6029</v>
      </c>
      <c r="M1639" s="2">
        <v>251</v>
      </c>
      <c r="N1639" s="2">
        <v>23.94</v>
      </c>
      <c r="O1639" cm="1">
        <f t="array" ref="O1639">SUMPRODUCT((G1639&lt;=$G$1601:$G$1650)/COUNTIF($G$1601:$G$1650,$G$1601:$G$1650))</f>
        <v>39</v>
      </c>
    </row>
    <row r="1640" spans="1:15" x14ac:dyDescent="0.45">
      <c r="A1640" s="1" t="s">
        <v>26</v>
      </c>
      <c r="D1640" s="1"/>
      <c r="E1640" s="16">
        <v>44440</v>
      </c>
      <c r="F1640" s="1" t="s">
        <v>194</v>
      </c>
      <c r="G1640" s="2">
        <v>4323755</v>
      </c>
      <c r="H1640" s="2">
        <v>286395</v>
      </c>
      <c r="I1640" s="2">
        <v>37788</v>
      </c>
      <c r="J1640" s="2">
        <v>1040</v>
      </c>
      <c r="K1640" s="2">
        <v>27652</v>
      </c>
      <c r="L1640" s="2">
        <v>6013</v>
      </c>
      <c r="M1640" s="2">
        <v>398</v>
      </c>
      <c r="N1640" s="2">
        <v>15.1</v>
      </c>
      <c r="O1640" cm="1">
        <f t="array" ref="O1640">SUMPRODUCT((G1640&lt;=$G$1601:$G$1650)/COUNTIF($G$1601:$G$1650,$G$1601:$G$1650))</f>
        <v>40</v>
      </c>
    </row>
    <row r="1641" spans="1:15" x14ac:dyDescent="0.45">
      <c r="A1641" s="1" t="s">
        <v>35</v>
      </c>
      <c r="D1641" s="1"/>
      <c r="E1641" s="16">
        <v>44440</v>
      </c>
      <c r="F1641" s="1" t="s">
        <v>194</v>
      </c>
      <c r="G1641" s="2">
        <v>4145477</v>
      </c>
      <c r="H1641" s="2">
        <v>270922</v>
      </c>
      <c r="I1641" s="2">
        <v>41480</v>
      </c>
      <c r="J1641" s="2">
        <v>673</v>
      </c>
      <c r="K1641" s="2">
        <v>23856</v>
      </c>
      <c r="L1641" s="2">
        <v>5765</v>
      </c>
      <c r="M1641" s="2">
        <v>376</v>
      </c>
      <c r="N1641" s="2">
        <v>15.3</v>
      </c>
      <c r="O1641" cm="1">
        <f t="array" ref="O1641">SUMPRODUCT((G1641&lt;=$G$1601:$G$1650)/COUNTIF($G$1601:$G$1650,$G$1601:$G$1650))</f>
        <v>41</v>
      </c>
    </row>
    <row r="1642" spans="1:15" x14ac:dyDescent="0.45">
      <c r="A1642" s="1" t="s">
        <v>200</v>
      </c>
      <c r="D1642" s="1"/>
      <c r="E1642" s="16">
        <v>44440</v>
      </c>
      <c r="F1642" s="1" t="s">
        <v>194</v>
      </c>
      <c r="G1642" s="2">
        <v>3887606</v>
      </c>
      <c r="H1642" s="2">
        <v>276115</v>
      </c>
      <c r="I1642" s="2">
        <v>48344</v>
      </c>
      <c r="J1642" s="2">
        <v>1428</v>
      </c>
      <c r="K1642" s="2">
        <v>15551</v>
      </c>
      <c r="L1642" s="2">
        <v>5406</v>
      </c>
      <c r="M1642" s="2">
        <v>384</v>
      </c>
      <c r="N1642" s="2">
        <v>14.08</v>
      </c>
      <c r="O1642" cm="1">
        <f t="array" ref="O1642">SUMPRODUCT((G1642&lt;=$G$1601:$G$1650)/COUNTIF($G$1601:$G$1650,$G$1601:$G$1650))</f>
        <v>42</v>
      </c>
    </row>
    <row r="1643" spans="1:15" x14ac:dyDescent="0.45">
      <c r="A1643" s="1" t="s">
        <v>216</v>
      </c>
      <c r="D1643" s="1"/>
      <c r="E1643" s="16">
        <v>44440</v>
      </c>
      <c r="F1643" s="1" t="s">
        <v>194</v>
      </c>
      <c r="G1643" s="2">
        <v>3509124</v>
      </c>
      <c r="H1643" s="2">
        <v>212519</v>
      </c>
      <c r="I1643" s="2">
        <v>136938</v>
      </c>
      <c r="J1643" s="2">
        <v>1340</v>
      </c>
      <c r="K1643" s="2">
        <v>26328</v>
      </c>
      <c r="L1643" s="2">
        <v>4880</v>
      </c>
      <c r="M1643" s="2">
        <v>295</v>
      </c>
      <c r="N1643" s="2">
        <v>16.510000000000002</v>
      </c>
      <c r="O1643" cm="1">
        <f t="array" ref="O1643">SUMPRODUCT((G1643&lt;=$G$1601:$G$1650)/COUNTIF($G$1601:$G$1650,$G$1601:$G$1650))</f>
        <v>43</v>
      </c>
    </row>
    <row r="1644" spans="1:15" x14ac:dyDescent="0.45">
      <c r="A1644" s="1" t="s">
        <v>202</v>
      </c>
      <c r="D1644" s="1"/>
      <c r="E1644" s="16">
        <v>44440</v>
      </c>
      <c r="F1644" s="1" t="s">
        <v>194</v>
      </c>
      <c r="G1644" s="2">
        <v>3215549</v>
      </c>
      <c r="H1644" s="2">
        <v>182984</v>
      </c>
      <c r="I1644" s="2">
        <v>75515</v>
      </c>
      <c r="J1644" s="2">
        <v>681</v>
      </c>
      <c r="K1644" s="2">
        <v>18442</v>
      </c>
      <c r="L1644" s="2">
        <v>4472</v>
      </c>
      <c r="M1644" s="2">
        <v>254</v>
      </c>
      <c r="N1644" s="2">
        <v>17.57</v>
      </c>
      <c r="O1644" cm="1">
        <f t="array" ref="O1644">SUMPRODUCT((G1644&lt;=$G$1601:$G$1650)/COUNTIF($G$1601:$G$1650,$G$1601:$G$1650))</f>
        <v>44</v>
      </c>
    </row>
    <row r="1645" spans="1:15" x14ac:dyDescent="0.45">
      <c r="A1645" s="1" t="s">
        <v>167</v>
      </c>
      <c r="D1645" s="1"/>
      <c r="E1645" s="16">
        <v>44440</v>
      </c>
      <c r="F1645" s="1" t="s">
        <v>194</v>
      </c>
      <c r="G1645" s="2">
        <v>2622019</v>
      </c>
      <c r="H1645" s="2">
        <v>639210</v>
      </c>
      <c r="I1645" s="2">
        <v>24574</v>
      </c>
      <c r="J1645" s="2">
        <v>1882</v>
      </c>
      <c r="K1645" s="2">
        <v>68644</v>
      </c>
      <c r="L1645" s="2">
        <v>3646</v>
      </c>
      <c r="M1645" s="2">
        <v>889</v>
      </c>
      <c r="N1645" s="2">
        <v>4.0999999999999996</v>
      </c>
      <c r="O1645" cm="1">
        <f t="array" ref="O1645">SUMPRODUCT((G1645&lt;=$G$1601:$G$1650)/COUNTIF($G$1601:$G$1650,$G$1601:$G$1650))</f>
        <v>45</v>
      </c>
    </row>
    <row r="1646" spans="1:15" x14ac:dyDescent="0.45">
      <c r="A1646" s="1" t="s">
        <v>185</v>
      </c>
      <c r="D1646" s="1"/>
      <c r="E1646" s="16">
        <v>44440</v>
      </c>
      <c r="F1646" s="1" t="s">
        <v>194</v>
      </c>
      <c r="G1646" s="2">
        <v>2451705</v>
      </c>
      <c r="H1646" s="2">
        <v>399798</v>
      </c>
      <c r="I1646" s="2">
        <v>33270</v>
      </c>
      <c r="J1646" s="2">
        <v>1487</v>
      </c>
      <c r="K1646" s="2">
        <v>57567</v>
      </c>
      <c r="L1646" s="2">
        <v>3409</v>
      </c>
      <c r="M1646" s="2">
        <v>556</v>
      </c>
      <c r="N1646" s="2">
        <v>6.13</v>
      </c>
      <c r="O1646" cm="1">
        <f t="array" ref="O1646">SUMPRODUCT((G1646&lt;=$G$1601:$G$1650)/COUNTIF($G$1601:$G$1650,$G$1601:$G$1650))</f>
        <v>46</v>
      </c>
    </row>
    <row r="1647" spans="1:15" x14ac:dyDescent="0.45">
      <c r="A1647" s="1" t="s">
        <v>71</v>
      </c>
      <c r="D1647" s="1"/>
      <c r="E1647" s="16">
        <v>44440</v>
      </c>
      <c r="F1647" s="1" t="s">
        <v>194</v>
      </c>
      <c r="G1647" s="2">
        <v>2276809</v>
      </c>
      <c r="H1647" s="2">
        <v>348429</v>
      </c>
      <c r="I1647" s="2">
        <v>77480</v>
      </c>
      <c r="J1647" s="2">
        <v>923</v>
      </c>
      <c r="K1647" s="2">
        <v>54889</v>
      </c>
      <c r="L1647" s="2">
        <v>3166</v>
      </c>
      <c r="M1647" s="2">
        <v>484</v>
      </c>
      <c r="N1647" s="2">
        <v>6.53</v>
      </c>
      <c r="O1647" cm="1">
        <f t="array" ref="O1647">SUMPRODUCT((G1647&lt;=$G$1601:$G$1650)/COUNTIF($G$1601:$G$1650,$G$1601:$G$1650))</f>
        <v>47</v>
      </c>
    </row>
    <row r="1648" spans="1:15" x14ac:dyDescent="0.45">
      <c r="A1648" s="1" t="s">
        <v>50</v>
      </c>
      <c r="D1648" s="1"/>
      <c r="E1648" s="16">
        <v>44440</v>
      </c>
      <c r="F1648" s="1" t="s">
        <v>194</v>
      </c>
      <c r="G1648" s="2">
        <v>2034531</v>
      </c>
      <c r="H1648" s="2">
        <v>192961</v>
      </c>
      <c r="I1648" s="2">
        <v>21264</v>
      </c>
      <c r="J1648" s="2">
        <v>466</v>
      </c>
      <c r="K1648" s="2">
        <v>32066</v>
      </c>
      <c r="L1648" s="2">
        <v>2829</v>
      </c>
      <c r="M1648" s="2">
        <v>268</v>
      </c>
      <c r="N1648" s="2">
        <v>10.54</v>
      </c>
      <c r="O1648" cm="1">
        <f t="array" ref="O1648">SUMPRODUCT((G1648&lt;=$G$1601:$G$1650)/COUNTIF($G$1601:$G$1650,$G$1601:$G$1650))</f>
        <v>48</v>
      </c>
    </row>
    <row r="1649" spans="1:15" x14ac:dyDescent="0.45">
      <c r="A1649" s="1" t="s">
        <v>54</v>
      </c>
      <c r="D1649" s="1"/>
      <c r="E1649" s="16">
        <v>44440</v>
      </c>
      <c r="F1649" s="1" t="s">
        <v>194</v>
      </c>
      <c r="G1649" s="2">
        <v>1798312</v>
      </c>
      <c r="H1649" s="2">
        <v>182609</v>
      </c>
      <c r="I1649" s="2">
        <v>6528</v>
      </c>
      <c r="J1649" s="2">
        <v>453</v>
      </c>
      <c r="K1649" s="2">
        <v>14977</v>
      </c>
      <c r="L1649" s="2">
        <v>2501</v>
      </c>
      <c r="M1649" s="2">
        <v>253</v>
      </c>
      <c r="N1649" s="2">
        <v>9.85</v>
      </c>
      <c r="O1649" cm="1">
        <f t="array" ref="O1649">SUMPRODUCT((G1649&lt;=$G$1601:$G$1650)/COUNTIF($G$1601:$G$1650,$G$1601:$G$1650))</f>
        <v>49</v>
      </c>
    </row>
    <row r="1650" spans="1:15" x14ac:dyDescent="0.45">
      <c r="A1650" s="1" t="s">
        <v>195</v>
      </c>
      <c r="D1650" s="1"/>
      <c r="E1650" s="16">
        <v>44440</v>
      </c>
      <c r="F1650" s="1" t="s">
        <v>194</v>
      </c>
      <c r="G1650" s="2">
        <v>1220606</v>
      </c>
      <c r="H1650" s="2">
        <v>234243</v>
      </c>
      <c r="I1650" s="2">
        <v>27673</v>
      </c>
      <c r="J1650" s="2">
        <v>1178</v>
      </c>
      <c r="K1650" s="2">
        <v>50306</v>
      </c>
      <c r="L1650" s="2">
        <v>1697</v>
      </c>
      <c r="M1650" s="2">
        <v>325</v>
      </c>
      <c r="N1650" s="2">
        <v>5.21</v>
      </c>
      <c r="O1650" cm="1">
        <f t="array" ref="O1650">SUMPRODUCT((G1650&lt;=$G$1601:$G$1650)/COUNTIF($G$1601:$G$1650,$G$1601:$G$1650))</f>
        <v>50</v>
      </c>
    </row>
    <row r="1651" spans="1:15" x14ac:dyDescent="0.45">
      <c r="A1651" s="1" t="s">
        <v>18</v>
      </c>
      <c r="D1651" s="1"/>
      <c r="E1651" s="16">
        <v>44470</v>
      </c>
      <c r="F1651" s="1" t="s">
        <v>204</v>
      </c>
      <c r="G1651" s="2">
        <v>217994303</v>
      </c>
      <c r="H1651" s="2">
        <v>2945069</v>
      </c>
      <c r="I1651" s="2">
        <v>743539</v>
      </c>
      <c r="J1651" s="2">
        <v>6420</v>
      </c>
      <c r="K1651" s="2">
        <v>376011</v>
      </c>
      <c r="L1651" s="2">
        <v>293397</v>
      </c>
      <c r="M1651" s="2">
        <v>3963</v>
      </c>
      <c r="N1651" s="2">
        <v>74.02</v>
      </c>
      <c r="O1651" cm="1">
        <f t="array" ref="O1651">SUMPRODUCT((G1651&lt;=$G$1651:$G$1700)/COUNTIF($G$1651:$G$1700,$G$1651:$G$1700))</f>
        <v>1</v>
      </c>
    </row>
    <row r="1652" spans="1:15" x14ac:dyDescent="0.45">
      <c r="A1652" s="1" t="s">
        <v>12</v>
      </c>
      <c r="D1652" s="1"/>
      <c r="E1652" s="16">
        <v>44470</v>
      </c>
      <c r="F1652" s="1" t="s">
        <v>204</v>
      </c>
      <c r="G1652" s="2">
        <v>208574800</v>
      </c>
      <c r="H1652" s="2">
        <v>2489811</v>
      </c>
      <c r="I1652" s="2">
        <v>2435596</v>
      </c>
      <c r="J1652" s="2">
        <v>5375</v>
      </c>
      <c r="K1652" s="2">
        <v>185819</v>
      </c>
      <c r="L1652" s="2">
        <v>280719</v>
      </c>
      <c r="M1652" s="2">
        <v>3351</v>
      </c>
      <c r="N1652" s="2">
        <v>83.77</v>
      </c>
      <c r="O1652" cm="1">
        <f t="array" ref="O1652">SUMPRODUCT((G1652&lt;=$G$1651:$G$1700)/COUNTIF($G$1651:$G$1700,$G$1651:$G$1700))</f>
        <v>2</v>
      </c>
    </row>
    <row r="1653" spans="1:15" x14ac:dyDescent="0.45">
      <c r="A1653" s="1" t="s">
        <v>24</v>
      </c>
      <c r="D1653" s="1"/>
      <c r="E1653" s="16">
        <v>44470</v>
      </c>
      <c r="F1653" s="1" t="s">
        <v>204</v>
      </c>
      <c r="G1653" s="2">
        <v>136934555</v>
      </c>
      <c r="H1653" s="2">
        <v>1813736</v>
      </c>
      <c r="I1653" s="2">
        <v>477623</v>
      </c>
      <c r="J1653" s="2">
        <v>4936</v>
      </c>
      <c r="K1653" s="2">
        <v>126104</v>
      </c>
      <c r="L1653" s="2">
        <v>184299</v>
      </c>
      <c r="M1653" s="2">
        <v>2441</v>
      </c>
      <c r="N1653" s="2">
        <v>75.5</v>
      </c>
      <c r="O1653" cm="1">
        <f t="array" ref="O1653">SUMPRODUCT((G1653&lt;=$G$1651:$G$1700)/COUNTIF($G$1651:$G$1700,$G$1651:$G$1700))</f>
        <v>3</v>
      </c>
    </row>
    <row r="1654" spans="1:15" x14ac:dyDescent="0.45">
      <c r="A1654" s="1" t="s">
        <v>20</v>
      </c>
      <c r="D1654" s="1"/>
      <c r="E1654" s="16">
        <v>44470</v>
      </c>
      <c r="F1654" s="1" t="s">
        <v>204</v>
      </c>
      <c r="G1654" s="2">
        <v>98815597</v>
      </c>
      <c r="H1654" s="2">
        <v>701658</v>
      </c>
      <c r="I1654" s="2">
        <v>1690706</v>
      </c>
      <c r="J1654" s="2">
        <v>1906</v>
      </c>
      <c r="K1654" s="2">
        <v>34983</v>
      </c>
      <c r="L1654" s="2">
        <v>132995</v>
      </c>
      <c r="M1654" s="2">
        <v>944</v>
      </c>
      <c r="N1654" s="2">
        <v>140.83000000000001</v>
      </c>
      <c r="O1654" cm="1">
        <f t="array" ref="O1654">SUMPRODUCT((G1654&lt;=$G$1651:$G$1700)/COUNTIF($G$1651:$G$1700,$G$1651:$G$1700))</f>
        <v>4</v>
      </c>
    </row>
    <row r="1655" spans="1:15" x14ac:dyDescent="0.45">
      <c r="A1655" s="1" t="s">
        <v>157</v>
      </c>
      <c r="D1655" s="1"/>
      <c r="E1655" s="16">
        <v>44470</v>
      </c>
      <c r="F1655" s="1" t="s">
        <v>204</v>
      </c>
      <c r="G1655" s="2">
        <v>87344597</v>
      </c>
      <c r="H1655" s="2">
        <v>2688555</v>
      </c>
      <c r="I1655" s="2">
        <v>465466</v>
      </c>
      <c r="J1655" s="2">
        <v>9903</v>
      </c>
      <c r="K1655" s="2">
        <v>132349</v>
      </c>
      <c r="L1655" s="2">
        <v>117556</v>
      </c>
      <c r="M1655" s="2">
        <v>3618</v>
      </c>
      <c r="N1655" s="2">
        <v>32.49</v>
      </c>
      <c r="O1655" cm="1">
        <f t="array" ref="O1655">SUMPRODUCT((G1655&lt;=$G$1651:$G$1700)/COUNTIF($G$1651:$G$1700,$G$1651:$G$1700))</f>
        <v>5</v>
      </c>
    </row>
    <row r="1656" spans="1:15" x14ac:dyDescent="0.45">
      <c r="A1656" s="1" t="s">
        <v>16</v>
      </c>
      <c r="D1656" s="1"/>
      <c r="E1656" s="16">
        <v>44470</v>
      </c>
      <c r="F1656" s="1" t="s">
        <v>204</v>
      </c>
      <c r="G1656" s="2">
        <v>70180423</v>
      </c>
      <c r="H1656" s="2">
        <v>956368</v>
      </c>
      <c r="I1656" s="2">
        <v>665633</v>
      </c>
      <c r="J1656" s="2">
        <v>2557</v>
      </c>
      <c r="K1656" s="2">
        <v>97136</v>
      </c>
      <c r="L1656" s="2">
        <v>94455</v>
      </c>
      <c r="M1656" s="2">
        <v>1287</v>
      </c>
      <c r="N1656" s="2">
        <v>73.38</v>
      </c>
      <c r="O1656" cm="1">
        <f t="array" ref="O1656">SUMPRODUCT((G1656&lt;=$G$1651:$G$1700)/COUNTIF($G$1651:$G$1700,$G$1651:$G$1700))</f>
        <v>6</v>
      </c>
    </row>
    <row r="1657" spans="1:15" x14ac:dyDescent="0.45">
      <c r="A1657" s="1" t="s">
        <v>25</v>
      </c>
      <c r="D1657" s="1"/>
      <c r="E1657" s="16">
        <v>44470</v>
      </c>
      <c r="F1657" s="1" t="s">
        <v>204</v>
      </c>
      <c r="G1657" s="2">
        <v>67619774</v>
      </c>
      <c r="H1657" s="2">
        <v>1968173</v>
      </c>
      <c r="I1657" s="2">
        <v>763520</v>
      </c>
      <c r="J1657" s="2">
        <v>4811</v>
      </c>
      <c r="K1657" s="2">
        <v>247477</v>
      </c>
      <c r="L1657" s="2">
        <v>91009</v>
      </c>
      <c r="M1657" s="2">
        <v>2648</v>
      </c>
      <c r="N1657" s="2">
        <v>34.36</v>
      </c>
      <c r="O1657" cm="1">
        <f t="array" ref="O1657">SUMPRODUCT((G1657&lt;=$G$1651:$G$1700)/COUNTIF($G$1651:$G$1700,$G$1651:$G$1700))</f>
        <v>7</v>
      </c>
    </row>
    <row r="1658" spans="1:15" x14ac:dyDescent="0.45">
      <c r="A1658" s="1" t="s">
        <v>137</v>
      </c>
      <c r="D1658" s="1"/>
      <c r="E1658" s="16">
        <v>44470</v>
      </c>
      <c r="F1658" s="1" t="s">
        <v>204</v>
      </c>
      <c r="G1658" s="2">
        <v>64164553</v>
      </c>
      <c r="H1658" s="2">
        <v>2715437</v>
      </c>
      <c r="I1658" s="2">
        <v>261799</v>
      </c>
      <c r="J1658" s="2">
        <v>5616</v>
      </c>
      <c r="K1658" s="2">
        <v>230732</v>
      </c>
      <c r="L1658" s="2">
        <v>86358</v>
      </c>
      <c r="M1658" s="2">
        <v>3654</v>
      </c>
      <c r="N1658" s="2">
        <v>23.63</v>
      </c>
      <c r="O1658" cm="1">
        <f t="array" ref="O1658">SUMPRODUCT((G1658&lt;=$G$1651:$G$1700)/COUNTIF($G$1651:$G$1700,$G$1651:$G$1700))</f>
        <v>8</v>
      </c>
    </row>
    <row r="1659" spans="1:15" x14ac:dyDescent="0.45">
      <c r="A1659" s="1" t="s">
        <v>61</v>
      </c>
      <c r="D1659" s="1"/>
      <c r="E1659" s="16">
        <v>44470</v>
      </c>
      <c r="F1659" s="1" t="s">
        <v>204</v>
      </c>
      <c r="G1659" s="2">
        <v>59167820</v>
      </c>
      <c r="H1659" s="2">
        <v>3259366</v>
      </c>
      <c r="I1659" s="2">
        <v>278944</v>
      </c>
      <c r="J1659" s="2">
        <v>6699</v>
      </c>
      <c r="K1659" s="2">
        <v>231430</v>
      </c>
      <c r="L1659" s="2">
        <v>79633</v>
      </c>
      <c r="M1659" s="2">
        <v>4386</v>
      </c>
      <c r="N1659" s="2">
        <v>18.149999999999999</v>
      </c>
      <c r="O1659" cm="1">
        <f t="array" ref="O1659">SUMPRODUCT((G1659&lt;=$G$1651:$G$1700)/COUNTIF($G$1651:$G$1700,$G$1651:$G$1700))</f>
        <v>9</v>
      </c>
    </row>
    <row r="1660" spans="1:15" x14ac:dyDescent="0.45">
      <c r="A1660" s="1" t="s">
        <v>10</v>
      </c>
      <c r="D1660" s="1"/>
      <c r="E1660" s="16">
        <v>44470</v>
      </c>
      <c r="F1660" s="1" t="s">
        <v>204</v>
      </c>
      <c r="G1660" s="2">
        <v>58780907</v>
      </c>
      <c r="H1660" s="2">
        <v>3799080</v>
      </c>
      <c r="I1660" s="2">
        <v>287301</v>
      </c>
      <c r="J1660" s="2">
        <v>9831</v>
      </c>
      <c r="K1660" s="2">
        <v>359321</v>
      </c>
      <c r="L1660" s="2">
        <v>79112</v>
      </c>
      <c r="M1660" s="2">
        <v>5113</v>
      </c>
      <c r="N1660" s="2">
        <v>15.47</v>
      </c>
      <c r="O1660" cm="1">
        <f t="array" ref="O1660">SUMPRODUCT((G1660&lt;=$G$1651:$G$1700)/COUNTIF($G$1651:$G$1700,$G$1651:$G$1700))</f>
        <v>10</v>
      </c>
    </row>
    <row r="1661" spans="1:15" x14ac:dyDescent="0.45">
      <c r="A1661" s="1" t="s">
        <v>198</v>
      </c>
      <c r="D1661" s="1"/>
      <c r="E1661" s="16">
        <v>44470</v>
      </c>
      <c r="F1661" s="1" t="s">
        <v>204</v>
      </c>
      <c r="G1661" s="2">
        <v>56575841</v>
      </c>
      <c r="H1661" s="2">
        <v>1099509</v>
      </c>
      <c r="I1661" s="2">
        <v>366427</v>
      </c>
      <c r="J1661" s="2">
        <v>4767</v>
      </c>
      <c r="K1661" s="2">
        <v>104675</v>
      </c>
      <c r="L1661" s="2">
        <v>76145</v>
      </c>
      <c r="M1661" s="2">
        <v>1479</v>
      </c>
      <c r="N1661" s="2">
        <v>51.46</v>
      </c>
      <c r="O1661" cm="1">
        <f t="array" ref="O1661">SUMPRODUCT((G1661&lt;=$G$1651:$G$1700)/COUNTIF($G$1651:$G$1700,$G$1651:$G$1700))</f>
        <v>11</v>
      </c>
    </row>
    <row r="1662" spans="1:15" x14ac:dyDescent="0.45">
      <c r="A1662" s="1" t="s">
        <v>101</v>
      </c>
      <c r="D1662" s="1"/>
      <c r="E1662" s="16">
        <v>44470</v>
      </c>
      <c r="F1662" s="1" t="s">
        <v>204</v>
      </c>
      <c r="G1662" s="2">
        <v>50980911</v>
      </c>
      <c r="H1662" s="2">
        <v>2397748</v>
      </c>
      <c r="I1662" s="2">
        <v>217091</v>
      </c>
      <c r="J1662" s="2">
        <v>7159</v>
      </c>
      <c r="K1662" s="2">
        <v>135394</v>
      </c>
      <c r="L1662" s="2">
        <v>68614</v>
      </c>
      <c r="M1662" s="2">
        <v>3227</v>
      </c>
      <c r="N1662" s="2">
        <v>21.26</v>
      </c>
      <c r="O1662" cm="1">
        <f t="array" ref="O1662">SUMPRODUCT((G1662&lt;=$G$1651:$G$1700)/COUNTIF($G$1651:$G$1700,$G$1651:$G$1700))</f>
        <v>12</v>
      </c>
    </row>
    <row r="1663" spans="1:15" x14ac:dyDescent="0.45">
      <c r="A1663" s="1" t="s">
        <v>21</v>
      </c>
      <c r="D1663" s="1"/>
      <c r="E1663" s="16">
        <v>44470</v>
      </c>
      <c r="F1663" s="1" t="s">
        <v>204</v>
      </c>
      <c r="G1663" s="2">
        <v>25103532</v>
      </c>
      <c r="H1663" s="2">
        <v>1615849</v>
      </c>
      <c r="I1663" s="2">
        <v>112127</v>
      </c>
      <c r="J1663" s="2">
        <v>4131</v>
      </c>
      <c r="K1663" s="2">
        <v>125179</v>
      </c>
      <c r="L1663" s="2">
        <v>33786</v>
      </c>
      <c r="M1663" s="2">
        <v>2174</v>
      </c>
      <c r="N1663" s="2">
        <v>15.54</v>
      </c>
      <c r="O1663" cm="1">
        <f t="array" ref="O1663">SUMPRODUCT((G1663&lt;=$G$1651:$G$1700)/COUNTIF($G$1651:$G$1700,$G$1651:$G$1700))</f>
        <v>13</v>
      </c>
    </row>
    <row r="1664" spans="1:15" x14ac:dyDescent="0.45">
      <c r="A1664" s="1" t="s">
        <v>34</v>
      </c>
      <c r="D1664" s="1"/>
      <c r="E1664" s="16">
        <v>44470</v>
      </c>
      <c r="F1664" s="1" t="s">
        <v>204</v>
      </c>
      <c r="G1664" s="2">
        <v>20440544</v>
      </c>
      <c r="H1664" s="2">
        <v>856313</v>
      </c>
      <c r="I1664" s="2">
        <v>144613</v>
      </c>
      <c r="J1664" s="2">
        <v>1790</v>
      </c>
      <c r="K1664" s="2">
        <v>46261</v>
      </c>
      <c r="L1664" s="2">
        <v>27510</v>
      </c>
      <c r="M1664" s="2">
        <v>1152</v>
      </c>
      <c r="N1664" s="2">
        <v>23.87</v>
      </c>
      <c r="O1664" cm="1">
        <f t="array" ref="O1664">SUMPRODUCT((G1664&lt;=$G$1651:$G$1700)/COUNTIF($G$1651:$G$1700,$G$1651:$G$1700))</f>
        <v>14</v>
      </c>
    </row>
    <row r="1665" spans="1:15" x14ac:dyDescent="0.45">
      <c r="A1665" s="1" t="s">
        <v>199</v>
      </c>
      <c r="D1665" s="1"/>
      <c r="E1665" s="16">
        <v>44470</v>
      </c>
      <c r="F1665" s="1" t="s">
        <v>204</v>
      </c>
      <c r="G1665" s="2">
        <v>19542285</v>
      </c>
      <c r="H1665" s="2">
        <v>452581</v>
      </c>
      <c r="I1665" s="2">
        <v>81818</v>
      </c>
      <c r="J1665" s="2">
        <v>1281</v>
      </c>
      <c r="K1665" s="2">
        <v>21636</v>
      </c>
      <c r="L1665" s="2">
        <v>26301</v>
      </c>
      <c r="M1665" s="2">
        <v>609</v>
      </c>
      <c r="N1665" s="2">
        <v>43.18</v>
      </c>
      <c r="O1665" cm="1">
        <f t="array" ref="O1665">SUMPRODUCT((G1665&lt;=$G$1651:$G$1700)/COUNTIF($G$1651:$G$1700,$G$1651:$G$1700))</f>
        <v>15</v>
      </c>
    </row>
    <row r="1666" spans="1:15" x14ac:dyDescent="0.45">
      <c r="A1666" s="1" t="s">
        <v>196</v>
      </c>
      <c r="D1666" s="1"/>
      <c r="E1666" s="16">
        <v>44470</v>
      </c>
      <c r="F1666" s="1" t="s">
        <v>204</v>
      </c>
      <c r="G1666" s="2">
        <v>15471617</v>
      </c>
      <c r="H1666" s="2">
        <v>622033</v>
      </c>
      <c r="I1666" s="2">
        <v>219149</v>
      </c>
      <c r="J1666" s="2">
        <v>5177</v>
      </c>
      <c r="K1666" s="2">
        <v>80553</v>
      </c>
      <c r="L1666" s="2">
        <v>20823</v>
      </c>
      <c r="M1666" s="2">
        <v>837</v>
      </c>
      <c r="N1666" s="2">
        <v>24.87</v>
      </c>
      <c r="O1666" cm="1">
        <f t="array" ref="O1666">SUMPRODUCT((G1666&lt;=$G$1651:$G$1700)/COUNTIF($G$1651:$G$1700,$G$1651:$G$1700))</f>
        <v>16</v>
      </c>
    </row>
    <row r="1667" spans="1:15" x14ac:dyDescent="0.45">
      <c r="A1667" s="1" t="s">
        <v>29</v>
      </c>
      <c r="D1667" s="1"/>
      <c r="E1667" s="16">
        <v>44470</v>
      </c>
      <c r="F1667" s="1" t="s">
        <v>204</v>
      </c>
      <c r="G1667" s="2">
        <v>14322020</v>
      </c>
      <c r="H1667" s="2">
        <v>720940</v>
      </c>
      <c r="I1667" s="2">
        <v>133900</v>
      </c>
      <c r="J1667" s="2">
        <v>1747</v>
      </c>
      <c r="K1667" s="2">
        <v>113324</v>
      </c>
      <c r="L1667" s="2">
        <v>19275</v>
      </c>
      <c r="M1667" s="2">
        <v>970</v>
      </c>
      <c r="N1667" s="2">
        <v>19.87</v>
      </c>
      <c r="O1667" cm="1">
        <f t="array" ref="O1667">SUMPRODUCT((G1667&lt;=$G$1651:$G$1700)/COUNTIF($G$1651:$G$1700,$G$1651:$G$1700))</f>
        <v>17</v>
      </c>
    </row>
    <row r="1668" spans="1:15" x14ac:dyDescent="0.45">
      <c r="A1668" s="1" t="s">
        <v>33</v>
      </c>
      <c r="D1668" s="1"/>
      <c r="E1668" s="16">
        <v>44470</v>
      </c>
      <c r="F1668" s="1" t="s">
        <v>204</v>
      </c>
      <c r="G1668" s="2">
        <v>13766314</v>
      </c>
      <c r="H1668" s="2">
        <v>185833</v>
      </c>
      <c r="I1668" s="2">
        <v>237109</v>
      </c>
      <c r="J1668" s="2">
        <v>3107</v>
      </c>
      <c r="K1668" s="2">
        <v>9193</v>
      </c>
      <c r="L1668" s="2">
        <v>18528</v>
      </c>
      <c r="M1668" s="2">
        <v>250</v>
      </c>
      <c r="N1668" s="2">
        <v>74.08</v>
      </c>
      <c r="O1668" cm="1">
        <f t="array" ref="O1668">SUMPRODUCT((G1668&lt;=$G$1651:$G$1700)/COUNTIF($G$1651:$G$1700,$G$1651:$G$1700))</f>
        <v>18</v>
      </c>
    </row>
    <row r="1669" spans="1:15" x14ac:dyDescent="0.45">
      <c r="A1669" s="1" t="s">
        <v>163</v>
      </c>
      <c r="D1669" s="1"/>
      <c r="E1669" s="16">
        <v>44470</v>
      </c>
      <c r="F1669" s="1" t="s">
        <v>204</v>
      </c>
      <c r="G1669" s="2">
        <v>13070065</v>
      </c>
      <c r="H1669" s="2">
        <v>788821</v>
      </c>
      <c r="I1669" s="2">
        <v>579931</v>
      </c>
      <c r="J1669" s="2">
        <v>2449</v>
      </c>
      <c r="K1669" s="2">
        <v>70205</v>
      </c>
      <c r="L1669" s="2">
        <v>17590</v>
      </c>
      <c r="M1669" s="2">
        <v>1061</v>
      </c>
      <c r="N1669" s="2">
        <v>16.57</v>
      </c>
      <c r="O1669" cm="1">
        <f t="array" ref="O1669">SUMPRODUCT((G1669&lt;=$G$1651:$G$1700)/COUNTIF($G$1651:$G$1700,$G$1651:$G$1700))</f>
        <v>19</v>
      </c>
    </row>
    <row r="1670" spans="1:15" x14ac:dyDescent="0.45">
      <c r="A1670" s="1" t="s">
        <v>19</v>
      </c>
      <c r="D1670" s="1"/>
      <c r="E1670" s="16">
        <v>44470</v>
      </c>
      <c r="F1670" s="1" t="s">
        <v>204</v>
      </c>
      <c r="G1670" s="2">
        <v>12460845</v>
      </c>
      <c r="H1670" s="2">
        <v>734448</v>
      </c>
      <c r="I1670" s="2">
        <v>45051</v>
      </c>
      <c r="J1670" s="2">
        <v>3237</v>
      </c>
      <c r="K1670" s="2">
        <v>37297</v>
      </c>
      <c r="L1670" s="2">
        <v>16770</v>
      </c>
      <c r="M1670" s="2">
        <v>988</v>
      </c>
      <c r="N1670" s="2">
        <v>16.97</v>
      </c>
      <c r="O1670" cm="1">
        <f t="array" ref="O1670">SUMPRODUCT((G1670&lt;=$G$1651:$G$1700)/COUNTIF($G$1651:$G$1700,$G$1651:$G$1700))</f>
        <v>20</v>
      </c>
    </row>
    <row r="1671" spans="1:15" x14ac:dyDescent="0.45">
      <c r="A1671" s="1" t="s">
        <v>28</v>
      </c>
      <c r="D1671" s="1"/>
      <c r="E1671" s="16">
        <v>44470</v>
      </c>
      <c r="F1671" s="1" t="s">
        <v>204</v>
      </c>
      <c r="G1671" s="2">
        <v>12255478</v>
      </c>
      <c r="H1671" s="2">
        <v>466871</v>
      </c>
      <c r="I1671" s="2">
        <v>135084</v>
      </c>
      <c r="J1671" s="2">
        <v>1694</v>
      </c>
      <c r="K1671" s="2">
        <v>22173</v>
      </c>
      <c r="L1671" s="2">
        <v>16494</v>
      </c>
      <c r="M1671" s="2">
        <v>628</v>
      </c>
      <c r="N1671" s="2">
        <v>26.25</v>
      </c>
      <c r="O1671" cm="1">
        <f t="array" ref="O1671">SUMPRODUCT((G1671&lt;=$G$1651:$G$1700)/COUNTIF($G$1651:$G$1700,$G$1651:$G$1700))</f>
        <v>21</v>
      </c>
    </row>
    <row r="1672" spans="1:15" x14ac:dyDescent="0.45">
      <c r="A1672" s="1" t="s">
        <v>71</v>
      </c>
      <c r="D1672" s="1"/>
      <c r="E1672" s="16">
        <v>44470</v>
      </c>
      <c r="F1672" s="1" t="s">
        <v>204</v>
      </c>
      <c r="G1672" s="2">
        <v>11922623</v>
      </c>
      <c r="H1672" s="2">
        <v>397234</v>
      </c>
      <c r="I1672" s="2">
        <v>999409</v>
      </c>
      <c r="J1672" s="2">
        <v>1037</v>
      </c>
      <c r="K1672" s="2">
        <v>71662</v>
      </c>
      <c r="L1672" s="2">
        <v>16046</v>
      </c>
      <c r="M1672" s="2">
        <v>534</v>
      </c>
      <c r="N1672" s="2">
        <v>30.01</v>
      </c>
      <c r="O1672" cm="1">
        <f t="array" ref="O1672">SUMPRODUCT((G1672&lt;=$G$1651:$G$1700)/COUNTIF($G$1651:$G$1700,$G$1651:$G$1700))</f>
        <v>22</v>
      </c>
    </row>
    <row r="1673" spans="1:15" x14ac:dyDescent="0.45">
      <c r="A1673" s="1" t="s">
        <v>117</v>
      </c>
      <c r="D1673" s="1"/>
      <c r="E1673" s="16">
        <v>44470</v>
      </c>
      <c r="F1673" s="1" t="s">
        <v>204</v>
      </c>
      <c r="G1673" s="2">
        <v>11110498</v>
      </c>
      <c r="H1673" s="2">
        <v>172111</v>
      </c>
      <c r="I1673" s="2">
        <v>62758</v>
      </c>
      <c r="J1673" s="2">
        <v>678</v>
      </c>
      <c r="K1673" s="2">
        <v>5465</v>
      </c>
      <c r="L1673" s="2">
        <v>14953</v>
      </c>
      <c r="M1673" s="2">
        <v>231</v>
      </c>
      <c r="N1673" s="2">
        <v>64.55</v>
      </c>
      <c r="O1673" cm="1">
        <f t="array" ref="O1673">SUMPRODUCT((G1673&lt;=$G$1651:$G$1700)/COUNTIF($G$1651:$G$1700,$G$1651:$G$1700))</f>
        <v>23</v>
      </c>
    </row>
    <row r="1674" spans="1:15" x14ac:dyDescent="0.45">
      <c r="A1674" s="1" t="s">
        <v>205</v>
      </c>
      <c r="D1674" s="1"/>
      <c r="E1674" s="16">
        <v>44470</v>
      </c>
      <c r="F1674" s="1" t="s">
        <v>204</v>
      </c>
      <c r="G1674" s="2">
        <v>10644203</v>
      </c>
      <c r="H1674" s="2">
        <v>404645</v>
      </c>
      <c r="I1674" s="2">
        <v>215318</v>
      </c>
      <c r="J1674" s="2">
        <v>2729</v>
      </c>
      <c r="K1674" s="2">
        <v>34485</v>
      </c>
      <c r="L1674" s="2">
        <v>14325</v>
      </c>
      <c r="M1674" s="2">
        <v>544</v>
      </c>
      <c r="N1674" s="2">
        <v>26.31</v>
      </c>
      <c r="O1674" cm="1">
        <f t="array" ref="O1674">SUMPRODUCT((G1674&lt;=$G$1651:$G$1700)/COUNTIF($G$1651:$G$1700,$G$1651:$G$1700))</f>
        <v>24</v>
      </c>
    </row>
    <row r="1675" spans="1:15" x14ac:dyDescent="0.45">
      <c r="A1675" s="1" t="s">
        <v>17</v>
      </c>
      <c r="D1675" s="1"/>
      <c r="E1675" s="16">
        <v>44470</v>
      </c>
      <c r="F1675" s="1" t="s">
        <v>204</v>
      </c>
      <c r="G1675" s="2">
        <v>9926370</v>
      </c>
      <c r="H1675" s="2">
        <v>553131</v>
      </c>
      <c r="I1675" s="2">
        <v>63033</v>
      </c>
      <c r="J1675" s="2">
        <v>1316</v>
      </c>
      <c r="K1675" s="2">
        <v>66372</v>
      </c>
      <c r="L1675" s="2">
        <v>13359</v>
      </c>
      <c r="M1675" s="2">
        <v>744</v>
      </c>
      <c r="N1675" s="2">
        <v>17.95</v>
      </c>
      <c r="O1675" cm="1">
        <f t="array" ref="O1675">SUMPRODUCT((G1675&lt;=$G$1651:$G$1700)/COUNTIF($G$1651:$G$1700,$G$1651:$G$1700))</f>
        <v>25</v>
      </c>
    </row>
    <row r="1676" spans="1:15" x14ac:dyDescent="0.45">
      <c r="A1676" s="1" t="s">
        <v>31</v>
      </c>
      <c r="D1676" s="1"/>
      <c r="E1676" s="16">
        <v>44470</v>
      </c>
      <c r="F1676" s="1" t="s">
        <v>204</v>
      </c>
      <c r="G1676" s="2">
        <v>9217095</v>
      </c>
      <c r="H1676" s="2">
        <v>569722</v>
      </c>
      <c r="I1676" s="2">
        <v>35758</v>
      </c>
      <c r="J1676" s="2">
        <v>1210</v>
      </c>
      <c r="K1676" s="2">
        <v>54004</v>
      </c>
      <c r="L1676" s="2">
        <v>12405</v>
      </c>
      <c r="M1676" s="2">
        <v>766</v>
      </c>
      <c r="N1676" s="2">
        <v>16.18</v>
      </c>
      <c r="O1676" cm="1">
        <f t="array" ref="O1676">SUMPRODUCT((G1676&lt;=$G$1651:$G$1700)/COUNTIF($G$1651:$G$1700,$G$1651:$G$1700))</f>
        <v>26</v>
      </c>
    </row>
    <row r="1677" spans="1:15" x14ac:dyDescent="0.45">
      <c r="A1677" s="1" t="s">
        <v>14</v>
      </c>
      <c r="D1677" s="1"/>
      <c r="E1677" s="16">
        <v>44470</v>
      </c>
      <c r="F1677" s="1" t="s">
        <v>204</v>
      </c>
      <c r="G1677" s="2">
        <v>8826257</v>
      </c>
      <c r="H1677" s="2">
        <v>468261</v>
      </c>
      <c r="I1677" s="2">
        <v>138684</v>
      </c>
      <c r="J1677" s="2">
        <v>1010</v>
      </c>
      <c r="K1677" s="2">
        <v>27517</v>
      </c>
      <c r="L1677" s="2">
        <v>11879</v>
      </c>
      <c r="M1677" s="2">
        <v>630</v>
      </c>
      <c r="N1677" s="2">
        <v>18.850000000000001</v>
      </c>
      <c r="O1677" cm="1">
        <f t="array" ref="O1677">SUMPRODUCT((G1677&lt;=$G$1651:$G$1700)/COUNTIF($G$1651:$G$1700,$G$1651:$G$1700))</f>
        <v>27</v>
      </c>
    </row>
    <row r="1678" spans="1:15" x14ac:dyDescent="0.45">
      <c r="A1678" s="1" t="s">
        <v>206</v>
      </c>
      <c r="D1678" s="1"/>
      <c r="E1678" s="16">
        <v>44470</v>
      </c>
      <c r="F1678" s="1" t="s">
        <v>204</v>
      </c>
      <c r="G1678" s="2">
        <v>8140748</v>
      </c>
      <c r="H1678" s="2">
        <v>232032</v>
      </c>
      <c r="I1678" s="2">
        <v>339417</v>
      </c>
      <c r="J1678" s="2">
        <v>5035</v>
      </c>
      <c r="K1678" s="2">
        <v>51930</v>
      </c>
      <c r="L1678" s="2">
        <v>10956</v>
      </c>
      <c r="M1678" s="2">
        <v>312</v>
      </c>
      <c r="N1678" s="2">
        <v>35.08</v>
      </c>
      <c r="O1678" cm="1">
        <f t="array" ref="O1678">SUMPRODUCT((G1678&lt;=$G$1651:$G$1700)/COUNTIF($G$1651:$G$1700,$G$1651:$G$1700))</f>
        <v>28</v>
      </c>
    </row>
    <row r="1679" spans="1:15" x14ac:dyDescent="0.45">
      <c r="A1679" s="1" t="s">
        <v>49</v>
      </c>
      <c r="D1679" s="1"/>
      <c r="E1679" s="16">
        <v>44470</v>
      </c>
      <c r="F1679" s="1" t="s">
        <v>204</v>
      </c>
      <c r="G1679" s="2">
        <v>8136478</v>
      </c>
      <c r="H1679" s="2">
        <v>462891</v>
      </c>
      <c r="I1679" s="2">
        <v>36416</v>
      </c>
      <c r="J1679" s="2">
        <v>1460</v>
      </c>
      <c r="K1679" s="2">
        <v>27871</v>
      </c>
      <c r="L1679" s="2">
        <v>10950</v>
      </c>
      <c r="M1679" s="2">
        <v>623</v>
      </c>
      <c r="N1679" s="2">
        <v>17.579999999999998</v>
      </c>
      <c r="O1679" cm="1">
        <f t="array" ref="O1679">SUMPRODUCT((G1679&lt;=$G$1651:$G$1700)/COUNTIF($G$1651:$G$1700,$G$1651:$G$1700))</f>
        <v>29</v>
      </c>
    </row>
    <row r="1680" spans="1:15" x14ac:dyDescent="0.45">
      <c r="A1680" s="1" t="s">
        <v>15</v>
      </c>
      <c r="D1680" s="1"/>
      <c r="E1680" s="16">
        <v>44470</v>
      </c>
      <c r="F1680" s="1" t="s">
        <v>204</v>
      </c>
      <c r="G1680" s="2">
        <v>8014815</v>
      </c>
      <c r="H1680" s="2">
        <v>527637</v>
      </c>
      <c r="I1680" s="2">
        <v>24865</v>
      </c>
      <c r="J1680" s="2">
        <v>1496</v>
      </c>
      <c r="K1680" s="2">
        <v>53751</v>
      </c>
      <c r="L1680" s="2">
        <v>10787</v>
      </c>
      <c r="M1680" s="2">
        <v>710</v>
      </c>
      <c r="N1680" s="2">
        <v>15.19</v>
      </c>
      <c r="O1680" cm="1">
        <f t="array" ref="O1680">SUMPRODUCT((G1680&lt;=$G$1651:$G$1700)/COUNTIF($G$1651:$G$1700,$G$1651:$G$1700))</f>
        <v>30</v>
      </c>
    </row>
    <row r="1681" spans="1:15" x14ac:dyDescent="0.45">
      <c r="A1681" s="1" t="s">
        <v>165</v>
      </c>
      <c r="D1681" s="1"/>
      <c r="E1681" s="16">
        <v>44470</v>
      </c>
      <c r="F1681" s="1" t="s">
        <v>204</v>
      </c>
      <c r="G1681" s="2">
        <v>7525698</v>
      </c>
      <c r="H1681" s="2">
        <v>508808</v>
      </c>
      <c r="I1681" s="2">
        <v>172868</v>
      </c>
      <c r="J1681" s="2">
        <v>3699</v>
      </c>
      <c r="K1681" s="2">
        <v>96685</v>
      </c>
      <c r="L1681" s="2">
        <v>10128</v>
      </c>
      <c r="M1681" s="2">
        <v>684</v>
      </c>
      <c r="N1681" s="2">
        <v>14.79</v>
      </c>
      <c r="O1681" cm="1">
        <f t="array" ref="O1681">SUMPRODUCT((G1681&lt;=$G$1651:$G$1700)/COUNTIF($G$1651:$G$1700,$G$1651:$G$1700))</f>
        <v>31</v>
      </c>
    </row>
    <row r="1682" spans="1:15" x14ac:dyDescent="0.45">
      <c r="A1682" s="1" t="s">
        <v>22</v>
      </c>
      <c r="D1682" s="1"/>
      <c r="E1682" s="16">
        <v>44470</v>
      </c>
      <c r="F1682" s="1" t="s">
        <v>204</v>
      </c>
      <c r="G1682" s="2">
        <v>7418269</v>
      </c>
      <c r="H1682" s="2">
        <v>631194</v>
      </c>
      <c r="I1682" s="2">
        <v>47302</v>
      </c>
      <c r="J1682" s="2">
        <v>1886</v>
      </c>
      <c r="K1682" s="2">
        <v>46976</v>
      </c>
      <c r="L1682" s="2">
        <v>9984</v>
      </c>
      <c r="M1682" s="2">
        <v>849</v>
      </c>
      <c r="N1682" s="2">
        <v>11.75</v>
      </c>
      <c r="O1682" cm="1">
        <f t="array" ref="O1682">SUMPRODUCT((G1682&lt;=$G$1651:$G$1700)/COUNTIF($G$1651:$G$1700,$G$1651:$G$1700))</f>
        <v>32</v>
      </c>
    </row>
    <row r="1683" spans="1:15" x14ac:dyDescent="0.45">
      <c r="A1683" s="1" t="s">
        <v>197</v>
      </c>
      <c r="D1683" s="1"/>
      <c r="E1683" s="16">
        <v>44470</v>
      </c>
      <c r="F1683" s="1" t="s">
        <v>204</v>
      </c>
      <c r="G1683" s="2">
        <v>7088474</v>
      </c>
      <c r="H1683" s="2">
        <v>587377</v>
      </c>
      <c r="I1683" s="2">
        <v>40443</v>
      </c>
      <c r="J1683" s="2">
        <v>1855</v>
      </c>
      <c r="K1683" s="2">
        <v>40905</v>
      </c>
      <c r="L1683" s="2">
        <v>9540</v>
      </c>
      <c r="M1683" s="2">
        <v>790</v>
      </c>
      <c r="N1683" s="2">
        <v>12.07</v>
      </c>
      <c r="O1683" cm="1">
        <f t="array" ref="O1683">SUMPRODUCT((G1683&lt;=$G$1651:$G$1700)/COUNTIF($G$1651:$G$1700,$G$1651:$G$1700))</f>
        <v>33</v>
      </c>
    </row>
    <row r="1684" spans="1:15" x14ac:dyDescent="0.45">
      <c r="A1684" s="1" t="s">
        <v>168</v>
      </c>
      <c r="D1684" s="1"/>
      <c r="E1684" s="16">
        <v>44470</v>
      </c>
      <c r="F1684" s="1" t="s">
        <v>204</v>
      </c>
      <c r="G1684" s="2">
        <v>6380936</v>
      </c>
      <c r="H1684" s="2">
        <v>2563031</v>
      </c>
      <c r="I1684" s="2">
        <v>49117</v>
      </c>
      <c r="J1684" s="2">
        <v>7224</v>
      </c>
      <c r="K1684" s="2">
        <v>188713</v>
      </c>
      <c r="L1684" s="2">
        <v>8588</v>
      </c>
      <c r="M1684" s="2">
        <v>3449</v>
      </c>
      <c r="N1684" s="2">
        <v>2.4900000000000002</v>
      </c>
      <c r="O1684" cm="1">
        <f t="array" ref="O1684">SUMPRODUCT((G1684&lt;=$G$1651:$G$1700)/COUNTIF($G$1651:$G$1700,$G$1651:$G$1700))</f>
        <v>34</v>
      </c>
    </row>
    <row r="1685" spans="1:15" x14ac:dyDescent="0.45">
      <c r="A1685" s="1" t="s">
        <v>180</v>
      </c>
      <c r="D1685" s="1"/>
      <c r="E1685" s="16">
        <v>44470</v>
      </c>
      <c r="F1685" s="1" t="s">
        <v>204</v>
      </c>
      <c r="G1685" s="2">
        <v>6317689</v>
      </c>
      <c r="H1685" s="2">
        <v>174768</v>
      </c>
      <c r="I1685" s="2">
        <v>79619</v>
      </c>
      <c r="J1685" s="2">
        <v>558</v>
      </c>
      <c r="K1685" s="2">
        <v>13149</v>
      </c>
      <c r="L1685" s="2">
        <v>8502</v>
      </c>
      <c r="M1685" s="2">
        <v>235</v>
      </c>
      <c r="N1685" s="2">
        <v>36.15</v>
      </c>
      <c r="O1685" cm="1">
        <f t="array" ref="O1685">SUMPRODUCT((G1685&lt;=$G$1651:$G$1700)/COUNTIF($G$1651:$G$1700,$G$1651:$G$1700))</f>
        <v>35</v>
      </c>
    </row>
    <row r="1686" spans="1:15" x14ac:dyDescent="0.45">
      <c r="A1686" s="1" t="s">
        <v>52</v>
      </c>
      <c r="D1686" s="1"/>
      <c r="E1686" s="16">
        <v>44470</v>
      </c>
      <c r="F1686" s="1" t="s">
        <v>204</v>
      </c>
      <c r="G1686" s="2">
        <v>5644041</v>
      </c>
      <c r="H1686" s="2">
        <v>227141</v>
      </c>
      <c r="I1686" s="2">
        <v>29882</v>
      </c>
      <c r="J1686" s="2">
        <v>770</v>
      </c>
      <c r="K1686" s="2">
        <v>16815</v>
      </c>
      <c r="L1686" s="2">
        <v>7596</v>
      </c>
      <c r="M1686" s="2">
        <v>305</v>
      </c>
      <c r="N1686" s="2">
        <v>24.85</v>
      </c>
      <c r="O1686" cm="1">
        <f t="array" ref="O1686">SUMPRODUCT((G1686&lt;=$G$1651:$G$1700)/COUNTIF($G$1651:$G$1700,$G$1651:$G$1700))</f>
        <v>36</v>
      </c>
    </row>
    <row r="1687" spans="1:15" x14ac:dyDescent="0.45">
      <c r="A1687" s="1" t="s">
        <v>146</v>
      </c>
      <c r="D1687" s="1"/>
      <c r="E1687" s="16">
        <v>44470</v>
      </c>
      <c r="F1687" s="1" t="s">
        <v>204</v>
      </c>
      <c r="G1687" s="2">
        <v>5629543</v>
      </c>
      <c r="H1687" s="2">
        <v>225346</v>
      </c>
      <c r="I1687" s="2">
        <v>94288</v>
      </c>
      <c r="J1687" s="2">
        <v>639</v>
      </c>
      <c r="K1687" s="2">
        <v>17471</v>
      </c>
      <c r="L1687" s="2">
        <v>7576</v>
      </c>
      <c r="M1687" s="2">
        <v>303</v>
      </c>
      <c r="N1687" s="2">
        <v>24.98</v>
      </c>
      <c r="O1687" cm="1">
        <f t="array" ref="O1687">SUMPRODUCT((G1687&lt;=$G$1651:$G$1700)/COUNTIF($G$1651:$G$1700,$G$1651:$G$1700))</f>
        <v>37</v>
      </c>
    </row>
    <row r="1688" spans="1:15" x14ac:dyDescent="0.45">
      <c r="A1688" s="1" t="s">
        <v>55</v>
      </c>
      <c r="D1688" s="1"/>
      <c r="E1688" s="16">
        <v>44470</v>
      </c>
      <c r="F1688" s="1" t="s">
        <v>204</v>
      </c>
      <c r="G1688" s="2">
        <v>4644039</v>
      </c>
      <c r="H1688" s="2">
        <v>167122</v>
      </c>
      <c r="I1688" s="2">
        <v>19374</v>
      </c>
      <c r="J1688" s="2">
        <v>450</v>
      </c>
      <c r="K1688" s="2">
        <v>12854</v>
      </c>
      <c r="L1688" s="2">
        <v>6250</v>
      </c>
      <c r="M1688" s="2">
        <v>224</v>
      </c>
      <c r="N1688" s="2">
        <v>27.79</v>
      </c>
      <c r="O1688" cm="1">
        <f t="array" ref="O1688">SUMPRODUCT((G1688&lt;=$G$1651:$G$1700)/COUNTIF($G$1651:$G$1700,$G$1651:$G$1700))</f>
        <v>38</v>
      </c>
    </row>
    <row r="1689" spans="1:15" x14ac:dyDescent="0.45">
      <c r="A1689" s="1" t="s">
        <v>207</v>
      </c>
      <c r="D1689" s="1"/>
      <c r="E1689" s="16">
        <v>44470</v>
      </c>
      <c r="F1689" s="1" t="s">
        <v>204</v>
      </c>
      <c r="G1689" s="2">
        <v>4455023</v>
      </c>
      <c r="H1689" s="2">
        <v>170269</v>
      </c>
      <c r="I1689" s="2">
        <v>53588</v>
      </c>
      <c r="J1689" s="2">
        <v>1855</v>
      </c>
      <c r="K1689" s="2">
        <v>15986</v>
      </c>
      <c r="L1689" s="2">
        <v>5995</v>
      </c>
      <c r="M1689" s="2">
        <v>229</v>
      </c>
      <c r="N1689" s="2">
        <v>26.16</v>
      </c>
      <c r="O1689" cm="1">
        <f t="array" ref="O1689">SUMPRODUCT((G1689&lt;=$G$1651:$G$1700)/COUNTIF($G$1651:$G$1700,$G$1651:$G$1700))</f>
        <v>39</v>
      </c>
    </row>
    <row r="1690" spans="1:15" x14ac:dyDescent="0.45">
      <c r="A1690" s="1" t="s">
        <v>26</v>
      </c>
      <c r="D1690" s="1"/>
      <c r="E1690" s="16">
        <v>44470</v>
      </c>
      <c r="F1690" s="1" t="s">
        <v>204</v>
      </c>
      <c r="G1690" s="2">
        <v>3918984</v>
      </c>
      <c r="H1690" s="2">
        <v>230438</v>
      </c>
      <c r="I1690" s="2">
        <v>35620</v>
      </c>
      <c r="J1690" s="2">
        <v>642</v>
      </c>
      <c r="K1690" s="2">
        <v>21802</v>
      </c>
      <c r="L1690" s="2">
        <v>5274</v>
      </c>
      <c r="M1690" s="2">
        <v>310</v>
      </c>
      <c r="N1690" s="2">
        <v>17.010000000000002</v>
      </c>
      <c r="O1690" cm="1">
        <f t="array" ref="O1690">SUMPRODUCT((G1690&lt;=$G$1651:$G$1700)/COUNTIF($G$1651:$G$1700,$G$1651:$G$1700))</f>
        <v>40</v>
      </c>
    </row>
    <row r="1691" spans="1:15" x14ac:dyDescent="0.45">
      <c r="A1691" s="1" t="s">
        <v>167</v>
      </c>
      <c r="D1691" s="1"/>
      <c r="E1691" s="16">
        <v>44470</v>
      </c>
      <c r="F1691" s="1" t="s">
        <v>204</v>
      </c>
      <c r="G1691" s="2">
        <v>3265935</v>
      </c>
      <c r="H1691" s="2">
        <v>736546</v>
      </c>
      <c r="I1691" s="2">
        <v>67207</v>
      </c>
      <c r="J1691" s="2">
        <v>2083</v>
      </c>
      <c r="K1691" s="2">
        <v>69214</v>
      </c>
      <c r="L1691" s="2">
        <v>4395</v>
      </c>
      <c r="M1691" s="2">
        <v>991</v>
      </c>
      <c r="N1691" s="2">
        <v>4.43</v>
      </c>
      <c r="O1691" cm="1">
        <f t="array" ref="O1691">SUMPRODUCT((G1691&lt;=$G$1651:$G$1700)/COUNTIF($G$1651:$G$1700,$G$1651:$G$1700))</f>
        <v>41</v>
      </c>
    </row>
    <row r="1692" spans="1:15" x14ac:dyDescent="0.45">
      <c r="A1692" s="1" t="s">
        <v>85</v>
      </c>
      <c r="D1692" s="1"/>
      <c r="E1692" s="16">
        <v>44470</v>
      </c>
      <c r="F1692" s="1" t="s">
        <v>204</v>
      </c>
      <c r="G1692" s="2">
        <v>3200092</v>
      </c>
      <c r="H1692" s="2">
        <v>173044</v>
      </c>
      <c r="I1692" s="2">
        <v>12688</v>
      </c>
      <c r="J1692" s="2">
        <v>442</v>
      </c>
      <c r="K1692" s="2">
        <v>11688</v>
      </c>
      <c r="L1692" s="2">
        <v>4306</v>
      </c>
      <c r="M1692" s="2">
        <v>232</v>
      </c>
      <c r="N1692" s="2">
        <v>18.489999999999998</v>
      </c>
      <c r="O1692" cm="1">
        <f t="array" ref="O1692">SUMPRODUCT((G1692&lt;=$G$1651:$G$1700)/COUNTIF($G$1651:$G$1700,$G$1651:$G$1700))</f>
        <v>42</v>
      </c>
    </row>
    <row r="1693" spans="1:15" x14ac:dyDescent="0.45">
      <c r="A1693" s="1" t="s">
        <v>185</v>
      </c>
      <c r="D1693" s="1"/>
      <c r="E1693" s="16">
        <v>44470</v>
      </c>
      <c r="F1693" s="1" t="s">
        <v>204</v>
      </c>
      <c r="G1693" s="2">
        <v>3143304</v>
      </c>
      <c r="H1693" s="2">
        <v>403390</v>
      </c>
      <c r="I1693" s="2">
        <v>82554</v>
      </c>
      <c r="J1693" s="2">
        <v>1424</v>
      </c>
      <c r="K1693" s="2">
        <v>56832</v>
      </c>
      <c r="L1693" s="2">
        <v>4230</v>
      </c>
      <c r="M1693" s="2">
        <v>542</v>
      </c>
      <c r="N1693" s="2">
        <v>7.79</v>
      </c>
      <c r="O1693" cm="1">
        <f t="array" ref="O1693">SUMPRODUCT((G1693&lt;=$G$1651:$G$1700)/COUNTIF($G$1651:$G$1700,$G$1651:$G$1700))</f>
        <v>43</v>
      </c>
    </row>
    <row r="1694" spans="1:15" x14ac:dyDescent="0.45">
      <c r="A1694" s="1" t="s">
        <v>216</v>
      </c>
      <c r="D1694" s="1"/>
      <c r="E1694" s="16">
        <v>44470</v>
      </c>
      <c r="F1694" s="1" t="s">
        <v>204</v>
      </c>
      <c r="G1694" s="2">
        <v>3100544</v>
      </c>
      <c r="H1694" s="2">
        <v>210112</v>
      </c>
      <c r="I1694" s="2">
        <v>21219</v>
      </c>
      <c r="J1694" s="2">
        <v>830</v>
      </c>
      <c r="K1694" s="2">
        <v>22732</v>
      </c>
      <c r="L1694" s="2">
        <v>4173</v>
      </c>
      <c r="M1694" s="2">
        <v>282</v>
      </c>
      <c r="N1694" s="2">
        <v>14.76</v>
      </c>
      <c r="O1694" cm="1">
        <f t="array" ref="O1694">SUMPRODUCT((G1694&lt;=$G$1651:$G$1700)/COUNTIF($G$1651:$G$1700,$G$1651:$G$1700))</f>
        <v>44</v>
      </c>
    </row>
    <row r="1695" spans="1:15" x14ac:dyDescent="0.45">
      <c r="A1695" s="1" t="s">
        <v>35</v>
      </c>
      <c r="D1695" s="1"/>
      <c r="E1695" s="16">
        <v>44470</v>
      </c>
      <c r="F1695" s="1" t="s">
        <v>204</v>
      </c>
      <c r="G1695" s="2">
        <v>2442580</v>
      </c>
      <c r="H1695" s="2">
        <v>228596</v>
      </c>
      <c r="I1695" s="2">
        <v>30689</v>
      </c>
      <c r="J1695" s="2">
        <v>574</v>
      </c>
      <c r="K1695" s="2">
        <v>19504</v>
      </c>
      <c r="L1695" s="2">
        <v>3287</v>
      </c>
      <c r="M1695" s="2">
        <v>307</v>
      </c>
      <c r="N1695" s="2">
        <v>10.69</v>
      </c>
      <c r="O1695" cm="1">
        <f t="array" ref="O1695">SUMPRODUCT((G1695&lt;=$G$1651:$G$1700)/COUNTIF($G$1651:$G$1700,$G$1651:$G$1700))</f>
        <v>45</v>
      </c>
    </row>
    <row r="1696" spans="1:15" x14ac:dyDescent="0.45">
      <c r="A1696" s="1" t="s">
        <v>98</v>
      </c>
      <c r="D1696" s="1"/>
      <c r="E1696" s="16">
        <v>44470</v>
      </c>
      <c r="F1696" s="1" t="s">
        <v>204</v>
      </c>
      <c r="G1696" s="2">
        <v>2127690</v>
      </c>
      <c r="H1696" s="2">
        <v>163632</v>
      </c>
      <c r="I1696" s="2">
        <v>20826</v>
      </c>
      <c r="J1696" s="2">
        <v>690</v>
      </c>
      <c r="K1696" s="2">
        <v>11319</v>
      </c>
      <c r="L1696" s="2">
        <v>2863</v>
      </c>
      <c r="M1696" s="2">
        <v>220</v>
      </c>
      <c r="N1696" s="2">
        <v>13</v>
      </c>
      <c r="O1696" cm="1">
        <f t="array" ref="O1696">SUMPRODUCT((G1696&lt;=$G$1651:$G$1700)/COUNTIF($G$1651:$G$1700,$G$1651:$G$1700))</f>
        <v>46</v>
      </c>
    </row>
    <row r="1697" spans="1:15" x14ac:dyDescent="0.45">
      <c r="A1697" s="1" t="s">
        <v>202</v>
      </c>
      <c r="D1697" s="1"/>
      <c r="E1697" s="16">
        <v>44470</v>
      </c>
      <c r="F1697" s="1" t="s">
        <v>204</v>
      </c>
      <c r="G1697" s="2">
        <v>1857113</v>
      </c>
      <c r="H1697" s="2">
        <v>197555</v>
      </c>
      <c r="I1697" s="2">
        <v>20212</v>
      </c>
      <c r="J1697" s="2">
        <v>741</v>
      </c>
      <c r="K1697" s="2">
        <v>19053</v>
      </c>
      <c r="L1697" s="2">
        <v>2499</v>
      </c>
      <c r="M1697" s="2">
        <v>265</v>
      </c>
      <c r="N1697" s="2">
        <v>9.4</v>
      </c>
      <c r="O1697" cm="1">
        <f t="array" ref="O1697">SUMPRODUCT((G1697&lt;=$G$1651:$G$1700)/COUNTIF($G$1651:$G$1700,$G$1651:$G$1700))</f>
        <v>47</v>
      </c>
    </row>
    <row r="1698" spans="1:15" x14ac:dyDescent="0.45">
      <c r="A1698" s="1" t="s">
        <v>50</v>
      </c>
      <c r="D1698" s="1"/>
      <c r="E1698" s="16">
        <v>44470</v>
      </c>
      <c r="F1698" s="1" t="s">
        <v>204</v>
      </c>
      <c r="G1698" s="2">
        <v>1766303</v>
      </c>
      <c r="H1698" s="2">
        <v>185162</v>
      </c>
      <c r="I1698" s="2">
        <v>14304</v>
      </c>
      <c r="J1698" s="2">
        <v>468</v>
      </c>
      <c r="K1698" s="2">
        <v>29739</v>
      </c>
      <c r="L1698" s="2">
        <v>2377</v>
      </c>
      <c r="M1698" s="2">
        <v>249</v>
      </c>
      <c r="N1698" s="2">
        <v>9.5399999999999991</v>
      </c>
      <c r="O1698" cm="1">
        <f t="array" ref="O1698">SUMPRODUCT((G1698&lt;=$G$1651:$G$1700)/COUNTIF($G$1651:$G$1700,$G$1651:$G$1700))</f>
        <v>48</v>
      </c>
    </row>
    <row r="1699" spans="1:15" x14ac:dyDescent="0.45">
      <c r="A1699" s="1" t="s">
        <v>111</v>
      </c>
      <c r="D1699" s="1"/>
      <c r="E1699" s="16">
        <v>44470</v>
      </c>
      <c r="F1699" s="1" t="s">
        <v>204</v>
      </c>
      <c r="G1699" s="2">
        <v>1025421</v>
      </c>
      <c r="H1699" s="2">
        <v>168164</v>
      </c>
      <c r="I1699" s="2">
        <v>35172</v>
      </c>
      <c r="J1699" s="2">
        <v>407</v>
      </c>
      <c r="K1699" s="2">
        <v>14006</v>
      </c>
      <c r="L1699" s="2">
        <v>1380</v>
      </c>
      <c r="M1699" s="2">
        <v>226</v>
      </c>
      <c r="N1699" s="2">
        <v>6.1</v>
      </c>
      <c r="O1699" cm="1">
        <f t="array" ref="O1699">SUMPRODUCT((G1699&lt;=$G$1651:$G$1700)/COUNTIF($G$1651:$G$1700,$G$1651:$G$1700))</f>
        <v>49</v>
      </c>
    </row>
    <row r="1700" spans="1:15" x14ac:dyDescent="0.45">
      <c r="A1700" s="1" t="s">
        <v>54</v>
      </c>
      <c r="D1700" s="1"/>
      <c r="E1700" s="16">
        <v>44470</v>
      </c>
      <c r="F1700" s="1" t="s">
        <v>204</v>
      </c>
      <c r="G1700" s="2">
        <v>1020021</v>
      </c>
      <c r="H1700" s="2">
        <v>170700</v>
      </c>
      <c r="I1700" s="2">
        <v>8708</v>
      </c>
      <c r="J1700" s="2">
        <v>429</v>
      </c>
      <c r="K1700" s="2">
        <v>13549</v>
      </c>
      <c r="L1700" s="2">
        <v>1372</v>
      </c>
      <c r="M1700" s="2">
        <v>229</v>
      </c>
      <c r="N1700" s="2">
        <v>5.98</v>
      </c>
      <c r="O1700" cm="1">
        <f t="array" ref="O1700">SUMPRODUCT((G1700&lt;=$G$1651:$G$1700)/COUNTIF($G$1651:$G$1700,$G$1651:$G$1700))</f>
        <v>50</v>
      </c>
    </row>
    <row r="1701" spans="1:15" x14ac:dyDescent="0.45">
      <c r="A1701" s="1" t="s">
        <v>18</v>
      </c>
      <c r="D1701" s="1"/>
      <c r="E1701" s="16">
        <v>44501</v>
      </c>
      <c r="F1701" s="1" t="s">
        <v>204</v>
      </c>
      <c r="G1701" s="2">
        <v>231514981</v>
      </c>
      <c r="H1701" s="2">
        <v>2828547</v>
      </c>
      <c r="I1701" s="2">
        <v>890132</v>
      </c>
      <c r="J1701" s="2">
        <v>6761</v>
      </c>
      <c r="K1701" s="2">
        <v>368108</v>
      </c>
      <c r="L1701" s="2">
        <v>321995</v>
      </c>
      <c r="M1701" s="2">
        <v>3934</v>
      </c>
      <c r="N1701" s="2">
        <v>81.849999999999994</v>
      </c>
      <c r="O1701" cm="1">
        <f t="array" ref="O1701">SUMPRODUCT((G1701&lt;=$G$1701:$G$1750)/COUNTIF($G$1701:$G$1750,$G$1701:$G$1750))</f>
        <v>1</v>
      </c>
    </row>
    <row r="1702" spans="1:15" x14ac:dyDescent="0.45">
      <c r="A1702" s="1" t="s">
        <v>24</v>
      </c>
      <c r="D1702" s="1"/>
      <c r="E1702" s="16">
        <v>44501</v>
      </c>
      <c r="F1702" s="1" t="s">
        <v>204</v>
      </c>
      <c r="G1702" s="2">
        <v>129608680</v>
      </c>
      <c r="H1702" s="2">
        <v>1752977</v>
      </c>
      <c r="I1702" s="2">
        <v>462977</v>
      </c>
      <c r="J1702" s="2">
        <v>5026</v>
      </c>
      <c r="K1702" s="2">
        <v>123262</v>
      </c>
      <c r="L1702" s="2">
        <v>180262</v>
      </c>
      <c r="M1702" s="2">
        <v>2438</v>
      </c>
      <c r="N1702" s="2">
        <v>73.94</v>
      </c>
      <c r="O1702" cm="1">
        <f t="array" ref="O1702">SUMPRODUCT((G1702&lt;=$G$1701:$G$1750)/COUNTIF($G$1701:$G$1750,$G$1701:$G$1750))</f>
        <v>2</v>
      </c>
    </row>
    <row r="1703" spans="1:15" x14ac:dyDescent="0.45">
      <c r="A1703" s="1" t="s">
        <v>12</v>
      </c>
      <c r="D1703" s="1"/>
      <c r="E1703" s="16">
        <v>44501</v>
      </c>
      <c r="F1703" s="1" t="s">
        <v>204</v>
      </c>
      <c r="G1703" s="2">
        <v>102612188</v>
      </c>
      <c r="H1703" s="2">
        <v>2420283</v>
      </c>
      <c r="I1703" s="2">
        <v>3087270</v>
      </c>
      <c r="J1703" s="2">
        <v>5296</v>
      </c>
      <c r="K1703" s="2">
        <v>192692</v>
      </c>
      <c r="L1703" s="2">
        <v>142715</v>
      </c>
      <c r="M1703" s="2">
        <v>3366</v>
      </c>
      <c r="N1703" s="2">
        <v>42.4</v>
      </c>
      <c r="O1703" cm="1">
        <f t="array" ref="O1703">SUMPRODUCT((G1703&lt;=$G$1701:$G$1750)/COUNTIF($G$1701:$G$1750,$G$1701:$G$1750))</f>
        <v>3</v>
      </c>
    </row>
    <row r="1704" spans="1:15" x14ac:dyDescent="0.45">
      <c r="A1704" s="1" t="s">
        <v>16</v>
      </c>
      <c r="D1704" s="1"/>
      <c r="E1704" s="16">
        <v>44501</v>
      </c>
      <c r="F1704" s="1" t="s">
        <v>204</v>
      </c>
      <c r="G1704" s="2">
        <v>79981393</v>
      </c>
      <c r="H1704" s="2">
        <v>951598</v>
      </c>
      <c r="I1704" s="2">
        <v>1933313</v>
      </c>
      <c r="J1704" s="2">
        <v>2603</v>
      </c>
      <c r="K1704" s="2">
        <v>97574</v>
      </c>
      <c r="L1704" s="2">
        <v>111239</v>
      </c>
      <c r="M1704" s="2">
        <v>1323</v>
      </c>
      <c r="N1704" s="2">
        <v>84.05</v>
      </c>
      <c r="O1704" cm="1">
        <f t="array" ref="O1704">SUMPRODUCT((G1704&lt;=$G$1701:$G$1750)/COUNTIF($G$1701:$G$1750,$G$1701:$G$1750))</f>
        <v>4</v>
      </c>
    </row>
    <row r="1705" spans="1:15" x14ac:dyDescent="0.45">
      <c r="A1705" s="1" t="s">
        <v>61</v>
      </c>
      <c r="D1705" s="1"/>
      <c r="E1705" s="16">
        <v>44501</v>
      </c>
      <c r="F1705" s="1" t="s">
        <v>204</v>
      </c>
      <c r="G1705" s="2">
        <v>58698013</v>
      </c>
      <c r="H1705" s="2">
        <v>3486336</v>
      </c>
      <c r="I1705" s="2">
        <v>284849</v>
      </c>
      <c r="J1705" s="2">
        <v>11947</v>
      </c>
      <c r="K1705" s="2">
        <v>247467</v>
      </c>
      <c r="L1705" s="2">
        <v>81638</v>
      </c>
      <c r="M1705" s="2">
        <v>4848</v>
      </c>
      <c r="N1705" s="2">
        <v>16.84</v>
      </c>
      <c r="O1705" cm="1">
        <f t="array" ref="O1705">SUMPRODUCT((G1705&lt;=$G$1701:$G$1750)/COUNTIF($G$1701:$G$1750,$G$1701:$G$1750))</f>
        <v>5</v>
      </c>
    </row>
    <row r="1706" spans="1:15" x14ac:dyDescent="0.45">
      <c r="A1706" s="1" t="s">
        <v>137</v>
      </c>
      <c r="D1706" s="1"/>
      <c r="E1706" s="16">
        <v>44501</v>
      </c>
      <c r="F1706" s="1" t="s">
        <v>204</v>
      </c>
      <c r="G1706" s="2">
        <v>58685942</v>
      </c>
      <c r="H1706" s="2">
        <v>2645463</v>
      </c>
      <c r="I1706" s="2">
        <v>201652</v>
      </c>
      <c r="J1706" s="2">
        <v>5767</v>
      </c>
      <c r="K1706" s="2">
        <v>226858</v>
      </c>
      <c r="L1706" s="2">
        <v>81621</v>
      </c>
      <c r="M1706" s="2">
        <v>3679</v>
      </c>
      <c r="N1706" s="2">
        <v>22.18</v>
      </c>
      <c r="O1706" cm="1">
        <f t="array" ref="O1706">SUMPRODUCT((G1706&lt;=$G$1701:$G$1750)/COUNTIF($G$1701:$G$1750,$G$1701:$G$1750))</f>
        <v>6</v>
      </c>
    </row>
    <row r="1707" spans="1:15" x14ac:dyDescent="0.45">
      <c r="A1707" s="1" t="s">
        <v>25</v>
      </c>
      <c r="D1707" s="1"/>
      <c r="E1707" s="16">
        <v>44501</v>
      </c>
      <c r="F1707" s="1" t="s">
        <v>204</v>
      </c>
      <c r="G1707" s="2">
        <v>55949329</v>
      </c>
      <c r="H1707" s="2">
        <v>1768233</v>
      </c>
      <c r="I1707" s="2">
        <v>604094</v>
      </c>
      <c r="J1707" s="2">
        <v>4923</v>
      </c>
      <c r="K1707" s="2">
        <v>227396</v>
      </c>
      <c r="L1707" s="2">
        <v>77815</v>
      </c>
      <c r="M1707" s="2">
        <v>2459</v>
      </c>
      <c r="N1707" s="2">
        <v>31.64</v>
      </c>
      <c r="O1707" cm="1">
        <f t="array" ref="O1707">SUMPRODUCT((G1707&lt;=$G$1701:$G$1750)/COUNTIF($G$1701:$G$1750,$G$1701:$G$1750))</f>
        <v>7</v>
      </c>
    </row>
    <row r="1708" spans="1:15" x14ac:dyDescent="0.45">
      <c r="A1708" s="1" t="s">
        <v>10</v>
      </c>
      <c r="D1708" s="1"/>
      <c r="E1708" s="16">
        <v>44501</v>
      </c>
      <c r="F1708" s="1" t="s">
        <v>204</v>
      </c>
      <c r="G1708" s="2">
        <v>50178082</v>
      </c>
      <c r="H1708" s="2">
        <v>3235937</v>
      </c>
      <c r="I1708" s="2">
        <v>371676</v>
      </c>
      <c r="J1708" s="2">
        <v>7997</v>
      </c>
      <c r="K1708" s="2">
        <v>329946</v>
      </c>
      <c r="L1708" s="2">
        <v>69788</v>
      </c>
      <c r="M1708" s="2">
        <v>4500</v>
      </c>
      <c r="N1708" s="2">
        <v>15.51</v>
      </c>
      <c r="O1708" cm="1">
        <f t="array" ref="O1708">SUMPRODUCT((G1708&lt;=$G$1701:$G$1750)/COUNTIF($G$1701:$G$1750,$G$1701:$G$1750))</f>
        <v>8</v>
      </c>
    </row>
    <row r="1709" spans="1:15" x14ac:dyDescent="0.45">
      <c r="A1709" s="1" t="s">
        <v>84</v>
      </c>
      <c r="D1709" s="1"/>
      <c r="E1709" s="16">
        <v>44501</v>
      </c>
      <c r="F1709" s="1" t="s">
        <v>204</v>
      </c>
      <c r="G1709" s="2">
        <v>37320063</v>
      </c>
      <c r="H1709" s="2">
        <v>437788</v>
      </c>
      <c r="I1709" s="2">
        <v>112329</v>
      </c>
      <c r="J1709" s="2">
        <v>1108</v>
      </c>
      <c r="K1709" s="2">
        <v>44746</v>
      </c>
      <c r="L1709" s="2">
        <v>51905</v>
      </c>
      <c r="M1709" s="2">
        <v>608</v>
      </c>
      <c r="N1709" s="2">
        <v>85.25</v>
      </c>
      <c r="O1709" cm="1">
        <f t="array" ref="O1709">SUMPRODUCT((G1709&lt;=$G$1701:$G$1750)/COUNTIF($G$1701:$G$1750,$G$1701:$G$1750))</f>
        <v>9</v>
      </c>
    </row>
    <row r="1710" spans="1:15" x14ac:dyDescent="0.45">
      <c r="A1710" s="1" t="s">
        <v>20</v>
      </c>
      <c r="D1710" s="1"/>
      <c r="E1710" s="16">
        <v>44501</v>
      </c>
      <c r="F1710" s="1" t="s">
        <v>204</v>
      </c>
      <c r="G1710" s="2">
        <v>37073193</v>
      </c>
      <c r="H1710" s="2">
        <v>747851</v>
      </c>
      <c r="I1710" s="2">
        <v>223679</v>
      </c>
      <c r="J1710" s="2">
        <v>1949</v>
      </c>
      <c r="K1710" s="2">
        <v>36951</v>
      </c>
      <c r="L1710" s="2">
        <v>51562</v>
      </c>
      <c r="M1710" s="2">
        <v>1040</v>
      </c>
      <c r="N1710" s="2">
        <v>49.57</v>
      </c>
      <c r="O1710" cm="1">
        <f t="array" ref="O1710">SUMPRODUCT((G1710&lt;=$G$1701:$G$1750)/COUNTIF($G$1701:$G$1750,$G$1701:$G$1750))</f>
        <v>10</v>
      </c>
    </row>
    <row r="1711" spans="1:15" x14ac:dyDescent="0.45">
      <c r="A1711" s="1" t="s">
        <v>101</v>
      </c>
      <c r="D1711" s="1"/>
      <c r="E1711" s="16">
        <v>44501</v>
      </c>
      <c r="F1711" s="1" t="s">
        <v>204</v>
      </c>
      <c r="G1711" s="2">
        <v>35895578</v>
      </c>
      <c r="H1711" s="2">
        <v>1854733</v>
      </c>
      <c r="I1711" s="2">
        <v>264556</v>
      </c>
      <c r="J1711" s="2">
        <v>6016</v>
      </c>
      <c r="K1711" s="2">
        <v>121583</v>
      </c>
      <c r="L1711" s="2">
        <v>49924</v>
      </c>
      <c r="M1711" s="2">
        <v>2579</v>
      </c>
      <c r="N1711" s="2">
        <v>19.350000000000001</v>
      </c>
      <c r="O1711" cm="1">
        <f t="array" ref="O1711">SUMPRODUCT((G1711&lt;=$G$1701:$G$1750)/COUNTIF($G$1701:$G$1750,$G$1701:$G$1750))</f>
        <v>11</v>
      </c>
    </row>
    <row r="1712" spans="1:15" x14ac:dyDescent="0.45">
      <c r="A1712" s="1" t="s">
        <v>198</v>
      </c>
      <c r="D1712" s="1"/>
      <c r="E1712" s="16">
        <v>44501</v>
      </c>
      <c r="F1712" s="1" t="s">
        <v>204</v>
      </c>
      <c r="G1712" s="2">
        <v>35562828</v>
      </c>
      <c r="H1712" s="2">
        <v>767737</v>
      </c>
      <c r="I1712" s="2">
        <v>243893</v>
      </c>
      <c r="J1712" s="2">
        <v>2800</v>
      </c>
      <c r="K1712" s="2">
        <v>80957</v>
      </c>
      <c r="L1712" s="2">
        <v>49461</v>
      </c>
      <c r="M1712" s="2">
        <v>1067</v>
      </c>
      <c r="N1712" s="2">
        <v>46.32</v>
      </c>
      <c r="O1712" cm="1">
        <f t="array" ref="O1712">SUMPRODUCT((G1712&lt;=$G$1701:$G$1750)/COUNTIF($G$1701:$G$1750,$G$1701:$G$1750))</f>
        <v>12</v>
      </c>
    </row>
    <row r="1713" spans="1:15" x14ac:dyDescent="0.45">
      <c r="A1713" s="1" t="s">
        <v>201</v>
      </c>
      <c r="D1713" s="1"/>
      <c r="E1713" s="16">
        <v>44501</v>
      </c>
      <c r="F1713" s="1" t="s">
        <v>204</v>
      </c>
      <c r="G1713" s="2">
        <v>33437685</v>
      </c>
      <c r="H1713" s="2">
        <v>2033857</v>
      </c>
      <c r="I1713" s="2">
        <v>329920</v>
      </c>
      <c r="J1713" s="2">
        <v>15131</v>
      </c>
      <c r="K1713" s="2">
        <v>152204</v>
      </c>
      <c r="L1713" s="2">
        <v>46505</v>
      </c>
      <c r="M1713" s="2">
        <v>2828</v>
      </c>
      <c r="N1713" s="2">
        <v>16.440000000000001</v>
      </c>
      <c r="O1713" cm="1">
        <f t="array" ref="O1713">SUMPRODUCT((G1713&lt;=$G$1701:$G$1750)/COUNTIF($G$1701:$G$1750,$G$1701:$G$1750))</f>
        <v>13</v>
      </c>
    </row>
    <row r="1714" spans="1:15" x14ac:dyDescent="0.45">
      <c r="A1714" s="1" t="s">
        <v>217</v>
      </c>
      <c r="D1714" s="1"/>
      <c r="E1714" s="16">
        <v>44501</v>
      </c>
      <c r="F1714" s="1" t="s">
        <v>204</v>
      </c>
      <c r="G1714" s="2">
        <v>25181294</v>
      </c>
      <c r="H1714" s="2">
        <v>539615</v>
      </c>
      <c r="I1714" s="2">
        <v>247407</v>
      </c>
      <c r="J1714" s="2">
        <v>6002</v>
      </c>
      <c r="K1714" s="2">
        <v>45976</v>
      </c>
      <c r="L1714" s="2">
        <v>35022</v>
      </c>
      <c r="M1714" s="2">
        <v>750</v>
      </c>
      <c r="N1714" s="2">
        <v>46.67</v>
      </c>
      <c r="O1714" cm="1">
        <f t="array" ref="O1714">SUMPRODUCT((G1714&lt;=$G$1701:$G$1750)/COUNTIF($G$1701:$G$1750,$G$1701:$G$1750))</f>
        <v>14</v>
      </c>
    </row>
    <row r="1715" spans="1:15" x14ac:dyDescent="0.45">
      <c r="A1715" s="1" t="s">
        <v>21</v>
      </c>
      <c r="D1715" s="1"/>
      <c r="E1715" s="16">
        <v>44501</v>
      </c>
      <c r="F1715" s="1" t="s">
        <v>204</v>
      </c>
      <c r="G1715" s="2">
        <v>22907506</v>
      </c>
      <c r="H1715" s="2">
        <v>1439147</v>
      </c>
      <c r="I1715" s="2">
        <v>116915</v>
      </c>
      <c r="J1715" s="2">
        <v>3978</v>
      </c>
      <c r="K1715" s="2">
        <v>106571</v>
      </c>
      <c r="L1715" s="2">
        <v>31860</v>
      </c>
      <c r="M1715" s="2">
        <v>2001</v>
      </c>
      <c r="N1715" s="2">
        <v>15.92</v>
      </c>
      <c r="O1715" cm="1">
        <f t="array" ref="O1715">SUMPRODUCT((G1715&lt;=$G$1701:$G$1750)/COUNTIF($G$1701:$G$1750,$G$1701:$G$1750))</f>
        <v>15</v>
      </c>
    </row>
    <row r="1716" spans="1:15" x14ac:dyDescent="0.45">
      <c r="A1716" s="1" t="s">
        <v>19</v>
      </c>
      <c r="D1716" s="1"/>
      <c r="E1716" s="16">
        <v>44501</v>
      </c>
      <c r="F1716" s="1" t="s">
        <v>204</v>
      </c>
      <c r="G1716" s="2">
        <v>20714195</v>
      </c>
      <c r="H1716" s="2">
        <v>791707</v>
      </c>
      <c r="I1716" s="2">
        <v>122036</v>
      </c>
      <c r="J1716" s="2">
        <v>3555</v>
      </c>
      <c r="K1716" s="2">
        <v>38257</v>
      </c>
      <c r="L1716" s="2">
        <v>28809</v>
      </c>
      <c r="M1716" s="2">
        <v>1101</v>
      </c>
      <c r="N1716" s="2">
        <v>26.16</v>
      </c>
      <c r="O1716" cm="1">
        <f t="array" ref="O1716">SUMPRODUCT((G1716&lt;=$G$1701:$G$1750)/COUNTIF($G$1701:$G$1750,$G$1701:$G$1750))</f>
        <v>16</v>
      </c>
    </row>
    <row r="1717" spans="1:15" x14ac:dyDescent="0.45">
      <c r="A1717" s="1" t="s">
        <v>206</v>
      </c>
      <c r="D1717" s="1"/>
      <c r="E1717" s="16">
        <v>44501</v>
      </c>
      <c r="F1717" s="1" t="s">
        <v>204</v>
      </c>
      <c r="G1717" s="2">
        <v>19339860</v>
      </c>
      <c r="H1717" s="2">
        <v>660944</v>
      </c>
      <c r="I1717" s="2">
        <v>346829</v>
      </c>
      <c r="J1717" s="2">
        <v>4579</v>
      </c>
      <c r="K1717" s="2">
        <v>66621</v>
      </c>
      <c r="L1717" s="2">
        <v>26898</v>
      </c>
      <c r="M1717" s="2">
        <v>919</v>
      </c>
      <c r="N1717" s="2">
        <v>29.26</v>
      </c>
      <c r="O1717" cm="1">
        <f t="array" ref="O1717">SUMPRODUCT((G1717&lt;=$G$1701:$G$1750)/COUNTIF($G$1701:$G$1750,$G$1701:$G$1750))</f>
        <v>17</v>
      </c>
    </row>
    <row r="1718" spans="1:15" x14ac:dyDescent="0.45">
      <c r="A1718" s="1" t="s">
        <v>34</v>
      </c>
      <c r="D1718" s="1"/>
      <c r="E1718" s="16">
        <v>44501</v>
      </c>
      <c r="F1718" s="1" t="s">
        <v>204</v>
      </c>
      <c r="G1718" s="2">
        <v>18857856</v>
      </c>
      <c r="H1718" s="2">
        <v>827468</v>
      </c>
      <c r="I1718" s="2">
        <v>89272</v>
      </c>
      <c r="J1718" s="2">
        <v>1869</v>
      </c>
      <c r="K1718" s="2">
        <v>44507</v>
      </c>
      <c r="L1718" s="2">
        <v>26227</v>
      </c>
      <c r="M1718" s="2">
        <v>1150</v>
      </c>
      <c r="N1718" s="2">
        <v>22.79</v>
      </c>
      <c r="O1718" cm="1">
        <f t="array" ref="O1718">SUMPRODUCT((G1718&lt;=$G$1701:$G$1750)/COUNTIF($G$1701:$G$1750,$G$1701:$G$1750))</f>
        <v>18</v>
      </c>
    </row>
    <row r="1719" spans="1:15" x14ac:dyDescent="0.45">
      <c r="A1719" s="1" t="s">
        <v>208</v>
      </c>
      <c r="D1719" s="1"/>
      <c r="E1719" s="16">
        <v>44501</v>
      </c>
      <c r="F1719" s="1" t="s">
        <v>204</v>
      </c>
      <c r="G1719" s="2">
        <v>17361164</v>
      </c>
      <c r="H1719" s="2">
        <v>885858</v>
      </c>
      <c r="I1719" s="2">
        <v>251579</v>
      </c>
      <c r="J1719" s="2">
        <v>9971</v>
      </c>
      <c r="K1719" s="2">
        <v>124265</v>
      </c>
      <c r="L1719" s="2">
        <v>24146</v>
      </c>
      <c r="M1719" s="2">
        <v>1232</v>
      </c>
      <c r="N1719" s="2">
        <v>19.600000000000001</v>
      </c>
      <c r="O1719" cm="1">
        <f t="array" ref="O1719">SUMPRODUCT((G1719&lt;=$G$1701:$G$1750)/COUNTIF($G$1701:$G$1750,$G$1701:$G$1750))</f>
        <v>19</v>
      </c>
    </row>
    <row r="1720" spans="1:15" x14ac:dyDescent="0.45">
      <c r="A1720" s="1" t="s">
        <v>29</v>
      </c>
      <c r="D1720" s="1"/>
      <c r="E1720" s="16">
        <v>44501</v>
      </c>
      <c r="F1720" s="1" t="s">
        <v>204</v>
      </c>
      <c r="G1720" s="2">
        <v>14404278</v>
      </c>
      <c r="H1720" s="2">
        <v>707964</v>
      </c>
      <c r="I1720" s="2">
        <v>140185</v>
      </c>
      <c r="J1720" s="2">
        <v>1922</v>
      </c>
      <c r="K1720" s="2">
        <v>111657</v>
      </c>
      <c r="L1720" s="2">
        <v>20033</v>
      </c>
      <c r="M1720" s="2">
        <v>984</v>
      </c>
      <c r="N1720" s="2">
        <v>20.350000000000001</v>
      </c>
      <c r="O1720" cm="1">
        <f t="array" ref="O1720">SUMPRODUCT((G1720&lt;=$G$1701:$G$1750)/COUNTIF($G$1701:$G$1750,$G$1701:$G$1750))</f>
        <v>20</v>
      </c>
    </row>
    <row r="1721" spans="1:15" x14ac:dyDescent="0.45">
      <c r="A1721" s="1" t="s">
        <v>117</v>
      </c>
      <c r="D1721" s="1"/>
      <c r="E1721" s="16">
        <v>44501</v>
      </c>
      <c r="F1721" s="1" t="s">
        <v>204</v>
      </c>
      <c r="G1721" s="2">
        <v>14403455</v>
      </c>
      <c r="H1721" s="2">
        <v>269461</v>
      </c>
      <c r="I1721" s="2">
        <v>271304</v>
      </c>
      <c r="J1721" s="2">
        <v>3164</v>
      </c>
      <c r="K1721" s="2">
        <v>20345</v>
      </c>
      <c r="L1721" s="2">
        <v>20032</v>
      </c>
      <c r="M1721" s="2">
        <v>374</v>
      </c>
      <c r="N1721" s="2">
        <v>53.45</v>
      </c>
      <c r="O1721" cm="1">
        <f t="array" ref="O1721">SUMPRODUCT((G1721&lt;=$G$1701:$G$1750)/COUNTIF($G$1701:$G$1750,$G$1701:$G$1750))</f>
        <v>21</v>
      </c>
    </row>
    <row r="1722" spans="1:15" x14ac:dyDescent="0.45">
      <c r="A1722" s="1" t="s">
        <v>210</v>
      </c>
      <c r="D1722" s="1"/>
      <c r="E1722" s="16">
        <v>44501</v>
      </c>
      <c r="F1722" s="1" t="s">
        <v>204</v>
      </c>
      <c r="G1722" s="2">
        <v>14040416</v>
      </c>
      <c r="H1722" s="2">
        <v>210386</v>
      </c>
      <c r="I1722" s="2">
        <v>286942</v>
      </c>
      <c r="J1722" s="2">
        <v>1006</v>
      </c>
      <c r="K1722" s="2">
        <v>71834</v>
      </c>
      <c r="L1722" s="2">
        <v>19527</v>
      </c>
      <c r="M1722" s="2">
        <v>292</v>
      </c>
      <c r="N1722" s="2">
        <v>66.739999999999995</v>
      </c>
      <c r="O1722" cm="1">
        <f t="array" ref="O1722">SUMPRODUCT((G1722&lt;=$G$1701:$G$1750)/COUNTIF($G$1701:$G$1750,$G$1701:$G$1750))</f>
        <v>22</v>
      </c>
    </row>
    <row r="1723" spans="1:15" x14ac:dyDescent="0.45">
      <c r="A1723" s="1" t="s">
        <v>157</v>
      </c>
      <c r="D1723" s="1"/>
      <c r="E1723" s="16">
        <v>44501</v>
      </c>
      <c r="F1723" s="1" t="s">
        <v>204</v>
      </c>
      <c r="G1723" s="2">
        <v>13659455</v>
      </c>
      <c r="H1723" s="2">
        <v>577759</v>
      </c>
      <c r="I1723" s="2">
        <v>70068</v>
      </c>
      <c r="J1723" s="2">
        <v>2016</v>
      </c>
      <c r="K1723" s="2">
        <v>35996</v>
      </c>
      <c r="L1723" s="2">
        <v>18997</v>
      </c>
      <c r="M1723" s="2">
        <v>803</v>
      </c>
      <c r="N1723" s="2">
        <v>23.64</v>
      </c>
      <c r="O1723" cm="1">
        <f t="array" ref="O1723">SUMPRODUCT((G1723&lt;=$G$1701:$G$1750)/COUNTIF($G$1701:$G$1750,$G$1701:$G$1750))</f>
        <v>23</v>
      </c>
    </row>
    <row r="1724" spans="1:15" x14ac:dyDescent="0.45">
      <c r="A1724" s="1" t="s">
        <v>163</v>
      </c>
      <c r="D1724" s="1"/>
      <c r="E1724" s="16">
        <v>44501</v>
      </c>
      <c r="F1724" s="1" t="s">
        <v>204</v>
      </c>
      <c r="G1724" s="2">
        <v>11857473</v>
      </c>
      <c r="H1724" s="2">
        <v>653793</v>
      </c>
      <c r="I1724" s="2">
        <v>412487</v>
      </c>
      <c r="J1724" s="2">
        <v>3456</v>
      </c>
      <c r="K1724" s="2">
        <v>64965</v>
      </c>
      <c r="L1724" s="2">
        <v>16491</v>
      </c>
      <c r="M1724" s="2">
        <v>909</v>
      </c>
      <c r="N1724" s="2">
        <v>18.14</v>
      </c>
      <c r="O1724" cm="1">
        <f t="array" ref="O1724">SUMPRODUCT((G1724&lt;=$G$1701:$G$1750)/COUNTIF($G$1701:$G$1750,$G$1701:$G$1750))</f>
        <v>24</v>
      </c>
    </row>
    <row r="1725" spans="1:15" x14ac:dyDescent="0.45">
      <c r="A1725" s="1" t="s">
        <v>14</v>
      </c>
      <c r="D1725" s="1"/>
      <c r="E1725" s="16">
        <v>44501</v>
      </c>
      <c r="F1725" s="1" t="s">
        <v>204</v>
      </c>
      <c r="G1725" s="2">
        <v>11206589</v>
      </c>
      <c r="H1725" s="2">
        <v>424044</v>
      </c>
      <c r="I1725" s="2">
        <v>126328</v>
      </c>
      <c r="J1725" s="2">
        <v>920</v>
      </c>
      <c r="K1725" s="2">
        <v>25888</v>
      </c>
      <c r="L1725" s="2">
        <v>15586</v>
      </c>
      <c r="M1725" s="2">
        <v>589</v>
      </c>
      <c r="N1725" s="2">
        <v>26.43</v>
      </c>
      <c r="O1725" cm="1">
        <f t="array" ref="O1725">SUMPRODUCT((G1725&lt;=$G$1701:$G$1750)/COUNTIF($G$1701:$G$1750,$G$1701:$G$1750))</f>
        <v>25</v>
      </c>
    </row>
    <row r="1726" spans="1:15" x14ac:dyDescent="0.45">
      <c r="A1726" s="1" t="s">
        <v>209</v>
      </c>
      <c r="D1726" s="1"/>
      <c r="E1726" s="16">
        <v>44501</v>
      </c>
      <c r="F1726" s="1" t="s">
        <v>204</v>
      </c>
      <c r="G1726" s="2">
        <v>10862769</v>
      </c>
      <c r="H1726" s="2">
        <v>558153</v>
      </c>
      <c r="I1726" s="2">
        <v>103730</v>
      </c>
      <c r="J1726" s="2">
        <v>3851</v>
      </c>
      <c r="K1726" s="2">
        <v>78257</v>
      </c>
      <c r="L1726" s="2">
        <v>15108</v>
      </c>
      <c r="M1726" s="2">
        <v>776</v>
      </c>
      <c r="N1726" s="2">
        <v>19.46</v>
      </c>
      <c r="O1726" cm="1">
        <f t="array" ref="O1726">SUMPRODUCT((G1726&lt;=$G$1701:$G$1750)/COUNTIF($G$1701:$G$1750,$G$1701:$G$1750))</f>
        <v>26</v>
      </c>
    </row>
    <row r="1727" spans="1:15" x14ac:dyDescent="0.45">
      <c r="A1727" s="1" t="s">
        <v>131</v>
      </c>
      <c r="D1727" s="1"/>
      <c r="E1727" s="16">
        <v>44501</v>
      </c>
      <c r="F1727" s="1" t="s">
        <v>204</v>
      </c>
      <c r="G1727" s="2">
        <v>10596206</v>
      </c>
      <c r="H1727" s="2">
        <v>286383</v>
      </c>
      <c r="I1727" s="2">
        <v>74837</v>
      </c>
      <c r="J1727" s="2">
        <v>1609</v>
      </c>
      <c r="K1727" s="2">
        <v>28338</v>
      </c>
      <c r="L1727" s="2">
        <v>14737</v>
      </c>
      <c r="M1727" s="2">
        <v>398</v>
      </c>
      <c r="N1727" s="2">
        <v>37</v>
      </c>
      <c r="O1727" cm="1">
        <f t="array" ref="O1727">SUMPRODUCT((G1727&lt;=$G$1701:$G$1750)/COUNTIF($G$1701:$G$1750,$G$1701:$G$1750))</f>
        <v>27</v>
      </c>
    </row>
    <row r="1728" spans="1:15" x14ac:dyDescent="0.45">
      <c r="A1728" s="1" t="s">
        <v>28</v>
      </c>
      <c r="D1728" s="1"/>
      <c r="E1728" s="16">
        <v>44501</v>
      </c>
      <c r="F1728" s="1" t="s">
        <v>204</v>
      </c>
      <c r="G1728" s="2">
        <v>10559241</v>
      </c>
      <c r="H1728" s="2">
        <v>473537</v>
      </c>
      <c r="I1728" s="2">
        <v>72074</v>
      </c>
      <c r="J1728" s="2">
        <v>1053</v>
      </c>
      <c r="K1728" s="2">
        <v>22008</v>
      </c>
      <c r="L1728" s="2">
        <v>14686</v>
      </c>
      <c r="M1728" s="2">
        <v>658</v>
      </c>
      <c r="N1728" s="2">
        <v>22.3</v>
      </c>
      <c r="O1728" cm="1">
        <f t="array" ref="O1728">SUMPRODUCT((G1728&lt;=$G$1701:$G$1750)/COUNTIF($G$1701:$G$1750,$G$1701:$G$1750))</f>
        <v>28</v>
      </c>
    </row>
    <row r="1729" spans="1:15" x14ac:dyDescent="0.45">
      <c r="A1729" s="1" t="s">
        <v>33</v>
      </c>
      <c r="D1729" s="1"/>
      <c r="E1729" s="16">
        <v>44501</v>
      </c>
      <c r="F1729" s="1" t="s">
        <v>204</v>
      </c>
      <c r="G1729" s="2">
        <v>10322137</v>
      </c>
      <c r="H1729" s="2">
        <v>213084</v>
      </c>
      <c r="I1729" s="2">
        <v>38080</v>
      </c>
      <c r="J1729" s="2">
        <v>600</v>
      </c>
      <c r="K1729" s="2">
        <v>7940</v>
      </c>
      <c r="L1729" s="2">
        <v>14356</v>
      </c>
      <c r="M1729" s="2">
        <v>296</v>
      </c>
      <c r="N1729" s="2">
        <v>48.44</v>
      </c>
      <c r="O1729" cm="1">
        <f t="array" ref="O1729">SUMPRODUCT((G1729&lt;=$G$1701:$G$1750)/COUNTIF($G$1701:$G$1750,$G$1701:$G$1750))</f>
        <v>29</v>
      </c>
    </row>
    <row r="1730" spans="1:15" x14ac:dyDescent="0.45">
      <c r="A1730" s="1" t="s">
        <v>52</v>
      </c>
      <c r="D1730" s="1"/>
      <c r="E1730" s="16">
        <v>44501</v>
      </c>
      <c r="F1730" s="1" t="s">
        <v>204</v>
      </c>
      <c r="G1730" s="2">
        <v>9376880</v>
      </c>
      <c r="H1730" s="2">
        <v>235094</v>
      </c>
      <c r="I1730" s="2">
        <v>97090</v>
      </c>
      <c r="J1730" s="2">
        <v>831</v>
      </c>
      <c r="K1730" s="2">
        <v>17565</v>
      </c>
      <c r="L1730" s="2">
        <v>13041</v>
      </c>
      <c r="M1730" s="2">
        <v>326</v>
      </c>
      <c r="N1730" s="2">
        <v>39.89</v>
      </c>
      <c r="O1730" cm="1">
        <f t="array" ref="O1730">SUMPRODUCT((G1730&lt;=$G$1701:$G$1750)/COUNTIF($G$1701:$G$1750,$G$1701:$G$1750))</f>
        <v>30</v>
      </c>
    </row>
    <row r="1731" spans="1:15" x14ac:dyDescent="0.45">
      <c r="A1731" s="1" t="s">
        <v>31</v>
      </c>
      <c r="D1731" s="1"/>
      <c r="E1731" s="16">
        <v>44501</v>
      </c>
      <c r="F1731" s="1" t="s">
        <v>204</v>
      </c>
      <c r="G1731" s="2">
        <v>8918236</v>
      </c>
      <c r="H1731" s="2">
        <v>516632</v>
      </c>
      <c r="I1731" s="2">
        <v>42462</v>
      </c>
      <c r="J1731" s="2">
        <v>1083</v>
      </c>
      <c r="K1731" s="2">
        <v>50321</v>
      </c>
      <c r="L1731" s="2">
        <v>12403</v>
      </c>
      <c r="M1731" s="2">
        <v>718</v>
      </c>
      <c r="N1731" s="2">
        <v>17.260000000000002</v>
      </c>
      <c r="O1731" cm="1">
        <f t="array" ref="O1731">SUMPRODUCT((G1731&lt;=$G$1701:$G$1750)/COUNTIF($G$1701:$G$1750,$G$1701:$G$1750))</f>
        <v>31</v>
      </c>
    </row>
    <row r="1732" spans="1:15" x14ac:dyDescent="0.45">
      <c r="A1732" s="1" t="s">
        <v>17</v>
      </c>
      <c r="D1732" s="1"/>
      <c r="E1732" s="16">
        <v>44501</v>
      </c>
      <c r="F1732" s="1" t="s">
        <v>204</v>
      </c>
      <c r="G1732" s="2">
        <v>8893528</v>
      </c>
      <c r="H1732" s="2">
        <v>487259</v>
      </c>
      <c r="I1732" s="2">
        <v>102732</v>
      </c>
      <c r="J1732" s="2">
        <v>1539</v>
      </c>
      <c r="K1732" s="2">
        <v>59928</v>
      </c>
      <c r="L1732" s="2">
        <v>12369</v>
      </c>
      <c r="M1732" s="2">
        <v>677</v>
      </c>
      <c r="N1732" s="2">
        <v>18.25</v>
      </c>
      <c r="O1732" cm="1">
        <f t="array" ref="O1732">SUMPRODUCT((G1732&lt;=$G$1701:$G$1750)/COUNTIF($G$1701:$G$1750,$G$1701:$G$1750))</f>
        <v>32</v>
      </c>
    </row>
    <row r="1733" spans="1:15" x14ac:dyDescent="0.45">
      <c r="A1733" s="1" t="s">
        <v>49</v>
      </c>
      <c r="D1733" s="1"/>
      <c r="E1733" s="16">
        <v>44501</v>
      </c>
      <c r="F1733" s="1" t="s">
        <v>204</v>
      </c>
      <c r="G1733" s="2">
        <v>8683780</v>
      </c>
      <c r="H1733" s="2">
        <v>425994</v>
      </c>
      <c r="I1733" s="2">
        <v>87538</v>
      </c>
      <c r="J1733" s="2">
        <v>1389</v>
      </c>
      <c r="K1733" s="2">
        <v>26773</v>
      </c>
      <c r="L1733" s="2">
        <v>12077</v>
      </c>
      <c r="M1733" s="2">
        <v>592</v>
      </c>
      <c r="N1733" s="2">
        <v>20.38</v>
      </c>
      <c r="O1733" cm="1">
        <f t="array" ref="O1733">SUMPRODUCT((G1733&lt;=$G$1701:$G$1750)/COUNTIF($G$1701:$G$1750,$G$1701:$G$1750))</f>
        <v>33</v>
      </c>
    </row>
    <row r="1734" spans="1:15" x14ac:dyDescent="0.45">
      <c r="A1734" s="1" t="s">
        <v>15</v>
      </c>
      <c r="D1734" s="1"/>
      <c r="E1734" s="16">
        <v>44501</v>
      </c>
      <c r="F1734" s="1" t="s">
        <v>204</v>
      </c>
      <c r="G1734" s="2">
        <v>8238742</v>
      </c>
      <c r="H1734" s="2">
        <v>463110</v>
      </c>
      <c r="I1734" s="2">
        <v>40771</v>
      </c>
      <c r="J1734" s="2">
        <v>1078</v>
      </c>
      <c r="K1734" s="2">
        <v>47800</v>
      </c>
      <c r="L1734" s="2">
        <v>11458</v>
      </c>
      <c r="M1734" s="2">
        <v>644</v>
      </c>
      <c r="N1734" s="2">
        <v>17.79</v>
      </c>
      <c r="O1734" cm="1">
        <f t="array" ref="O1734">SUMPRODUCT((G1734&lt;=$G$1701:$G$1750)/COUNTIF($G$1701:$G$1750,$G$1701:$G$1750))</f>
        <v>34</v>
      </c>
    </row>
    <row r="1735" spans="1:15" x14ac:dyDescent="0.45">
      <c r="A1735" s="1" t="s">
        <v>98</v>
      </c>
      <c r="D1735" s="1"/>
      <c r="E1735" s="16">
        <v>44501</v>
      </c>
      <c r="F1735" s="1" t="s">
        <v>204</v>
      </c>
      <c r="G1735" s="2">
        <v>6051208</v>
      </c>
      <c r="H1735" s="2">
        <v>197815</v>
      </c>
      <c r="I1735" s="2">
        <v>86051</v>
      </c>
      <c r="J1735" s="2">
        <v>712</v>
      </c>
      <c r="K1735" s="2">
        <v>12747</v>
      </c>
      <c r="L1735" s="2">
        <v>8416</v>
      </c>
      <c r="M1735" s="2">
        <v>275</v>
      </c>
      <c r="N1735" s="2">
        <v>30.59</v>
      </c>
      <c r="O1735" cm="1">
        <f t="array" ref="O1735">SUMPRODUCT((G1735&lt;=$G$1701:$G$1750)/COUNTIF($G$1701:$G$1750,$G$1701:$G$1750))</f>
        <v>35</v>
      </c>
    </row>
    <row r="1736" spans="1:15" x14ac:dyDescent="0.45">
      <c r="A1736" s="1" t="s">
        <v>22</v>
      </c>
      <c r="D1736" s="1"/>
      <c r="E1736" s="16">
        <v>44501</v>
      </c>
      <c r="F1736" s="1" t="s">
        <v>204</v>
      </c>
      <c r="G1736" s="2">
        <v>5456719</v>
      </c>
      <c r="H1736" s="2">
        <v>438805</v>
      </c>
      <c r="I1736" s="2">
        <v>37928</v>
      </c>
      <c r="J1736" s="2">
        <v>1360</v>
      </c>
      <c r="K1736" s="2">
        <v>34533</v>
      </c>
      <c r="L1736" s="2">
        <v>7589</v>
      </c>
      <c r="M1736" s="2">
        <v>610</v>
      </c>
      <c r="N1736" s="2">
        <v>12.44</v>
      </c>
      <c r="O1736" cm="1">
        <f t="array" ref="O1736">SUMPRODUCT((G1736&lt;=$G$1701:$G$1750)/COUNTIF($G$1701:$G$1750,$G$1701:$G$1750))</f>
        <v>36</v>
      </c>
    </row>
    <row r="1737" spans="1:15" x14ac:dyDescent="0.45">
      <c r="A1737" s="1" t="s">
        <v>165</v>
      </c>
      <c r="D1737" s="1"/>
      <c r="E1737" s="16">
        <v>44501</v>
      </c>
      <c r="F1737" s="1" t="s">
        <v>204</v>
      </c>
      <c r="G1737" s="2">
        <v>4826183</v>
      </c>
      <c r="H1737" s="2">
        <v>342883</v>
      </c>
      <c r="I1737" s="2">
        <v>97372</v>
      </c>
      <c r="J1737" s="2">
        <v>3728</v>
      </c>
      <c r="K1737" s="2">
        <v>68071</v>
      </c>
      <c r="L1737" s="2">
        <v>6712</v>
      </c>
      <c r="M1737" s="2">
        <v>476</v>
      </c>
      <c r="N1737" s="2">
        <v>14.08</v>
      </c>
      <c r="O1737" cm="1">
        <f t="array" ref="O1737">SUMPRODUCT((G1737&lt;=$G$1701:$G$1750)/COUNTIF($G$1701:$G$1750,$G$1701:$G$1750))</f>
        <v>37</v>
      </c>
    </row>
    <row r="1738" spans="1:15" x14ac:dyDescent="0.45">
      <c r="A1738" s="1" t="s">
        <v>199</v>
      </c>
      <c r="D1738" s="1"/>
      <c r="E1738" s="16">
        <v>44501</v>
      </c>
      <c r="F1738" s="1" t="s">
        <v>204</v>
      </c>
      <c r="G1738" s="2">
        <v>4637704</v>
      </c>
      <c r="H1738" s="2">
        <v>197173</v>
      </c>
      <c r="I1738" s="2">
        <v>34589</v>
      </c>
      <c r="J1738" s="2">
        <v>490</v>
      </c>
      <c r="K1738" s="2">
        <v>8952</v>
      </c>
      <c r="L1738" s="2">
        <v>6450</v>
      </c>
      <c r="M1738" s="2">
        <v>274</v>
      </c>
      <c r="N1738" s="2">
        <v>23.52</v>
      </c>
      <c r="O1738" cm="1">
        <f t="array" ref="O1738">SUMPRODUCT((G1738&lt;=$G$1701:$G$1750)/COUNTIF($G$1701:$G$1750,$G$1701:$G$1750))</f>
        <v>38</v>
      </c>
    </row>
    <row r="1739" spans="1:15" x14ac:dyDescent="0.45">
      <c r="A1739" s="1" t="s">
        <v>85</v>
      </c>
      <c r="D1739" s="1"/>
      <c r="E1739" s="16">
        <v>44501</v>
      </c>
      <c r="F1739" s="1" t="s">
        <v>204</v>
      </c>
      <c r="G1739" s="2">
        <v>4350637</v>
      </c>
      <c r="H1739" s="2">
        <v>182166</v>
      </c>
      <c r="I1739" s="2">
        <v>27004</v>
      </c>
      <c r="J1739" s="2">
        <v>508</v>
      </c>
      <c r="K1739" s="2">
        <v>11879</v>
      </c>
      <c r="L1739" s="2">
        <v>6050</v>
      </c>
      <c r="M1739" s="2">
        <v>253</v>
      </c>
      <c r="N1739" s="2">
        <v>23.88</v>
      </c>
      <c r="O1739" cm="1">
        <f t="array" ref="O1739">SUMPRODUCT((G1739&lt;=$G$1701:$G$1750)/COUNTIF($G$1701:$G$1750,$G$1701:$G$1750))</f>
        <v>39</v>
      </c>
    </row>
    <row r="1740" spans="1:15" x14ac:dyDescent="0.45">
      <c r="A1740" s="1" t="s">
        <v>146</v>
      </c>
      <c r="D1740" s="1"/>
      <c r="E1740" s="16">
        <v>44501</v>
      </c>
      <c r="F1740" s="1" t="s">
        <v>204</v>
      </c>
      <c r="G1740" s="2">
        <v>4324023</v>
      </c>
      <c r="H1740" s="2">
        <v>195708</v>
      </c>
      <c r="I1740" s="2">
        <v>27256</v>
      </c>
      <c r="J1740" s="2">
        <v>569</v>
      </c>
      <c r="K1740" s="2">
        <v>14933</v>
      </c>
      <c r="L1740" s="2">
        <v>6013</v>
      </c>
      <c r="M1740" s="2">
        <v>272</v>
      </c>
      <c r="N1740" s="2">
        <v>22.09</v>
      </c>
      <c r="O1740" cm="1">
        <f t="array" ref="O1740">SUMPRODUCT((G1740&lt;=$G$1701:$G$1750)/COUNTIF($G$1701:$G$1750,$G$1701:$G$1750))</f>
        <v>40</v>
      </c>
    </row>
    <row r="1741" spans="1:15" x14ac:dyDescent="0.45">
      <c r="A1741" s="1" t="s">
        <v>168</v>
      </c>
      <c r="D1741" s="1"/>
      <c r="E1741" s="16">
        <v>44501</v>
      </c>
      <c r="F1741" s="1" t="s">
        <v>204</v>
      </c>
      <c r="G1741" s="2">
        <v>4140782</v>
      </c>
      <c r="H1741" s="2">
        <v>2089789</v>
      </c>
      <c r="I1741" s="2">
        <v>30053</v>
      </c>
      <c r="J1741" s="2">
        <v>6239</v>
      </c>
      <c r="K1741" s="2">
        <v>164882</v>
      </c>
      <c r="L1741" s="2">
        <v>5759</v>
      </c>
      <c r="M1741" s="2">
        <v>2906</v>
      </c>
      <c r="N1741" s="2">
        <v>1.98</v>
      </c>
      <c r="O1741" cm="1">
        <f t="array" ref="O1741">SUMPRODUCT((G1741&lt;=$G$1701:$G$1750)/COUNTIF($G$1701:$G$1750,$G$1701:$G$1750))</f>
        <v>41</v>
      </c>
    </row>
    <row r="1742" spans="1:15" x14ac:dyDescent="0.45">
      <c r="A1742" s="1" t="s">
        <v>197</v>
      </c>
      <c r="D1742" s="1"/>
      <c r="E1742" s="16">
        <v>44501</v>
      </c>
      <c r="F1742" s="1" t="s">
        <v>204</v>
      </c>
      <c r="G1742" s="2">
        <v>4058518</v>
      </c>
      <c r="H1742" s="2">
        <v>368095</v>
      </c>
      <c r="I1742" s="2">
        <v>30019</v>
      </c>
      <c r="J1742" s="2">
        <v>1163</v>
      </c>
      <c r="K1742" s="2">
        <v>29197</v>
      </c>
      <c r="L1742" s="2">
        <v>5644</v>
      </c>
      <c r="M1742" s="2">
        <v>511</v>
      </c>
      <c r="N1742" s="2">
        <v>11.03</v>
      </c>
      <c r="O1742" cm="1">
        <f t="array" ref="O1742">SUMPRODUCT((G1742&lt;=$G$1701:$G$1750)/COUNTIF($G$1701:$G$1750,$G$1701:$G$1750))</f>
        <v>42</v>
      </c>
    </row>
    <row r="1743" spans="1:15" x14ac:dyDescent="0.45">
      <c r="A1743" s="1" t="s">
        <v>26</v>
      </c>
      <c r="D1743" s="1"/>
      <c r="E1743" s="16">
        <v>44501</v>
      </c>
      <c r="F1743" s="1" t="s">
        <v>204</v>
      </c>
      <c r="G1743" s="2">
        <v>3029065</v>
      </c>
      <c r="H1743" s="2">
        <v>201918</v>
      </c>
      <c r="I1743" s="2">
        <v>23962</v>
      </c>
      <c r="J1743" s="2">
        <v>680</v>
      </c>
      <c r="K1743" s="2">
        <v>20613</v>
      </c>
      <c r="L1743" s="2">
        <v>4212</v>
      </c>
      <c r="M1743" s="2">
        <v>280</v>
      </c>
      <c r="N1743" s="2">
        <v>15</v>
      </c>
      <c r="O1743" cm="1">
        <f t="array" ref="O1743">SUMPRODUCT((G1743&lt;=$G$1701:$G$1750)/COUNTIF($G$1701:$G$1750,$G$1701:$G$1750))</f>
        <v>43</v>
      </c>
    </row>
    <row r="1744" spans="1:15" x14ac:dyDescent="0.45">
      <c r="A1744" s="1" t="s">
        <v>185</v>
      </c>
      <c r="D1744" s="1"/>
      <c r="E1744" s="16">
        <v>44501</v>
      </c>
      <c r="F1744" s="1" t="s">
        <v>204</v>
      </c>
      <c r="G1744" s="2">
        <v>2715021</v>
      </c>
      <c r="H1744" s="2">
        <v>334007</v>
      </c>
      <c r="I1744" s="2">
        <v>38590</v>
      </c>
      <c r="J1744" s="2">
        <v>770</v>
      </c>
      <c r="K1744" s="2">
        <v>43420</v>
      </c>
      <c r="L1744" s="2">
        <v>3776</v>
      </c>
      <c r="M1744" s="2">
        <v>464</v>
      </c>
      <c r="N1744" s="2">
        <v>8.1300000000000008</v>
      </c>
      <c r="O1744" cm="1">
        <f t="array" ref="O1744">SUMPRODUCT((G1744&lt;=$G$1701:$G$1750)/COUNTIF($G$1701:$G$1750,$G$1701:$G$1750))</f>
        <v>44</v>
      </c>
    </row>
    <row r="1745" spans="1:15" x14ac:dyDescent="0.45">
      <c r="A1745" s="1" t="s">
        <v>196</v>
      </c>
      <c r="D1745" s="1"/>
      <c r="E1745" s="16">
        <v>44501</v>
      </c>
      <c r="F1745" s="1" t="s">
        <v>204</v>
      </c>
      <c r="G1745" s="2">
        <v>2446110</v>
      </c>
      <c r="H1745" s="2">
        <v>200227</v>
      </c>
      <c r="I1745" s="2">
        <v>27004</v>
      </c>
      <c r="J1745" s="2">
        <v>927</v>
      </c>
      <c r="K1745" s="2">
        <v>30880</v>
      </c>
      <c r="L1745" s="2">
        <v>3402</v>
      </c>
      <c r="M1745" s="2">
        <v>278</v>
      </c>
      <c r="N1745" s="2">
        <v>12.22</v>
      </c>
      <c r="O1745" cm="1">
        <f t="array" ref="O1745">SUMPRODUCT((G1745&lt;=$G$1701:$G$1750)/COUNTIF($G$1701:$G$1750,$G$1701:$G$1750))</f>
        <v>45</v>
      </c>
    </row>
    <row r="1746" spans="1:15" x14ac:dyDescent="0.45">
      <c r="A1746" s="1" t="s">
        <v>35</v>
      </c>
      <c r="D1746" s="1"/>
      <c r="E1746" s="16">
        <v>44501</v>
      </c>
      <c r="F1746" s="1" t="s">
        <v>204</v>
      </c>
      <c r="G1746" s="2">
        <v>2155668</v>
      </c>
      <c r="H1746" s="2">
        <v>215793</v>
      </c>
      <c r="I1746" s="2">
        <v>28601</v>
      </c>
      <c r="J1746" s="2">
        <v>555</v>
      </c>
      <c r="K1746" s="2">
        <v>19226</v>
      </c>
      <c r="L1746" s="2">
        <v>2998</v>
      </c>
      <c r="M1746" s="2">
        <v>300</v>
      </c>
      <c r="N1746" s="2">
        <v>9.99</v>
      </c>
      <c r="O1746" cm="1">
        <f t="array" ref="O1746">SUMPRODUCT((G1746&lt;=$G$1701:$G$1750)/COUNTIF($G$1701:$G$1750,$G$1701:$G$1750))</f>
        <v>46</v>
      </c>
    </row>
    <row r="1747" spans="1:15" x14ac:dyDescent="0.45">
      <c r="A1747" s="1" t="s">
        <v>71</v>
      </c>
      <c r="D1747" s="1"/>
      <c r="E1747" s="16">
        <v>44501</v>
      </c>
      <c r="F1747" s="1" t="s">
        <v>204</v>
      </c>
      <c r="G1747" s="2">
        <v>2000922</v>
      </c>
      <c r="H1747" s="2">
        <v>366700</v>
      </c>
      <c r="I1747" s="2">
        <v>41585</v>
      </c>
      <c r="J1747" s="2">
        <v>1004</v>
      </c>
      <c r="K1747" s="2">
        <v>55517</v>
      </c>
      <c r="L1747" s="2">
        <v>2782</v>
      </c>
      <c r="M1747" s="2">
        <v>510</v>
      </c>
      <c r="N1747" s="2">
        <v>5.46</v>
      </c>
      <c r="O1747" cm="1">
        <f t="array" ref="O1747">SUMPRODUCT((G1747&lt;=$G$1701:$G$1750)/COUNTIF($G$1701:$G$1750,$G$1701:$G$1750))</f>
        <v>47</v>
      </c>
    </row>
    <row r="1748" spans="1:15" x14ac:dyDescent="0.45">
      <c r="A1748" s="1" t="s">
        <v>202</v>
      </c>
      <c r="D1748" s="1"/>
      <c r="E1748" s="16">
        <v>44501</v>
      </c>
      <c r="F1748" s="1" t="s">
        <v>204</v>
      </c>
      <c r="G1748" s="2">
        <v>1940851</v>
      </c>
      <c r="H1748" s="2">
        <v>203169</v>
      </c>
      <c r="I1748" s="2">
        <v>41864</v>
      </c>
      <c r="J1748" s="2">
        <v>782</v>
      </c>
      <c r="K1748" s="2">
        <v>20198</v>
      </c>
      <c r="L1748" s="2">
        <v>2699</v>
      </c>
      <c r="M1748" s="2">
        <v>282</v>
      </c>
      <c r="N1748" s="2">
        <v>9.5500000000000007</v>
      </c>
      <c r="O1748" cm="1">
        <f t="array" ref="O1748">SUMPRODUCT((G1748&lt;=$G$1701:$G$1750)/COUNTIF($G$1701:$G$1750,$G$1701:$G$1750))</f>
        <v>48</v>
      </c>
    </row>
    <row r="1749" spans="1:15" x14ac:dyDescent="0.45">
      <c r="A1749" s="1" t="s">
        <v>167</v>
      </c>
      <c r="D1749" s="1"/>
      <c r="E1749" s="16">
        <v>44501</v>
      </c>
      <c r="F1749" s="1" t="s">
        <v>204</v>
      </c>
      <c r="G1749" s="2">
        <v>1598971</v>
      </c>
      <c r="H1749" s="2">
        <v>340423</v>
      </c>
      <c r="I1749" s="2">
        <v>52862</v>
      </c>
      <c r="J1749" s="2">
        <v>1357</v>
      </c>
      <c r="K1749" s="2">
        <v>40852</v>
      </c>
      <c r="L1749" s="2">
        <v>2223</v>
      </c>
      <c r="M1749" s="2">
        <v>473</v>
      </c>
      <c r="N1749" s="2">
        <v>4.7</v>
      </c>
      <c r="O1749" cm="1">
        <f t="array" ref="O1749">SUMPRODUCT((G1749&lt;=$G$1701:$G$1750)/COUNTIF($G$1701:$G$1750,$G$1701:$G$1750))</f>
        <v>49</v>
      </c>
    </row>
    <row r="1750" spans="1:15" x14ac:dyDescent="0.45">
      <c r="A1750" s="1" t="s">
        <v>54</v>
      </c>
      <c r="D1750" s="1"/>
      <c r="E1750" s="16">
        <v>44501</v>
      </c>
      <c r="F1750" s="1" t="s">
        <v>204</v>
      </c>
      <c r="G1750" s="2">
        <v>1502855</v>
      </c>
      <c r="H1750" s="2">
        <v>180151</v>
      </c>
      <c r="I1750" s="2">
        <v>16070</v>
      </c>
      <c r="J1750" s="2">
        <v>544</v>
      </c>
      <c r="K1750" s="2">
        <v>14539</v>
      </c>
      <c r="L1750" s="2">
        <v>2090</v>
      </c>
      <c r="M1750" s="2">
        <v>250</v>
      </c>
      <c r="N1750" s="2">
        <v>8.34</v>
      </c>
      <c r="O1750" cm="1">
        <f t="array" ref="O1750">SUMPRODUCT((G1750&lt;=$G$1701:$G$1750)/COUNTIF($G$1701:$G$1750,$G$1701:$G$1750))</f>
        <v>50</v>
      </c>
    </row>
    <row r="1751" spans="1:15" x14ac:dyDescent="0.45">
      <c r="A1751" s="1" t="s">
        <v>18</v>
      </c>
      <c r="D1751" s="1"/>
      <c r="E1751" s="16">
        <v>44531</v>
      </c>
      <c r="F1751" s="1" t="s">
        <v>204</v>
      </c>
      <c r="G1751" s="2">
        <v>271538951</v>
      </c>
      <c r="H1751" s="2">
        <v>3116407</v>
      </c>
      <c r="I1751" s="2">
        <v>1006556</v>
      </c>
      <c r="J1751" s="2">
        <v>8092</v>
      </c>
      <c r="K1751" s="2">
        <v>396024</v>
      </c>
      <c r="L1751" s="2">
        <v>365462</v>
      </c>
      <c r="M1751" s="2">
        <v>4194</v>
      </c>
      <c r="N1751" s="2">
        <v>87.13</v>
      </c>
      <c r="O1751" s="2">
        <v>1</v>
      </c>
    </row>
    <row r="1752" spans="1:15" x14ac:dyDescent="0.45">
      <c r="A1752" s="1" t="s">
        <v>24</v>
      </c>
      <c r="D1752" s="1"/>
      <c r="E1752" s="16">
        <v>44531</v>
      </c>
      <c r="F1752" s="1" t="s">
        <v>204</v>
      </c>
      <c r="G1752" s="2">
        <v>117017755</v>
      </c>
      <c r="H1752" s="2">
        <v>1944400</v>
      </c>
      <c r="I1752" s="2">
        <v>415255</v>
      </c>
      <c r="J1752" s="2">
        <v>5737</v>
      </c>
      <c r="K1752" s="2">
        <v>148924</v>
      </c>
      <c r="L1752" s="2">
        <v>157493</v>
      </c>
      <c r="M1752" s="2">
        <v>2616</v>
      </c>
      <c r="N1752" s="2">
        <v>60.18</v>
      </c>
      <c r="O1752" s="2">
        <v>2</v>
      </c>
    </row>
    <row r="1753" spans="1:15" x14ac:dyDescent="0.45">
      <c r="A1753" s="1" t="s">
        <v>137</v>
      </c>
      <c r="D1753" s="1"/>
      <c r="E1753" s="16">
        <v>44531</v>
      </c>
      <c r="F1753" s="1" t="s">
        <v>204</v>
      </c>
      <c r="G1753" s="2">
        <v>98306478</v>
      </c>
      <c r="H1753" s="2">
        <v>2812461</v>
      </c>
      <c r="I1753" s="2">
        <v>1047665</v>
      </c>
      <c r="J1753" s="2">
        <v>6019</v>
      </c>
      <c r="K1753" s="2">
        <v>249067</v>
      </c>
      <c r="L1753" s="2">
        <v>132310</v>
      </c>
      <c r="M1753" s="2">
        <v>3785</v>
      </c>
      <c r="N1753" s="2">
        <v>34.950000000000003</v>
      </c>
      <c r="O1753" s="2">
        <v>3</v>
      </c>
    </row>
    <row r="1754" spans="1:15" x14ac:dyDescent="0.45">
      <c r="A1754" s="1" t="s">
        <v>12</v>
      </c>
      <c r="D1754" s="1"/>
      <c r="E1754" s="16">
        <v>44531</v>
      </c>
      <c r="F1754" s="1" t="s">
        <v>204</v>
      </c>
      <c r="G1754" s="2">
        <v>95180552</v>
      </c>
      <c r="H1754" s="2">
        <v>2465988</v>
      </c>
      <c r="I1754" s="2">
        <v>591381</v>
      </c>
      <c r="J1754" s="2">
        <v>5291</v>
      </c>
      <c r="K1754" s="2">
        <v>194521</v>
      </c>
      <c r="L1754" s="2">
        <v>128103</v>
      </c>
      <c r="M1754" s="2">
        <v>3318</v>
      </c>
      <c r="N1754" s="2">
        <v>38.6</v>
      </c>
      <c r="O1754" s="2">
        <v>4</v>
      </c>
    </row>
    <row r="1755" spans="1:15" x14ac:dyDescent="0.45">
      <c r="A1755" s="1" t="s">
        <v>28</v>
      </c>
      <c r="D1755" s="1"/>
      <c r="E1755" s="16">
        <v>44531</v>
      </c>
      <c r="F1755" s="1" t="s">
        <v>204</v>
      </c>
      <c r="G1755" s="2">
        <v>77060574</v>
      </c>
      <c r="H1755" s="2">
        <v>1118138</v>
      </c>
      <c r="I1755" s="2">
        <v>475913</v>
      </c>
      <c r="J1755" s="2">
        <v>5568</v>
      </c>
      <c r="K1755" s="2">
        <v>48796</v>
      </c>
      <c r="L1755" s="2">
        <v>103715</v>
      </c>
      <c r="M1755" s="2">
        <v>1504</v>
      </c>
      <c r="N1755" s="2">
        <v>68.92</v>
      </c>
      <c r="O1755" s="2">
        <v>5</v>
      </c>
    </row>
    <row r="1756" spans="1:15" x14ac:dyDescent="0.45">
      <c r="A1756" s="1" t="s">
        <v>10</v>
      </c>
      <c r="D1756" s="1"/>
      <c r="E1756" s="16">
        <v>44531</v>
      </c>
      <c r="F1756" s="1" t="s">
        <v>204</v>
      </c>
      <c r="G1756" s="2">
        <v>67039763</v>
      </c>
      <c r="H1756" s="2">
        <v>4833376</v>
      </c>
      <c r="I1756" s="2">
        <v>1270408</v>
      </c>
      <c r="J1756" s="2">
        <v>88824</v>
      </c>
      <c r="K1756" s="2">
        <v>499414</v>
      </c>
      <c r="L1756" s="2">
        <v>90228</v>
      </c>
      <c r="M1756" s="2">
        <v>6505</v>
      </c>
      <c r="N1756" s="2">
        <v>13.87</v>
      </c>
      <c r="O1756" s="2">
        <v>6</v>
      </c>
    </row>
    <row r="1757" spans="1:15" x14ac:dyDescent="0.45">
      <c r="A1757" s="1" t="s">
        <v>25</v>
      </c>
      <c r="D1757" s="1"/>
      <c r="E1757" s="16">
        <v>44531</v>
      </c>
      <c r="F1757" s="1" t="s">
        <v>204</v>
      </c>
      <c r="G1757" s="2">
        <v>54665157</v>
      </c>
      <c r="H1757" s="2">
        <v>2159925</v>
      </c>
      <c r="I1757" s="2">
        <v>649098</v>
      </c>
      <c r="J1757" s="2">
        <v>6059</v>
      </c>
      <c r="K1757" s="2">
        <v>273288</v>
      </c>
      <c r="L1757" s="2">
        <v>73573</v>
      </c>
      <c r="M1757" s="2">
        <v>2907</v>
      </c>
      <c r="N1757" s="2">
        <v>25.31</v>
      </c>
      <c r="O1757" s="2">
        <v>7</v>
      </c>
    </row>
    <row r="1758" spans="1:15" x14ac:dyDescent="0.45">
      <c r="A1758" s="1" t="s">
        <v>101</v>
      </c>
      <c r="D1758" s="1"/>
      <c r="E1758" s="16">
        <v>44531</v>
      </c>
      <c r="F1758" s="1" t="s">
        <v>204</v>
      </c>
      <c r="G1758" s="2">
        <v>52562076</v>
      </c>
      <c r="H1758" s="2">
        <v>2234477</v>
      </c>
      <c r="I1758" s="2">
        <v>456502</v>
      </c>
      <c r="J1758" s="2">
        <v>9068</v>
      </c>
      <c r="K1758" s="2">
        <v>133039</v>
      </c>
      <c r="L1758" s="2">
        <v>70743</v>
      </c>
      <c r="M1758" s="2">
        <v>3007</v>
      </c>
      <c r="N1758" s="2">
        <v>23.52</v>
      </c>
      <c r="O1758" s="2">
        <v>8</v>
      </c>
    </row>
    <row r="1759" spans="1:15" x14ac:dyDescent="0.45">
      <c r="A1759" s="1" t="s">
        <v>61</v>
      </c>
      <c r="D1759" s="1"/>
      <c r="E1759" s="16">
        <v>44531</v>
      </c>
      <c r="F1759" s="1" t="s">
        <v>204</v>
      </c>
      <c r="G1759" s="2">
        <v>46483936</v>
      </c>
      <c r="H1759" s="2">
        <v>3100762</v>
      </c>
      <c r="I1759" s="2">
        <v>238755</v>
      </c>
      <c r="J1759" s="2">
        <v>7141</v>
      </c>
      <c r="K1759" s="2">
        <v>218911</v>
      </c>
      <c r="L1759" s="2">
        <v>62562</v>
      </c>
      <c r="M1759" s="2">
        <v>4173</v>
      </c>
      <c r="N1759" s="2">
        <v>14.99</v>
      </c>
      <c r="O1759" s="2">
        <v>9</v>
      </c>
    </row>
    <row r="1760" spans="1:15" x14ac:dyDescent="0.45">
      <c r="A1760" s="1" t="s">
        <v>16</v>
      </c>
      <c r="D1760" s="1"/>
      <c r="E1760" s="16">
        <v>44531</v>
      </c>
      <c r="F1760" s="1" t="s">
        <v>204</v>
      </c>
      <c r="G1760" s="2">
        <v>45401155</v>
      </c>
      <c r="H1760" s="2">
        <v>914766</v>
      </c>
      <c r="I1760" s="2">
        <v>524450</v>
      </c>
      <c r="J1760" s="2">
        <v>2485</v>
      </c>
      <c r="K1760" s="2">
        <v>94162</v>
      </c>
      <c r="L1760" s="2">
        <v>61105</v>
      </c>
      <c r="M1760" s="2">
        <v>1231</v>
      </c>
      <c r="N1760" s="2">
        <v>49.63</v>
      </c>
      <c r="O1760" s="2">
        <v>10</v>
      </c>
    </row>
    <row r="1761" spans="1:15" x14ac:dyDescent="0.45">
      <c r="A1761" s="1" t="s">
        <v>20</v>
      </c>
      <c r="D1761" s="1"/>
      <c r="E1761" s="16">
        <v>44531</v>
      </c>
      <c r="F1761" s="1" t="s">
        <v>204</v>
      </c>
      <c r="G1761" s="2">
        <v>43235580</v>
      </c>
      <c r="H1761" s="2">
        <v>714724</v>
      </c>
      <c r="I1761" s="2">
        <v>210062</v>
      </c>
      <c r="J1761" s="2">
        <v>1759</v>
      </c>
      <c r="K1761" s="2">
        <v>35356</v>
      </c>
      <c r="L1761" s="2">
        <v>58190</v>
      </c>
      <c r="M1761" s="2">
        <v>961</v>
      </c>
      <c r="N1761" s="2">
        <v>60.49</v>
      </c>
      <c r="O1761" s="2">
        <v>11</v>
      </c>
    </row>
    <row r="1762" spans="1:15" x14ac:dyDescent="0.45">
      <c r="A1762" s="1" t="s">
        <v>84</v>
      </c>
      <c r="D1762" s="1"/>
      <c r="E1762" s="16">
        <v>44531</v>
      </c>
      <c r="F1762" s="1" t="s">
        <v>204</v>
      </c>
      <c r="G1762" s="2">
        <v>36178076</v>
      </c>
      <c r="H1762" s="2">
        <v>442008</v>
      </c>
      <c r="I1762" s="2">
        <v>139836</v>
      </c>
      <c r="J1762" s="2">
        <v>891</v>
      </c>
      <c r="K1762" s="2">
        <v>46618</v>
      </c>
      <c r="L1762" s="2">
        <v>48691</v>
      </c>
      <c r="M1762" s="2">
        <v>594</v>
      </c>
      <c r="N1762" s="2">
        <v>81.849999999999994</v>
      </c>
      <c r="O1762" s="2">
        <v>12</v>
      </c>
    </row>
    <row r="1763" spans="1:15" x14ac:dyDescent="0.45">
      <c r="A1763" s="1" t="s">
        <v>198</v>
      </c>
      <c r="D1763" s="1"/>
      <c r="E1763" s="16">
        <v>44531</v>
      </c>
      <c r="F1763" s="1" t="s">
        <v>204</v>
      </c>
      <c r="G1763" s="2">
        <v>32133258</v>
      </c>
      <c r="H1763" s="2">
        <v>746730</v>
      </c>
      <c r="I1763" s="2">
        <v>239066</v>
      </c>
      <c r="J1763" s="2">
        <v>2609</v>
      </c>
      <c r="K1763" s="2">
        <v>82876</v>
      </c>
      <c r="L1763" s="2">
        <v>43247</v>
      </c>
      <c r="M1763" s="2">
        <v>1005</v>
      </c>
      <c r="N1763" s="2">
        <v>43.03</v>
      </c>
      <c r="O1763" s="2">
        <v>13</v>
      </c>
    </row>
    <row r="1764" spans="1:15" x14ac:dyDescent="0.45">
      <c r="A1764" s="1" t="s">
        <v>34</v>
      </c>
      <c r="D1764" s="1"/>
      <c r="E1764" s="16">
        <v>44531</v>
      </c>
      <c r="F1764" s="1" t="s">
        <v>204</v>
      </c>
      <c r="G1764" s="2">
        <v>23072468</v>
      </c>
      <c r="H1764" s="2">
        <v>906163</v>
      </c>
      <c r="I1764" s="2">
        <v>263843</v>
      </c>
      <c r="J1764" s="2">
        <v>2706</v>
      </c>
      <c r="K1764" s="2">
        <v>48464</v>
      </c>
      <c r="L1764" s="2">
        <v>31053</v>
      </c>
      <c r="M1764" s="2">
        <v>1219</v>
      </c>
      <c r="N1764" s="2">
        <v>25.46</v>
      </c>
      <c r="O1764" s="2">
        <v>14</v>
      </c>
    </row>
    <row r="1765" spans="1:15" x14ac:dyDescent="0.45">
      <c r="A1765" s="1" t="s">
        <v>19</v>
      </c>
      <c r="D1765" s="1"/>
      <c r="E1765" s="16">
        <v>44531</v>
      </c>
      <c r="F1765" s="1" t="s">
        <v>204</v>
      </c>
      <c r="G1765" s="2">
        <v>22373247</v>
      </c>
      <c r="H1765" s="2">
        <v>777745</v>
      </c>
      <c r="I1765" s="2">
        <v>76285</v>
      </c>
      <c r="J1765" s="2">
        <v>3177</v>
      </c>
      <c r="K1765" s="2">
        <v>38289</v>
      </c>
      <c r="L1765" s="2">
        <v>30112</v>
      </c>
      <c r="M1765" s="2">
        <v>1046</v>
      </c>
      <c r="N1765" s="2">
        <v>28.77</v>
      </c>
      <c r="O1765" s="2">
        <v>15</v>
      </c>
    </row>
    <row r="1766" spans="1:15" x14ac:dyDescent="0.45">
      <c r="A1766" s="1" t="s">
        <v>21</v>
      </c>
      <c r="D1766" s="1"/>
      <c r="E1766" s="16">
        <v>44531</v>
      </c>
      <c r="F1766" s="1" t="s">
        <v>204</v>
      </c>
      <c r="G1766" s="2">
        <v>22054352</v>
      </c>
      <c r="H1766" s="2">
        <v>1460164</v>
      </c>
      <c r="I1766" s="2">
        <v>110737</v>
      </c>
      <c r="J1766" s="2">
        <v>3607</v>
      </c>
      <c r="K1766" s="2">
        <v>120934</v>
      </c>
      <c r="L1766" s="2">
        <v>29682</v>
      </c>
      <c r="M1766" s="2">
        <v>1965</v>
      </c>
      <c r="N1766" s="2">
        <v>15.1</v>
      </c>
      <c r="O1766" s="2">
        <v>16</v>
      </c>
    </row>
    <row r="1767" spans="1:15" x14ac:dyDescent="0.45">
      <c r="A1767" s="1" t="s">
        <v>208</v>
      </c>
      <c r="D1767" s="1"/>
      <c r="E1767" s="16">
        <v>44531</v>
      </c>
      <c r="F1767" s="1" t="s">
        <v>204</v>
      </c>
      <c r="G1767" s="2">
        <v>19484280</v>
      </c>
      <c r="H1767" s="2">
        <v>1050448</v>
      </c>
      <c r="I1767" s="2">
        <v>265291</v>
      </c>
      <c r="J1767" s="2">
        <v>7962</v>
      </c>
      <c r="K1767" s="2">
        <v>115398</v>
      </c>
      <c r="L1767" s="2">
        <v>26223</v>
      </c>
      <c r="M1767" s="2">
        <v>1413</v>
      </c>
      <c r="N1767" s="2">
        <v>18.55</v>
      </c>
      <c r="O1767" s="2">
        <v>17</v>
      </c>
    </row>
    <row r="1768" spans="1:15" x14ac:dyDescent="0.45">
      <c r="A1768" s="1" t="s">
        <v>163</v>
      </c>
      <c r="D1768" s="1"/>
      <c r="E1768" s="16">
        <v>44531</v>
      </c>
      <c r="F1768" s="1" t="s">
        <v>204</v>
      </c>
      <c r="G1768" s="2">
        <v>13837930</v>
      </c>
      <c r="H1768" s="2">
        <v>651735</v>
      </c>
      <c r="I1768" s="2">
        <v>537431</v>
      </c>
      <c r="J1768" s="2">
        <v>2179</v>
      </c>
      <c r="K1768" s="2">
        <v>62344</v>
      </c>
      <c r="L1768" s="2">
        <v>18624</v>
      </c>
      <c r="M1768" s="2">
        <v>877</v>
      </c>
      <c r="N1768" s="2">
        <v>21.23</v>
      </c>
      <c r="O1768" s="2">
        <v>18</v>
      </c>
    </row>
    <row r="1769" spans="1:15" x14ac:dyDescent="0.45">
      <c r="A1769" s="1" t="s">
        <v>217</v>
      </c>
      <c r="D1769" s="1"/>
      <c r="E1769" s="16">
        <v>44531</v>
      </c>
      <c r="F1769" s="1" t="s">
        <v>204</v>
      </c>
      <c r="G1769" s="2">
        <v>12788808</v>
      </c>
      <c r="H1769" s="2">
        <v>399243</v>
      </c>
      <c r="I1769" s="2">
        <v>77502</v>
      </c>
      <c r="J1769" s="2">
        <v>1637</v>
      </c>
      <c r="K1769" s="2">
        <v>35098</v>
      </c>
      <c r="L1769" s="2">
        <v>17212</v>
      </c>
      <c r="M1769" s="2">
        <v>537</v>
      </c>
      <c r="N1769" s="2">
        <v>32.03</v>
      </c>
      <c r="O1769" s="2">
        <v>19</v>
      </c>
    </row>
    <row r="1770" spans="1:15" x14ac:dyDescent="0.45">
      <c r="A1770" s="1" t="s">
        <v>49</v>
      </c>
      <c r="D1770" s="1"/>
      <c r="E1770" s="16">
        <v>44531</v>
      </c>
      <c r="F1770" s="1" t="s">
        <v>204</v>
      </c>
      <c r="G1770" s="2">
        <v>12423493</v>
      </c>
      <c r="H1770" s="2">
        <v>745478</v>
      </c>
      <c r="I1770" s="2">
        <v>81651</v>
      </c>
      <c r="J1770" s="2">
        <v>5406</v>
      </c>
      <c r="K1770" s="2">
        <v>32353</v>
      </c>
      <c r="L1770" s="2">
        <v>16720</v>
      </c>
      <c r="M1770" s="2">
        <v>1003</v>
      </c>
      <c r="N1770" s="2">
        <v>16.670000000000002</v>
      </c>
      <c r="O1770" s="2">
        <v>20</v>
      </c>
    </row>
    <row r="1771" spans="1:15" x14ac:dyDescent="0.45">
      <c r="A1771" s="1" t="s">
        <v>29</v>
      </c>
      <c r="D1771" s="1"/>
      <c r="E1771" s="16">
        <v>44531</v>
      </c>
      <c r="F1771" s="1" t="s">
        <v>204</v>
      </c>
      <c r="G1771" s="2">
        <v>11762122</v>
      </c>
      <c r="H1771" s="2">
        <v>693610</v>
      </c>
      <c r="I1771" s="2">
        <v>262428</v>
      </c>
      <c r="J1771" s="2">
        <v>2215</v>
      </c>
      <c r="K1771" s="2">
        <v>114708</v>
      </c>
      <c r="L1771" s="2">
        <v>15830</v>
      </c>
      <c r="M1771" s="2">
        <v>933</v>
      </c>
      <c r="N1771" s="2">
        <v>16.96</v>
      </c>
      <c r="O1771" s="2">
        <v>21</v>
      </c>
    </row>
    <row r="1772" spans="1:15" x14ac:dyDescent="0.45">
      <c r="A1772" s="1" t="s">
        <v>14</v>
      </c>
      <c r="D1772" s="1"/>
      <c r="E1772" s="16">
        <v>44531</v>
      </c>
      <c r="F1772" s="1" t="s">
        <v>204</v>
      </c>
      <c r="G1772" s="2">
        <v>9992721</v>
      </c>
      <c r="H1772" s="2">
        <v>420507</v>
      </c>
      <c r="I1772" s="2">
        <v>112552</v>
      </c>
      <c r="J1772" s="2">
        <v>901</v>
      </c>
      <c r="K1772" s="2">
        <v>25772</v>
      </c>
      <c r="L1772" s="2">
        <v>13449</v>
      </c>
      <c r="M1772" s="2">
        <v>565</v>
      </c>
      <c r="N1772" s="2">
        <v>23.76</v>
      </c>
      <c r="O1772" s="2">
        <v>22</v>
      </c>
    </row>
    <row r="1773" spans="1:15" x14ac:dyDescent="0.45">
      <c r="A1773" s="1" t="s">
        <v>157</v>
      </c>
      <c r="D1773" s="1"/>
      <c r="E1773" s="16">
        <v>44531</v>
      </c>
      <c r="F1773" s="1" t="s">
        <v>204</v>
      </c>
      <c r="G1773" s="2">
        <v>9425992</v>
      </c>
      <c r="H1773" s="2">
        <v>292216</v>
      </c>
      <c r="I1773" s="2">
        <v>75379</v>
      </c>
      <c r="J1773" s="2">
        <v>765</v>
      </c>
      <c r="K1773" s="2">
        <v>16563</v>
      </c>
      <c r="L1773" s="2">
        <v>12686</v>
      </c>
      <c r="M1773" s="2">
        <v>393</v>
      </c>
      <c r="N1773" s="2">
        <v>32.26</v>
      </c>
      <c r="O1773" s="2">
        <v>23</v>
      </c>
    </row>
    <row r="1774" spans="1:15" x14ac:dyDescent="0.45">
      <c r="A1774" s="1" t="s">
        <v>211</v>
      </c>
      <c r="D1774" s="1"/>
      <c r="E1774" s="16">
        <v>44531</v>
      </c>
      <c r="F1774" s="1" t="s">
        <v>204</v>
      </c>
      <c r="G1774" s="2">
        <v>9173600</v>
      </c>
      <c r="H1774" s="2">
        <v>315610</v>
      </c>
      <c r="I1774" s="2">
        <v>98888</v>
      </c>
      <c r="J1774" s="2">
        <v>981</v>
      </c>
      <c r="K1774" s="2">
        <v>35864</v>
      </c>
      <c r="L1774" s="2">
        <v>12346</v>
      </c>
      <c r="M1774" s="2">
        <v>424</v>
      </c>
      <c r="N1774" s="2">
        <v>29.07</v>
      </c>
      <c r="O1774" s="2">
        <v>24</v>
      </c>
    </row>
    <row r="1775" spans="1:15" x14ac:dyDescent="0.45">
      <c r="A1775" s="1" t="s">
        <v>31</v>
      </c>
      <c r="D1775" s="1"/>
      <c r="E1775" s="16">
        <v>44531</v>
      </c>
      <c r="F1775" s="1" t="s">
        <v>204</v>
      </c>
      <c r="G1775" s="2">
        <v>8684761</v>
      </c>
      <c r="H1775" s="2">
        <v>519336</v>
      </c>
      <c r="I1775" s="2">
        <v>36935</v>
      </c>
      <c r="J1775" s="2">
        <v>1065</v>
      </c>
      <c r="K1775" s="2">
        <v>51234</v>
      </c>
      <c r="L1775" s="2">
        <v>11688</v>
      </c>
      <c r="M1775" s="2">
        <v>698</v>
      </c>
      <c r="N1775" s="2">
        <v>16.72</v>
      </c>
      <c r="O1775" s="2">
        <v>25</v>
      </c>
    </row>
    <row r="1776" spans="1:15" x14ac:dyDescent="0.45">
      <c r="A1776" s="1" t="s">
        <v>15</v>
      </c>
      <c r="D1776" s="1"/>
      <c r="E1776" s="16">
        <v>44531</v>
      </c>
      <c r="F1776" s="1" t="s">
        <v>204</v>
      </c>
      <c r="G1776" s="2">
        <v>8003500</v>
      </c>
      <c r="H1776" s="2">
        <v>477729</v>
      </c>
      <c r="I1776" s="2">
        <v>55187</v>
      </c>
      <c r="J1776" s="2">
        <v>1087</v>
      </c>
      <c r="K1776" s="2">
        <v>50636</v>
      </c>
      <c r="L1776" s="2">
        <v>10771</v>
      </c>
      <c r="M1776" s="2">
        <v>642</v>
      </c>
      <c r="N1776" s="2">
        <v>16.75</v>
      </c>
      <c r="O1776" s="2">
        <v>26</v>
      </c>
    </row>
    <row r="1777" spans="1:15" x14ac:dyDescent="0.45">
      <c r="A1777" s="1" t="s">
        <v>17</v>
      </c>
      <c r="D1777" s="1"/>
      <c r="E1777" s="16">
        <v>44531</v>
      </c>
      <c r="F1777" s="1" t="s">
        <v>204</v>
      </c>
      <c r="G1777" s="2">
        <v>7688187</v>
      </c>
      <c r="H1777" s="2">
        <v>567817</v>
      </c>
      <c r="I1777" s="2">
        <v>54163</v>
      </c>
      <c r="J1777" s="2">
        <v>1586</v>
      </c>
      <c r="K1777" s="2">
        <v>69242</v>
      </c>
      <c r="L1777" s="2">
        <v>10347</v>
      </c>
      <c r="M1777" s="2">
        <v>764</v>
      </c>
      <c r="N1777" s="2">
        <v>13.54</v>
      </c>
      <c r="O1777" s="2">
        <v>27</v>
      </c>
    </row>
    <row r="1778" spans="1:15" x14ac:dyDescent="0.45">
      <c r="A1778" s="1" t="s">
        <v>22</v>
      </c>
      <c r="D1778" s="1"/>
      <c r="E1778" s="16">
        <v>44531</v>
      </c>
      <c r="F1778" s="1" t="s">
        <v>204</v>
      </c>
      <c r="G1778" s="2">
        <v>7599810</v>
      </c>
      <c r="H1778" s="2">
        <v>564719</v>
      </c>
      <c r="I1778" s="2">
        <v>70948</v>
      </c>
      <c r="J1778" s="2">
        <v>4175</v>
      </c>
      <c r="K1778" s="2">
        <v>41106</v>
      </c>
      <c r="L1778" s="2">
        <v>10228</v>
      </c>
      <c r="M1778" s="2">
        <v>760</v>
      </c>
      <c r="N1778" s="2">
        <v>13.46</v>
      </c>
      <c r="O1778" s="2">
        <v>28</v>
      </c>
    </row>
    <row r="1779" spans="1:15" x14ac:dyDescent="0.45">
      <c r="A1779" s="1" t="s">
        <v>44</v>
      </c>
      <c r="D1779" s="1"/>
      <c r="E1779" s="16">
        <v>44531</v>
      </c>
      <c r="F1779" s="1" t="s">
        <v>204</v>
      </c>
      <c r="G1779" s="2">
        <v>7476632</v>
      </c>
      <c r="H1779" s="2">
        <v>177029</v>
      </c>
      <c r="I1779" s="2">
        <v>48576</v>
      </c>
      <c r="J1779" s="2">
        <v>605</v>
      </c>
      <c r="K1779" s="2">
        <v>10153</v>
      </c>
      <c r="L1779" s="2">
        <v>10062</v>
      </c>
      <c r="M1779" s="2">
        <v>238</v>
      </c>
      <c r="N1779" s="2">
        <v>42.23</v>
      </c>
      <c r="O1779" s="2">
        <v>29</v>
      </c>
    </row>
    <row r="1780" spans="1:15" x14ac:dyDescent="0.45">
      <c r="A1780" s="1" t="s">
        <v>52</v>
      </c>
      <c r="D1780" s="1"/>
      <c r="E1780" s="16">
        <v>44531</v>
      </c>
      <c r="F1780" s="1" t="s">
        <v>204</v>
      </c>
      <c r="G1780" s="2">
        <v>7019783</v>
      </c>
      <c r="H1780" s="2">
        <v>255313</v>
      </c>
      <c r="I1780" s="2">
        <v>41718</v>
      </c>
      <c r="J1780" s="2">
        <v>927</v>
      </c>
      <c r="K1780" s="2">
        <v>20424</v>
      </c>
      <c r="L1780" s="2">
        <v>9447</v>
      </c>
      <c r="M1780" s="2">
        <v>343</v>
      </c>
      <c r="N1780" s="2">
        <v>27.49</v>
      </c>
      <c r="O1780" s="2">
        <v>30</v>
      </c>
    </row>
    <row r="1781" spans="1:15" x14ac:dyDescent="0.45">
      <c r="A1781" s="1" t="s">
        <v>201</v>
      </c>
      <c r="D1781" s="1"/>
      <c r="E1781" s="16">
        <v>44531</v>
      </c>
      <c r="F1781" s="1" t="s">
        <v>204</v>
      </c>
      <c r="G1781" s="2">
        <v>6910245</v>
      </c>
      <c r="H1781" s="2">
        <v>969314</v>
      </c>
      <c r="I1781" s="2">
        <v>81073</v>
      </c>
      <c r="J1781" s="2">
        <v>2851</v>
      </c>
      <c r="K1781" s="2">
        <v>89714</v>
      </c>
      <c r="L1781" s="2">
        <v>9300</v>
      </c>
      <c r="M1781" s="2">
        <v>1304</v>
      </c>
      <c r="N1781" s="2">
        <v>7.13</v>
      </c>
      <c r="O1781" s="2">
        <v>31</v>
      </c>
    </row>
    <row r="1782" spans="1:15" x14ac:dyDescent="0.45">
      <c r="A1782" s="1" t="s">
        <v>165</v>
      </c>
      <c r="D1782" s="1"/>
      <c r="E1782" s="16">
        <v>44531</v>
      </c>
      <c r="F1782" s="1" t="s">
        <v>204</v>
      </c>
      <c r="G1782" s="2">
        <v>5010011</v>
      </c>
      <c r="H1782" s="2">
        <v>355079</v>
      </c>
      <c r="I1782" s="2">
        <v>77456</v>
      </c>
      <c r="J1782" s="2">
        <v>1900</v>
      </c>
      <c r="K1782" s="2">
        <v>64256</v>
      </c>
      <c r="L1782" s="2">
        <v>6742</v>
      </c>
      <c r="M1782" s="2">
        <v>477</v>
      </c>
      <c r="N1782" s="2">
        <v>14.11</v>
      </c>
      <c r="O1782" s="2">
        <v>32</v>
      </c>
    </row>
    <row r="1783" spans="1:15" x14ac:dyDescent="0.45">
      <c r="A1783" s="1" t="s">
        <v>26</v>
      </c>
      <c r="D1783" s="1"/>
      <c r="E1783" s="16">
        <v>44531</v>
      </c>
      <c r="F1783" s="1" t="s">
        <v>204</v>
      </c>
      <c r="G1783" s="2">
        <v>4542475</v>
      </c>
      <c r="H1783" s="2">
        <v>261729</v>
      </c>
      <c r="I1783" s="2">
        <v>47241</v>
      </c>
      <c r="J1783" s="2">
        <v>855</v>
      </c>
      <c r="K1783" s="2">
        <v>26356</v>
      </c>
      <c r="L1783" s="2">
        <v>6113</v>
      </c>
      <c r="M1783" s="2">
        <v>352</v>
      </c>
      <c r="N1783" s="2">
        <v>17.36</v>
      </c>
      <c r="O1783" s="2">
        <v>33</v>
      </c>
    </row>
    <row r="1784" spans="1:15" x14ac:dyDescent="0.45">
      <c r="A1784" s="1" t="s">
        <v>85</v>
      </c>
      <c r="D1784" s="1"/>
      <c r="E1784" s="16">
        <v>44531</v>
      </c>
      <c r="F1784" s="1" t="s">
        <v>204</v>
      </c>
      <c r="G1784" s="2">
        <v>4091440</v>
      </c>
      <c r="H1784" s="2">
        <v>194341</v>
      </c>
      <c r="I1784" s="2">
        <v>32021</v>
      </c>
      <c r="J1784" s="2">
        <v>527</v>
      </c>
      <c r="K1784" s="2">
        <v>13419</v>
      </c>
      <c r="L1784" s="2">
        <v>5506</v>
      </c>
      <c r="M1784" s="2">
        <v>261</v>
      </c>
      <c r="N1784" s="2">
        <v>21.05</v>
      </c>
      <c r="O1784" s="2">
        <v>34</v>
      </c>
    </row>
    <row r="1785" spans="1:15" x14ac:dyDescent="0.45">
      <c r="A1785" s="1" t="s">
        <v>197</v>
      </c>
      <c r="D1785" s="1"/>
      <c r="E1785" s="16">
        <v>44531</v>
      </c>
      <c r="F1785" s="1" t="s">
        <v>204</v>
      </c>
      <c r="G1785" s="2">
        <v>3995633</v>
      </c>
      <c r="H1785" s="2">
        <v>369813</v>
      </c>
      <c r="I1785" s="2">
        <v>40015</v>
      </c>
      <c r="J1785" s="2">
        <v>1247</v>
      </c>
      <c r="K1785" s="2">
        <v>29005</v>
      </c>
      <c r="L1785" s="2">
        <v>5377</v>
      </c>
      <c r="M1785" s="2">
        <v>497</v>
      </c>
      <c r="N1785" s="2">
        <v>10.8</v>
      </c>
      <c r="O1785" s="2">
        <v>35</v>
      </c>
    </row>
    <row r="1786" spans="1:15" x14ac:dyDescent="0.45">
      <c r="A1786" s="1" t="s">
        <v>146</v>
      </c>
      <c r="D1786" s="1"/>
      <c r="E1786" s="16">
        <v>44531</v>
      </c>
      <c r="F1786" s="1" t="s">
        <v>204</v>
      </c>
      <c r="G1786" s="2">
        <v>3749038</v>
      </c>
      <c r="H1786" s="2">
        <v>181622</v>
      </c>
      <c r="I1786" s="2">
        <v>41033</v>
      </c>
      <c r="J1786" s="2">
        <v>475</v>
      </c>
      <c r="K1786" s="2">
        <v>13665</v>
      </c>
      <c r="L1786" s="2">
        <v>5045</v>
      </c>
      <c r="M1786" s="2">
        <v>244</v>
      </c>
      <c r="N1786" s="2">
        <v>20.64</v>
      </c>
      <c r="O1786" s="2">
        <v>36</v>
      </c>
    </row>
    <row r="1787" spans="1:15" x14ac:dyDescent="0.45">
      <c r="A1787" s="1" t="s">
        <v>212</v>
      </c>
      <c r="D1787" s="1"/>
      <c r="E1787" s="16">
        <v>44531</v>
      </c>
      <c r="F1787" s="1" t="s">
        <v>204</v>
      </c>
      <c r="G1787" s="2">
        <v>3521857</v>
      </c>
      <c r="H1787" s="2">
        <v>199192</v>
      </c>
      <c r="I1787" s="2">
        <v>52545</v>
      </c>
      <c r="J1787" s="2">
        <v>791</v>
      </c>
      <c r="K1787" s="2">
        <v>13319</v>
      </c>
      <c r="L1787" s="2">
        <v>4740</v>
      </c>
      <c r="M1787" s="2">
        <v>268</v>
      </c>
      <c r="N1787" s="2">
        <v>17.68</v>
      </c>
      <c r="O1787" s="2">
        <v>37</v>
      </c>
    </row>
    <row r="1788" spans="1:15" x14ac:dyDescent="0.45">
      <c r="A1788" s="1" t="s">
        <v>206</v>
      </c>
      <c r="D1788" s="1"/>
      <c r="E1788" s="16">
        <v>44531</v>
      </c>
      <c r="F1788" s="1" t="s">
        <v>204</v>
      </c>
      <c r="G1788" s="2">
        <v>3340741</v>
      </c>
      <c r="H1788" s="2">
        <v>298077</v>
      </c>
      <c r="I1788" s="2">
        <v>35544</v>
      </c>
      <c r="J1788" s="2">
        <v>1094</v>
      </c>
      <c r="K1788" s="2">
        <v>30733</v>
      </c>
      <c r="L1788" s="2">
        <v>4496</v>
      </c>
      <c r="M1788" s="2">
        <v>401</v>
      </c>
      <c r="N1788" s="2">
        <v>11.21</v>
      </c>
      <c r="O1788" s="2">
        <v>38</v>
      </c>
    </row>
    <row r="1789" spans="1:15" x14ac:dyDescent="0.45">
      <c r="A1789" s="1" t="s">
        <v>53</v>
      </c>
      <c r="D1789" s="1"/>
      <c r="E1789" s="16">
        <v>44531</v>
      </c>
      <c r="F1789" s="1" t="s">
        <v>204</v>
      </c>
      <c r="G1789" s="2">
        <v>3216663</v>
      </c>
      <c r="H1789" s="2">
        <v>180685</v>
      </c>
      <c r="I1789" s="2">
        <v>56764</v>
      </c>
      <c r="J1789" s="2">
        <v>479</v>
      </c>
      <c r="K1789" s="2">
        <v>18598</v>
      </c>
      <c r="L1789" s="2">
        <v>4329</v>
      </c>
      <c r="M1789" s="2">
        <v>243</v>
      </c>
      <c r="N1789" s="2">
        <v>17.8</v>
      </c>
      <c r="O1789" s="2">
        <v>39</v>
      </c>
    </row>
    <row r="1790" spans="1:15" x14ac:dyDescent="0.45">
      <c r="A1790" s="1" t="s">
        <v>168</v>
      </c>
      <c r="D1790" s="1"/>
      <c r="E1790" s="16">
        <v>44531</v>
      </c>
      <c r="F1790" s="1" t="s">
        <v>204</v>
      </c>
      <c r="G1790" s="2">
        <v>3139259</v>
      </c>
      <c r="H1790" s="2">
        <v>1612383</v>
      </c>
      <c r="I1790" s="2">
        <v>33616</v>
      </c>
      <c r="J1790" s="2">
        <v>5541</v>
      </c>
      <c r="K1790" s="2">
        <v>138571</v>
      </c>
      <c r="L1790" s="2">
        <v>4225</v>
      </c>
      <c r="M1790" s="2">
        <v>2170</v>
      </c>
      <c r="N1790" s="2">
        <v>1.95</v>
      </c>
      <c r="O1790" s="2">
        <v>40</v>
      </c>
    </row>
    <row r="1791" spans="1:15" x14ac:dyDescent="0.45">
      <c r="A1791" s="1" t="s">
        <v>185</v>
      </c>
      <c r="D1791" s="1"/>
      <c r="E1791" s="16">
        <v>44531</v>
      </c>
      <c r="F1791" s="1" t="s">
        <v>204</v>
      </c>
      <c r="G1791" s="2">
        <v>2926747</v>
      </c>
      <c r="H1791" s="2">
        <v>375126</v>
      </c>
      <c r="I1791" s="2">
        <v>78624</v>
      </c>
      <c r="J1791" s="2">
        <v>923</v>
      </c>
      <c r="K1791" s="2">
        <v>50166</v>
      </c>
      <c r="L1791" s="2">
        <v>3939</v>
      </c>
      <c r="M1791" s="2">
        <v>504</v>
      </c>
      <c r="N1791" s="2">
        <v>7.8</v>
      </c>
      <c r="O1791" s="2">
        <v>41</v>
      </c>
    </row>
    <row r="1792" spans="1:15" x14ac:dyDescent="0.45">
      <c r="A1792" s="1" t="s">
        <v>98</v>
      </c>
      <c r="D1792" s="1"/>
      <c r="E1792" s="16">
        <v>44531</v>
      </c>
      <c r="F1792" s="1" t="s">
        <v>204</v>
      </c>
      <c r="G1792" s="2">
        <v>2869974</v>
      </c>
      <c r="H1792" s="2">
        <v>212839</v>
      </c>
      <c r="I1792" s="2">
        <v>32052</v>
      </c>
      <c r="J1792" s="2">
        <v>648</v>
      </c>
      <c r="K1792" s="2">
        <v>13283</v>
      </c>
      <c r="L1792" s="2">
        <v>3862</v>
      </c>
      <c r="M1792" s="2">
        <v>286</v>
      </c>
      <c r="N1792" s="2">
        <v>13.48</v>
      </c>
      <c r="O1792" s="2">
        <v>42</v>
      </c>
    </row>
    <row r="1793" spans="1:15" x14ac:dyDescent="0.45">
      <c r="A1793" s="1" t="s">
        <v>112</v>
      </c>
      <c r="D1793" s="1"/>
      <c r="E1793" s="16">
        <v>44531</v>
      </c>
      <c r="F1793" s="1" t="s">
        <v>204</v>
      </c>
      <c r="G1793" s="2">
        <v>2679730</v>
      </c>
      <c r="H1793" s="2">
        <v>199776</v>
      </c>
      <c r="I1793" s="2">
        <v>16537</v>
      </c>
      <c r="J1793" s="2">
        <v>683</v>
      </c>
      <c r="K1793" s="2">
        <v>14732</v>
      </c>
      <c r="L1793" s="2">
        <v>3606</v>
      </c>
      <c r="M1793" s="2">
        <v>268</v>
      </c>
      <c r="N1793" s="2">
        <v>13.41</v>
      </c>
      <c r="O1793" s="2">
        <v>43</v>
      </c>
    </row>
    <row r="1794" spans="1:15" x14ac:dyDescent="0.45">
      <c r="A1794" s="1" t="s">
        <v>71</v>
      </c>
      <c r="D1794" s="1"/>
      <c r="E1794" s="16">
        <v>44531</v>
      </c>
      <c r="F1794" s="1" t="s">
        <v>204</v>
      </c>
      <c r="G1794" s="2">
        <v>2348817</v>
      </c>
      <c r="H1794" s="2">
        <v>368576</v>
      </c>
      <c r="I1794" s="2">
        <v>70399</v>
      </c>
      <c r="J1794" s="2">
        <v>1042</v>
      </c>
      <c r="K1794" s="2">
        <v>54223</v>
      </c>
      <c r="L1794" s="2">
        <v>3161</v>
      </c>
      <c r="M1794" s="2">
        <v>496</v>
      </c>
      <c r="N1794" s="2">
        <v>6.37</v>
      </c>
      <c r="O1794" s="2">
        <v>44</v>
      </c>
    </row>
    <row r="1795" spans="1:15" x14ac:dyDescent="0.45">
      <c r="A1795" s="1" t="s">
        <v>54</v>
      </c>
      <c r="D1795" s="1"/>
      <c r="E1795" s="16">
        <v>44531</v>
      </c>
      <c r="F1795" s="1" t="s">
        <v>204</v>
      </c>
      <c r="G1795" s="2">
        <v>2214631</v>
      </c>
      <c r="H1795" s="2">
        <v>250305</v>
      </c>
      <c r="I1795" s="2">
        <v>12826</v>
      </c>
      <c r="J1795" s="2">
        <v>734</v>
      </c>
      <c r="K1795" s="2">
        <v>20401</v>
      </c>
      <c r="L1795" s="2">
        <v>2980</v>
      </c>
      <c r="M1795" s="2">
        <v>336</v>
      </c>
      <c r="N1795" s="2">
        <v>8.85</v>
      </c>
      <c r="O1795" s="2">
        <v>45</v>
      </c>
    </row>
    <row r="1796" spans="1:15" x14ac:dyDescent="0.45">
      <c r="A1796" s="1" t="s">
        <v>35</v>
      </c>
      <c r="D1796" s="1"/>
      <c r="E1796" s="16">
        <v>44531</v>
      </c>
      <c r="F1796" s="1" t="s">
        <v>204</v>
      </c>
      <c r="G1796" s="2">
        <v>2101833</v>
      </c>
      <c r="H1796" s="2">
        <v>226322</v>
      </c>
      <c r="I1796" s="2">
        <v>21245</v>
      </c>
      <c r="J1796" s="2">
        <v>585</v>
      </c>
      <c r="K1796" s="2">
        <v>20266</v>
      </c>
      <c r="L1796" s="2">
        <v>2828</v>
      </c>
      <c r="M1796" s="2">
        <v>304</v>
      </c>
      <c r="N1796" s="2">
        <v>9.2899999999999991</v>
      </c>
      <c r="O1796" s="2">
        <v>46</v>
      </c>
    </row>
    <row r="1797" spans="1:15" x14ac:dyDescent="0.45">
      <c r="A1797" s="1" t="s">
        <v>202</v>
      </c>
      <c r="D1797" s="1"/>
      <c r="E1797" s="16">
        <v>44531</v>
      </c>
      <c r="F1797" s="1" t="s">
        <v>204</v>
      </c>
      <c r="G1797" s="2">
        <v>2094794</v>
      </c>
      <c r="H1797" s="2">
        <v>240047</v>
      </c>
      <c r="I1797" s="2">
        <v>26329</v>
      </c>
      <c r="J1797" s="2">
        <v>907</v>
      </c>
      <c r="K1797" s="2">
        <v>23726</v>
      </c>
      <c r="L1797" s="2">
        <v>2819</v>
      </c>
      <c r="M1797" s="2">
        <v>323</v>
      </c>
      <c r="N1797" s="2">
        <v>8.73</v>
      </c>
      <c r="O1797" s="2">
        <v>47</v>
      </c>
    </row>
    <row r="1798" spans="1:15" x14ac:dyDescent="0.45">
      <c r="A1798" s="1" t="s">
        <v>43</v>
      </c>
      <c r="D1798" s="1"/>
      <c r="E1798" s="16">
        <v>44531</v>
      </c>
      <c r="F1798" s="1" t="s">
        <v>204</v>
      </c>
      <c r="G1798" s="2">
        <v>2035272</v>
      </c>
      <c r="H1798" s="2">
        <v>175320</v>
      </c>
      <c r="I1798" s="2">
        <v>34248</v>
      </c>
      <c r="J1798" s="2">
        <v>1605</v>
      </c>
      <c r="K1798" s="2">
        <v>13809</v>
      </c>
      <c r="L1798" s="2">
        <v>2739</v>
      </c>
      <c r="M1798" s="2">
        <v>235</v>
      </c>
      <c r="N1798" s="2">
        <v>11.61</v>
      </c>
      <c r="O1798" s="2">
        <v>48</v>
      </c>
    </row>
    <row r="1799" spans="1:15" x14ac:dyDescent="0.45">
      <c r="A1799" s="1" t="s">
        <v>50</v>
      </c>
      <c r="D1799" s="1"/>
      <c r="E1799" s="16">
        <v>44531</v>
      </c>
      <c r="F1799" s="1" t="s">
        <v>204</v>
      </c>
      <c r="G1799" s="2">
        <v>1594126</v>
      </c>
      <c r="H1799" s="2">
        <v>180642</v>
      </c>
      <c r="I1799" s="2">
        <v>137602</v>
      </c>
      <c r="J1799" s="2">
        <v>397</v>
      </c>
      <c r="K1799" s="2">
        <v>28625</v>
      </c>
      <c r="L1799" s="2">
        <v>2145</v>
      </c>
      <c r="M1799" s="2">
        <v>243</v>
      </c>
      <c r="N1799" s="2">
        <v>8.82</v>
      </c>
      <c r="O1799" s="2">
        <v>49</v>
      </c>
    </row>
    <row r="1800" spans="1:15" x14ac:dyDescent="0.45">
      <c r="A1800" s="1" t="s">
        <v>167</v>
      </c>
      <c r="D1800" s="1"/>
      <c r="E1800" s="16">
        <v>44531</v>
      </c>
      <c r="F1800" s="1" t="s">
        <v>204</v>
      </c>
      <c r="G1800" s="2">
        <v>622497</v>
      </c>
      <c r="H1800" s="2">
        <v>223641</v>
      </c>
      <c r="I1800" s="2">
        <v>26559</v>
      </c>
      <c r="J1800" s="2">
        <v>654</v>
      </c>
      <c r="K1800" s="2">
        <v>25366</v>
      </c>
      <c r="L1800" s="2">
        <v>837</v>
      </c>
      <c r="M1800" s="2">
        <v>300</v>
      </c>
      <c r="N1800" s="2">
        <v>2.78</v>
      </c>
      <c r="O1800" s="2">
        <v>50</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6F392-9296-417D-BB24-BDEE885590B0}">
  <dimension ref="A1:AZ49"/>
  <sheetViews>
    <sheetView showGridLines="0" workbookViewId="0">
      <selection activeCell="L5" sqref="L5"/>
    </sheetView>
  </sheetViews>
  <sheetFormatPr defaultRowHeight="14.25" x14ac:dyDescent="0.45"/>
  <cols>
    <col min="3" max="3" width="20.73046875" customWidth="1"/>
    <col min="4" max="4" width="5.9296875" style="27" bestFit="1" customWidth="1"/>
    <col min="5" max="5" width="5.9296875" style="30" customWidth="1"/>
    <col min="6" max="6" width="10.86328125" style="6" bestFit="1" customWidth="1"/>
    <col min="7" max="7" width="12.19921875" style="2" bestFit="1" customWidth="1"/>
    <col min="8" max="8" width="10.06640625" style="6" bestFit="1" customWidth="1"/>
    <col min="9" max="9" width="15.6640625" bestFit="1" customWidth="1"/>
    <col min="10" max="10" width="10.53125" style="6" bestFit="1" customWidth="1"/>
    <col min="11" max="11" width="12.3984375" bestFit="1" customWidth="1"/>
    <col min="12" max="12" width="14.796875" style="6" bestFit="1" customWidth="1"/>
    <col min="13" max="13" width="16.53125" style="2" bestFit="1" customWidth="1"/>
    <col min="14" max="14" width="10.3984375" style="6" bestFit="1" customWidth="1"/>
    <col min="15" max="15" width="13.3984375" bestFit="1" customWidth="1"/>
    <col min="21" max="21" width="0" hidden="1" customWidth="1"/>
  </cols>
  <sheetData>
    <row r="1" spans="1:52" s="21" customFormat="1" ht="22.15" x14ac:dyDescent="0.55000000000000004">
      <c r="A1" s="105"/>
      <c r="B1" s="106" t="s">
        <v>251</v>
      </c>
      <c r="C1" s="105"/>
      <c r="D1" s="107"/>
      <c r="E1" s="108"/>
      <c r="F1" s="109"/>
      <c r="G1" s="110"/>
      <c r="H1" s="109"/>
      <c r="I1" s="105"/>
      <c r="J1" s="109"/>
      <c r="L1" s="22"/>
      <c r="M1" s="23"/>
      <c r="N1" s="22"/>
    </row>
    <row r="2" spans="1:52" s="24" customFormat="1" x14ac:dyDescent="0.45">
      <c r="A2" s="111"/>
      <c r="B2" s="112" t="s">
        <v>253</v>
      </c>
      <c r="C2" s="111"/>
      <c r="D2" s="113"/>
      <c r="E2" s="114"/>
      <c r="F2" s="115"/>
      <c r="G2" s="116"/>
      <c r="H2" s="115"/>
      <c r="I2" s="111"/>
      <c r="J2" s="115"/>
      <c r="L2" s="25"/>
      <c r="M2" s="26"/>
      <c r="N2" s="25"/>
    </row>
    <row r="3" spans="1:52" s="24" customFormat="1" x14ac:dyDescent="0.45">
      <c r="A3" s="111"/>
      <c r="B3" s="112" t="s">
        <v>252</v>
      </c>
      <c r="C3" s="111"/>
      <c r="D3" s="113"/>
      <c r="E3" s="114"/>
      <c r="F3" s="115"/>
      <c r="G3" s="116"/>
      <c r="H3" s="115"/>
      <c r="I3" s="111"/>
      <c r="J3" s="115"/>
      <c r="L3" s="25"/>
      <c r="M3" s="26"/>
      <c r="N3" s="25"/>
    </row>
    <row r="4" spans="1:52" ht="14.65" thickBot="1" x14ac:dyDescent="0.5">
      <c r="A4" s="48"/>
      <c r="B4" s="48"/>
      <c r="C4" s="48"/>
      <c r="D4" s="117"/>
      <c r="E4" s="118"/>
      <c r="F4" s="119"/>
      <c r="G4" s="120"/>
      <c r="H4" s="119"/>
      <c r="I4" s="48"/>
      <c r="J4" s="119"/>
    </row>
    <row r="5" spans="1:52" ht="14.65" thickBot="1" x14ac:dyDescent="0.5">
      <c r="A5" s="48"/>
      <c r="B5" s="121" t="s">
        <v>240</v>
      </c>
      <c r="C5" s="122" t="s">
        <v>18</v>
      </c>
      <c r="D5" s="123"/>
      <c r="E5" s="123"/>
      <c r="F5" s="124"/>
      <c r="G5" s="123"/>
      <c r="H5" s="119"/>
      <c r="I5" s="48"/>
      <c r="J5" s="119"/>
      <c r="U5" t="str">
        <f>C5&amp;" Channels"</f>
        <v>Just Chatting Channels</v>
      </c>
    </row>
    <row r="6" spans="1:52" x14ac:dyDescent="0.45">
      <c r="A6" s="48"/>
      <c r="B6" s="125" t="str">
        <f>C5&amp;" has been in the TOP 50 for "&amp;COUNT(C11:C1048576)&amp;" months out of 36 months in total"</f>
        <v>Just Chatting has been in the TOP 50 for 36 months out of 36 months in total</v>
      </c>
      <c r="C6" s="48"/>
      <c r="D6" s="117"/>
      <c r="E6" s="118"/>
      <c r="F6" s="119"/>
      <c r="G6" s="120"/>
      <c r="H6" s="119"/>
      <c r="I6" s="48"/>
      <c r="J6" s="119"/>
      <c r="K6" s="5"/>
    </row>
    <row r="7" spans="1:52" x14ac:dyDescent="0.45">
      <c r="A7" s="48"/>
      <c r="B7" s="126" t="str">
        <f>"On average the game has been viewed for "&amp;TEXT(ROUND(AVERAGE(_xlfn.ANCHORARRAY(C12)),0),"#.###")&amp;" hours every month, and streamed for "&amp;TEXT(ROUND(AVERAGE(_xlfn.ANCHORARRAY(G12)),0),"#.###")</f>
        <v>On average the game has been viewed for 160.455.437 hours every month, and streamed for 2.182.605</v>
      </c>
      <c r="C7" s="48"/>
      <c r="D7" s="117"/>
      <c r="E7" s="118"/>
      <c r="F7" s="119"/>
      <c r="G7" s="120"/>
      <c r="H7" s="119"/>
      <c r="I7" s="126"/>
      <c r="J7" s="119"/>
      <c r="K7" s="5"/>
    </row>
    <row r="8" spans="1:52" x14ac:dyDescent="0.45">
      <c r="A8" s="48"/>
      <c r="B8" s="126" t="str" cm="1">
        <f t="array" ref="B8">"Viewership peaked at "&amp;TEXT(MAX(_xlfn.ANCHORARRAY(K12)),"#.###")&amp;" viewers in "&amp;TEXT(_xlfn.XLOOKUP(MAX(_xlfn.ANCHORARRAY(K12)),_xlfn.ANCHORARRAY(K12),_xlfn.ANCHORARRAY(B12)),"mm/aaaa")</f>
        <v>Viewership peaked at 2.787.896 viewers in 01/2021</v>
      </c>
      <c r="C8" s="48"/>
      <c r="D8" s="117"/>
      <c r="E8" s="118"/>
      <c r="F8" s="119"/>
      <c r="G8" s="120"/>
      <c r="H8" s="119"/>
      <c r="I8" s="126"/>
      <c r="J8" s="119"/>
      <c r="K8" s="5"/>
    </row>
    <row r="9" spans="1:52" x14ac:dyDescent="0.45">
      <c r="A9" s="48"/>
      <c r="B9" s="126" t="str" cm="1">
        <f t="array" ref="B9">"Reached "&amp;MIN(_xlfn.ANCHORARRAY(D12))&amp;IF(MIN(_xlfn.ANCHORARRAY(D12))=1,"st",(IF(MIN(_xlfn.ANCHORARRAY(D12))=2,"nd",IF(MIN(_xlfn.ANCHORARRAY(D12))=3,"rd","st")&amp;" position")))&amp;", among the most watched, in "&amp;TEXT(_xlfn.XLOOKUP(MIN(_xlfn.ANCHORARRAY(D12)),_xlfn.ANCHORARRAY(D12),_xlfn.ANCHORARRAY(B12)),"mm/aaaa")</f>
        <v>Reached 1st, among the most watched, in 12/2019</v>
      </c>
      <c r="C9" s="48"/>
      <c r="D9" s="117"/>
      <c r="E9" s="118"/>
      <c r="F9" s="119"/>
      <c r="G9" s="120"/>
      <c r="H9" s="119"/>
      <c r="I9" s="126"/>
      <c r="J9" s="119"/>
      <c r="K9" s="5"/>
    </row>
    <row r="10" spans="1:52" x14ac:dyDescent="0.45">
      <c r="I10" s="9"/>
      <c r="K10" s="5"/>
    </row>
    <row r="11" spans="1:52" x14ac:dyDescent="0.45">
      <c r="B11" s="11" t="s">
        <v>123</v>
      </c>
      <c r="C11" s="12" t="s">
        <v>234</v>
      </c>
      <c r="D11" s="35" t="s">
        <v>254</v>
      </c>
      <c r="E11" s="35"/>
      <c r="F11" s="13" t="s">
        <v>238</v>
      </c>
      <c r="G11" s="12" t="s">
        <v>243</v>
      </c>
      <c r="H11" s="13" t="s">
        <v>244</v>
      </c>
      <c r="I11" s="12" t="s">
        <v>245</v>
      </c>
      <c r="J11" s="13" t="s">
        <v>246</v>
      </c>
      <c r="K11" s="12" t="s">
        <v>247</v>
      </c>
      <c r="L11" s="13" t="s">
        <v>248</v>
      </c>
      <c r="M11" s="12" t="s">
        <v>249</v>
      </c>
      <c r="N11" s="13" t="s">
        <v>250</v>
      </c>
      <c r="O11" s="3"/>
    </row>
    <row r="12" spans="1:52" ht="15.75" x14ac:dyDescent="0.5">
      <c r="B12" s="8" cm="1">
        <f t="array" ref="B12:B47">_xlfn._xlws.FILTER(DF[Date],DF[Game]=$C$5,"")</f>
        <v>43466</v>
      </c>
      <c r="C12" s="2" cm="1">
        <f t="array" ref="C12:C47">_xlfn._xlws.FILTER(DF[Watch time],DF[Game]=$C$5,"")</f>
        <v>59064487</v>
      </c>
      <c r="D12" s="27" cm="1">
        <f t="array" ref="D12:D47">_xlfn._xlws.FILTER(DF[WT Rank],DF[Game]=$C$5,"")</f>
        <v>3</v>
      </c>
      <c r="E12" s="30" t="s">
        <v>237</v>
      </c>
      <c r="F12" s="34" t="s">
        <v>237</v>
      </c>
      <c r="G12" s="2" cm="1">
        <f t="array" ref="G12:G47">_xlfn._xlws.FILTER(DF[Stream time],DF[Game]=$C$5,"")</f>
        <v>803672</v>
      </c>
      <c r="H12" s="34" t="s">
        <v>237</v>
      </c>
      <c r="I12" s="2" cm="1">
        <f t="array" ref="I12:I47">_xlfn._xlws.FILTER(DF[Average viewers],DF[Game]=$C$5,"")</f>
        <v>79494</v>
      </c>
      <c r="J12" s="34" t="s">
        <v>237</v>
      </c>
      <c r="K12" s="2" cm="1">
        <f t="array" ref="K12:K47">_xlfn._xlws.FILTER(DF[Peak viewers],DF[Game]=$C$5,"")</f>
        <v>184542</v>
      </c>
      <c r="L12" s="34" t="s">
        <v>237</v>
      </c>
      <c r="M12" s="2" cm="1">
        <f t="array" ref="M12:M47">_xlfn._xlws.FILTER(DF[Average channels],DF[Game]=C5,"")</f>
        <v>1081</v>
      </c>
      <c r="N12" s="34" t="s">
        <v>237</v>
      </c>
      <c r="AZ12" cm="1">
        <f t="array" ref="AZ12:AZ47">_xlfn._xlws.FILTER(DF[WT Rank],DF[Game]=$C$5,"")</f>
        <v>3</v>
      </c>
    </row>
    <row r="13" spans="1:52" ht="15.75" x14ac:dyDescent="0.5">
      <c r="B13" s="8">
        <v>43497</v>
      </c>
      <c r="C13" s="2">
        <v>51698098</v>
      </c>
      <c r="D13" s="28">
        <v>5</v>
      </c>
      <c r="E13" s="31">
        <f>IF(D13=0,"",IFERROR(D12-D13,""))</f>
        <v>-2</v>
      </c>
      <c r="F13" s="10">
        <f t="shared" ref="F13:F47" si="0">IF(C13=0,"",IFERROR(C13/C12-1,""))</f>
        <v>-0.12471773436379796</v>
      </c>
      <c r="G13" s="2">
        <v>733647</v>
      </c>
      <c r="H13" s="10">
        <f>IF(G13=0,"",IFERROR(G13/G12-1,""))</f>
        <v>-8.7131317253805074E-2</v>
      </c>
      <c r="I13" s="2">
        <v>77046</v>
      </c>
      <c r="J13" s="10">
        <f>IF(I13=0,"",IFERROR(I13/I12-1,""))</f>
        <v>-3.079477696429922E-2</v>
      </c>
      <c r="K13" s="2">
        <v>182185</v>
      </c>
      <c r="L13" s="10">
        <f>IF(K13=0,"",IFERROR(K13/K12-1,""))</f>
        <v>-1.2772160267039534E-2</v>
      </c>
      <c r="M13" s="2">
        <v>1093</v>
      </c>
      <c r="N13" s="10">
        <f>IF(M13=0,"",IFERROR(M13/M12-1,""))</f>
        <v>1.1100832562442209E-2</v>
      </c>
      <c r="AZ13">
        <v>5</v>
      </c>
    </row>
    <row r="14" spans="1:52" ht="15.75" x14ac:dyDescent="0.5">
      <c r="B14" s="8">
        <v>43525</v>
      </c>
      <c r="C14" s="2">
        <v>58236586</v>
      </c>
      <c r="D14" s="28">
        <v>5</v>
      </c>
      <c r="E14" s="31">
        <f t="shared" ref="E14:E47" si="1">IF(D14=0,"",IFERROR(D13-D14,""))</f>
        <v>0</v>
      </c>
      <c r="F14" s="10">
        <f t="shared" si="0"/>
        <v>0.12647444012350317</v>
      </c>
      <c r="G14" s="2">
        <v>878360</v>
      </c>
      <c r="H14" s="10">
        <f t="shared" ref="H14:H47" si="2">IF(G14=0,"",IFERROR(G14/G13-1,""))</f>
        <v>0.19725153922799388</v>
      </c>
      <c r="I14" s="2">
        <v>78380</v>
      </c>
      <c r="J14" s="10">
        <f t="shared" ref="J14:J47" si="3">IF(I14=0,"",IFERROR(I14/I13-1,""))</f>
        <v>1.7314331697946717E-2</v>
      </c>
      <c r="K14" s="2">
        <v>211835</v>
      </c>
      <c r="L14" s="10">
        <f t="shared" ref="L14:L47" si="4">IF(K14=0,"",IFERROR(K14/K13-1,""))</f>
        <v>0.16274665861624182</v>
      </c>
      <c r="M14" s="2">
        <v>1182</v>
      </c>
      <c r="N14" s="10">
        <f t="shared" ref="N14:N47" si="5">IF(M14=0,"",IFERROR(M14/M13-1,""))</f>
        <v>8.1427264409881017E-2</v>
      </c>
      <c r="AZ14">
        <v>5</v>
      </c>
    </row>
    <row r="15" spans="1:52" ht="15.75" x14ac:dyDescent="0.5">
      <c r="B15" s="8">
        <v>43556</v>
      </c>
      <c r="C15" s="2">
        <v>58637850</v>
      </c>
      <c r="D15" s="28">
        <v>4</v>
      </c>
      <c r="E15" s="31">
        <f t="shared" si="1"/>
        <v>1</v>
      </c>
      <c r="F15" s="10">
        <f t="shared" si="0"/>
        <v>6.8902390672420655E-3</v>
      </c>
      <c r="G15" s="2">
        <v>862890</v>
      </c>
      <c r="H15" s="10">
        <f t="shared" si="2"/>
        <v>-1.7612368504941078E-2</v>
      </c>
      <c r="I15" s="2">
        <v>81554</v>
      </c>
      <c r="J15" s="10">
        <f t="shared" si="3"/>
        <v>4.0495024240877697E-2</v>
      </c>
      <c r="K15" s="2">
        <v>219754</v>
      </c>
      <c r="L15" s="10">
        <f t="shared" si="4"/>
        <v>3.738286874218133E-2</v>
      </c>
      <c r="M15" s="2">
        <v>1200</v>
      </c>
      <c r="N15" s="10">
        <f t="shared" si="5"/>
        <v>1.5228426395939021E-2</v>
      </c>
      <c r="AZ15">
        <v>4</v>
      </c>
    </row>
    <row r="16" spans="1:52" ht="15.75" x14ac:dyDescent="0.5">
      <c r="B16" s="8">
        <v>43586</v>
      </c>
      <c r="C16" s="2">
        <v>60652701</v>
      </c>
      <c r="D16" s="28">
        <v>4</v>
      </c>
      <c r="E16" s="31">
        <f t="shared" si="1"/>
        <v>0</v>
      </c>
      <c r="F16" s="10">
        <f t="shared" si="0"/>
        <v>3.4360928990404771E-2</v>
      </c>
      <c r="G16" s="2">
        <v>894976</v>
      </c>
      <c r="H16" s="10">
        <f t="shared" si="2"/>
        <v>3.7184345629222681E-2</v>
      </c>
      <c r="I16" s="2">
        <v>81632</v>
      </c>
      <c r="J16" s="10">
        <f t="shared" si="3"/>
        <v>9.5642151212693705E-4</v>
      </c>
      <c r="K16" s="2">
        <v>194008</v>
      </c>
      <c r="L16" s="10">
        <f t="shared" si="4"/>
        <v>-0.11715827698244397</v>
      </c>
      <c r="M16" s="2">
        <v>1204</v>
      </c>
      <c r="N16" s="10">
        <f t="shared" si="5"/>
        <v>3.3333333333334103E-3</v>
      </c>
      <c r="AZ16">
        <v>4</v>
      </c>
    </row>
    <row r="17" spans="2:52" ht="15.75" x14ac:dyDescent="0.5">
      <c r="B17" s="8">
        <v>43617</v>
      </c>
      <c r="C17" s="2">
        <v>61663846</v>
      </c>
      <c r="D17" s="28">
        <v>3</v>
      </c>
      <c r="E17" s="31">
        <f t="shared" si="1"/>
        <v>1</v>
      </c>
      <c r="F17" s="10">
        <f t="shared" si="0"/>
        <v>1.6671063008389275E-2</v>
      </c>
      <c r="G17" s="2">
        <v>908320</v>
      </c>
      <c r="H17" s="10">
        <f t="shared" si="2"/>
        <v>1.4909897025171537E-2</v>
      </c>
      <c r="I17" s="2">
        <v>85763</v>
      </c>
      <c r="J17" s="10">
        <f t="shared" si="3"/>
        <v>5.0605154841238731E-2</v>
      </c>
      <c r="K17" s="2">
        <v>234098</v>
      </c>
      <c r="L17" s="10">
        <f t="shared" si="4"/>
        <v>0.20664096325924697</v>
      </c>
      <c r="M17" s="2">
        <v>1263</v>
      </c>
      <c r="N17" s="10">
        <f t="shared" si="5"/>
        <v>4.9003322259136173E-2</v>
      </c>
      <c r="AZ17">
        <v>3</v>
      </c>
    </row>
    <row r="18" spans="2:52" ht="15.75" x14ac:dyDescent="0.5">
      <c r="B18" s="8">
        <v>43647</v>
      </c>
      <c r="C18" s="2">
        <v>60624575</v>
      </c>
      <c r="D18" s="28">
        <v>5</v>
      </c>
      <c r="E18" s="31">
        <f t="shared" si="1"/>
        <v>-2</v>
      </c>
      <c r="F18" s="10">
        <f t="shared" si="0"/>
        <v>-1.685381414581244E-2</v>
      </c>
      <c r="G18" s="2">
        <v>939477</v>
      </c>
      <c r="H18" s="10">
        <f t="shared" si="2"/>
        <v>3.4301787916152904E-2</v>
      </c>
      <c r="I18" s="2">
        <v>81594</v>
      </c>
      <c r="J18" s="10">
        <f t="shared" si="3"/>
        <v>-4.861070624861541E-2</v>
      </c>
      <c r="K18" s="2">
        <v>175774</v>
      </c>
      <c r="L18" s="10">
        <f t="shared" si="4"/>
        <v>-0.24914352108945825</v>
      </c>
      <c r="M18" s="2">
        <v>1264</v>
      </c>
      <c r="N18" s="10">
        <f t="shared" si="5"/>
        <v>7.9176563737126671E-4</v>
      </c>
      <c r="AZ18">
        <v>5</v>
      </c>
    </row>
    <row r="19" spans="2:52" ht="15.75" x14ac:dyDescent="0.5">
      <c r="B19" s="8">
        <v>43678</v>
      </c>
      <c r="C19" s="2">
        <v>65042052</v>
      </c>
      <c r="D19" s="28">
        <v>5</v>
      </c>
      <c r="E19" s="31">
        <f t="shared" si="1"/>
        <v>0</v>
      </c>
      <c r="F19" s="10">
        <f t="shared" si="0"/>
        <v>7.2866110813972762E-2</v>
      </c>
      <c r="G19" s="2">
        <v>1002669</v>
      </c>
      <c r="H19" s="10">
        <f t="shared" si="2"/>
        <v>6.726295587864306E-2</v>
      </c>
      <c r="I19" s="2">
        <v>87539</v>
      </c>
      <c r="J19" s="10">
        <f t="shared" si="3"/>
        <v>7.2860749564918947E-2</v>
      </c>
      <c r="K19" s="2">
        <v>203000</v>
      </c>
      <c r="L19" s="10">
        <f t="shared" si="4"/>
        <v>0.15489207732656718</v>
      </c>
      <c r="M19" s="2">
        <v>1349</v>
      </c>
      <c r="N19" s="10">
        <f t="shared" si="5"/>
        <v>6.7246835443038E-2</v>
      </c>
      <c r="AZ19">
        <v>5</v>
      </c>
    </row>
    <row r="20" spans="2:52" ht="15.75" x14ac:dyDescent="0.5">
      <c r="B20" s="8">
        <v>43709</v>
      </c>
      <c r="C20" s="2">
        <v>63835583</v>
      </c>
      <c r="D20" s="28">
        <v>3</v>
      </c>
      <c r="E20" s="31">
        <f t="shared" si="1"/>
        <v>2</v>
      </c>
      <c r="F20" s="10">
        <f t="shared" si="0"/>
        <v>-1.8549061152006718E-2</v>
      </c>
      <c r="G20" s="2">
        <v>971238</v>
      </c>
      <c r="H20" s="10">
        <f t="shared" si="2"/>
        <v>-3.1347333965645707E-2</v>
      </c>
      <c r="I20" s="2">
        <v>88783</v>
      </c>
      <c r="J20" s="10">
        <f t="shared" si="3"/>
        <v>1.4210808896605975E-2</v>
      </c>
      <c r="K20" s="2">
        <v>245697</v>
      </c>
      <c r="L20" s="10">
        <f t="shared" si="4"/>
        <v>0.21033004926108378</v>
      </c>
      <c r="M20" s="2">
        <v>1350</v>
      </c>
      <c r="N20" s="10">
        <f t="shared" si="5"/>
        <v>7.4128984432908496E-4</v>
      </c>
      <c r="AZ20">
        <v>3</v>
      </c>
    </row>
    <row r="21" spans="2:52" ht="15.75" x14ac:dyDescent="0.5">
      <c r="B21" s="8">
        <v>43739</v>
      </c>
      <c r="C21" s="2">
        <v>68419996</v>
      </c>
      <c r="D21" s="28">
        <v>3</v>
      </c>
      <c r="E21" s="31">
        <f t="shared" si="1"/>
        <v>0</v>
      </c>
      <c r="F21" s="10">
        <f t="shared" si="0"/>
        <v>7.1815949421187186E-2</v>
      </c>
      <c r="G21" s="2">
        <v>1089800</v>
      </c>
      <c r="H21" s="10">
        <f t="shared" si="2"/>
        <v>0.12207306551020447</v>
      </c>
      <c r="I21" s="2">
        <v>92086</v>
      </c>
      <c r="J21" s="10">
        <f t="shared" si="3"/>
        <v>3.7203068154939567E-2</v>
      </c>
      <c r="K21" s="2">
        <v>244285</v>
      </c>
      <c r="L21" s="10">
        <f t="shared" si="4"/>
        <v>-5.7469159167592432E-3</v>
      </c>
      <c r="M21" s="2">
        <v>1466</v>
      </c>
      <c r="N21" s="10">
        <f t="shared" si="5"/>
        <v>8.5925925925925961E-2</v>
      </c>
      <c r="AZ21">
        <v>3</v>
      </c>
    </row>
    <row r="22" spans="2:52" ht="15.75" x14ac:dyDescent="0.5">
      <c r="B22" s="8">
        <v>43770</v>
      </c>
      <c r="C22" s="2">
        <v>68267215</v>
      </c>
      <c r="D22" s="28">
        <v>2</v>
      </c>
      <c r="E22" s="31">
        <f t="shared" si="1"/>
        <v>1</v>
      </c>
      <c r="F22" s="10">
        <f t="shared" si="0"/>
        <v>-2.2329875611217798E-3</v>
      </c>
      <c r="G22" s="2">
        <v>1067460</v>
      </c>
      <c r="H22" s="10">
        <f t="shared" si="2"/>
        <v>-2.0499174160396372E-2</v>
      </c>
      <c r="I22" s="2">
        <v>94947</v>
      </c>
      <c r="J22" s="10">
        <f t="shared" si="3"/>
        <v>3.1068783528440891E-2</v>
      </c>
      <c r="K22" s="2">
        <v>287294</v>
      </c>
      <c r="L22" s="10">
        <f t="shared" si="4"/>
        <v>0.17606074871563959</v>
      </c>
      <c r="M22" s="2">
        <v>1484</v>
      </c>
      <c r="N22" s="10">
        <f t="shared" si="5"/>
        <v>1.2278308321964637E-2</v>
      </c>
      <c r="AZ22">
        <v>2</v>
      </c>
    </row>
    <row r="23" spans="2:52" ht="15.75" x14ac:dyDescent="0.5">
      <c r="B23" s="8">
        <v>43800</v>
      </c>
      <c r="C23" s="2">
        <v>83590066</v>
      </c>
      <c r="D23" s="28">
        <v>1</v>
      </c>
      <c r="E23" s="31">
        <f t="shared" si="1"/>
        <v>1</v>
      </c>
      <c r="F23" s="10">
        <f t="shared" si="0"/>
        <v>0.2244540223297522</v>
      </c>
      <c r="G23" s="2">
        <v>1265051</v>
      </c>
      <c r="H23" s="10">
        <f t="shared" si="2"/>
        <v>0.18510389148071127</v>
      </c>
      <c r="I23" s="2">
        <v>112503</v>
      </c>
      <c r="J23" s="10">
        <f t="shared" si="3"/>
        <v>0.18490315649783562</v>
      </c>
      <c r="K23" s="2">
        <v>267822</v>
      </c>
      <c r="L23" s="10">
        <f t="shared" si="4"/>
        <v>-6.7777259532047274E-2</v>
      </c>
      <c r="M23" s="2">
        <v>1702</v>
      </c>
      <c r="N23" s="10">
        <f t="shared" si="5"/>
        <v>0.14690026954177893</v>
      </c>
      <c r="AZ23">
        <v>1</v>
      </c>
    </row>
    <row r="24" spans="2:52" ht="15.75" x14ac:dyDescent="0.5">
      <c r="B24" s="8">
        <v>43831</v>
      </c>
      <c r="C24" s="2">
        <v>88378302</v>
      </c>
      <c r="D24" s="28">
        <v>2</v>
      </c>
      <c r="E24" s="31">
        <f t="shared" si="1"/>
        <v>-1</v>
      </c>
      <c r="F24" s="10">
        <f t="shared" si="0"/>
        <v>5.7282356972896853E-2</v>
      </c>
      <c r="G24" s="2">
        <v>1409820</v>
      </c>
      <c r="H24" s="10">
        <f t="shared" si="2"/>
        <v>0.11443728355615712</v>
      </c>
      <c r="I24" s="2">
        <v>118947</v>
      </c>
      <c r="J24" s="10">
        <f t="shared" si="3"/>
        <v>5.7278472574064709E-2</v>
      </c>
      <c r="K24" s="2">
        <v>631876</v>
      </c>
      <c r="L24" s="10">
        <f t="shared" si="4"/>
        <v>1.3593132752350443</v>
      </c>
      <c r="M24" s="2">
        <v>1897</v>
      </c>
      <c r="N24" s="10">
        <f t="shared" si="5"/>
        <v>0.11457109283196232</v>
      </c>
      <c r="AZ24">
        <v>2</v>
      </c>
    </row>
    <row r="25" spans="2:52" ht="15.75" x14ac:dyDescent="0.5">
      <c r="B25" s="8">
        <v>43862</v>
      </c>
      <c r="C25" s="2">
        <v>89799571</v>
      </c>
      <c r="D25" s="28">
        <v>2</v>
      </c>
      <c r="E25" s="31">
        <f t="shared" si="1"/>
        <v>0</v>
      </c>
      <c r="F25" s="10">
        <f t="shared" si="0"/>
        <v>1.6081650901145439E-2</v>
      </c>
      <c r="G25" s="2">
        <v>1379006</v>
      </c>
      <c r="H25" s="10">
        <f t="shared" si="2"/>
        <v>-2.1856690925082689E-2</v>
      </c>
      <c r="I25" s="2">
        <v>129208</v>
      </c>
      <c r="J25" s="10">
        <f t="shared" si="3"/>
        <v>8.6265311441230175E-2</v>
      </c>
      <c r="K25" s="2">
        <v>309048</v>
      </c>
      <c r="L25" s="10">
        <f t="shared" si="4"/>
        <v>-0.51090403813406426</v>
      </c>
      <c r="M25" s="2">
        <v>1984</v>
      </c>
      <c r="N25" s="10">
        <f t="shared" si="5"/>
        <v>4.5861887190300488E-2</v>
      </c>
      <c r="AZ25">
        <v>2</v>
      </c>
    </row>
    <row r="26" spans="2:52" ht="15.75" x14ac:dyDescent="0.5">
      <c r="B26" s="8">
        <v>43891</v>
      </c>
      <c r="C26" s="2">
        <v>112003986</v>
      </c>
      <c r="D26" s="28">
        <v>2</v>
      </c>
      <c r="E26" s="31">
        <f t="shared" si="1"/>
        <v>0</v>
      </c>
      <c r="F26" s="10">
        <f t="shared" si="0"/>
        <v>0.2472663817068792</v>
      </c>
      <c r="G26" s="2">
        <v>1808562</v>
      </c>
      <c r="H26" s="10">
        <f t="shared" si="2"/>
        <v>0.31149683177593146</v>
      </c>
      <c r="I26" s="2">
        <v>150745</v>
      </c>
      <c r="J26" s="10">
        <f t="shared" si="3"/>
        <v>0.16668472540399981</v>
      </c>
      <c r="K26" s="2">
        <v>360279</v>
      </c>
      <c r="L26" s="10">
        <f t="shared" si="4"/>
        <v>0.16577036576842441</v>
      </c>
      <c r="M26" s="2">
        <v>2434</v>
      </c>
      <c r="N26" s="10">
        <f t="shared" si="5"/>
        <v>0.22681451612903225</v>
      </c>
      <c r="AZ26">
        <v>2</v>
      </c>
    </row>
    <row r="27" spans="2:52" ht="15.75" x14ac:dyDescent="0.5">
      <c r="B27" s="8">
        <v>43922</v>
      </c>
      <c r="C27" s="2">
        <v>141922978</v>
      </c>
      <c r="D27" s="28">
        <v>2</v>
      </c>
      <c r="E27" s="31">
        <f t="shared" si="1"/>
        <v>0</v>
      </c>
      <c r="F27" s="10">
        <f t="shared" si="0"/>
        <v>0.26712435037803028</v>
      </c>
      <c r="G27" s="2">
        <v>2303367</v>
      </c>
      <c r="H27" s="10">
        <f t="shared" si="2"/>
        <v>0.27359028885932579</v>
      </c>
      <c r="I27" s="2">
        <v>197389</v>
      </c>
      <c r="J27" s="10">
        <f t="shared" si="3"/>
        <v>0.30942319811602381</v>
      </c>
      <c r="K27" s="2">
        <v>548653</v>
      </c>
      <c r="L27" s="10">
        <f t="shared" si="4"/>
        <v>0.52285589779032371</v>
      </c>
      <c r="M27" s="2">
        <v>3203</v>
      </c>
      <c r="N27" s="10">
        <f t="shared" si="5"/>
        <v>0.31594083812654072</v>
      </c>
      <c r="AZ27">
        <v>2</v>
      </c>
    </row>
    <row r="28" spans="2:52" ht="15.75" x14ac:dyDescent="0.5">
      <c r="B28" s="8">
        <v>43952</v>
      </c>
      <c r="C28" s="2">
        <v>181536582</v>
      </c>
      <c r="D28" s="28">
        <v>1</v>
      </c>
      <c r="E28" s="31">
        <f t="shared" si="1"/>
        <v>1</v>
      </c>
      <c r="F28" s="10">
        <f t="shared" si="0"/>
        <v>0.27912043953869126</v>
      </c>
      <c r="G28" s="2">
        <v>2602630</v>
      </c>
      <c r="H28" s="10">
        <f t="shared" si="2"/>
        <v>0.1299241501679933</v>
      </c>
      <c r="I28" s="2">
        <v>244329</v>
      </c>
      <c r="J28" s="10">
        <f t="shared" si="3"/>
        <v>0.23780453824681214</v>
      </c>
      <c r="K28" s="2">
        <v>839576</v>
      </c>
      <c r="L28" s="10">
        <f t="shared" si="4"/>
        <v>0.53024953841499101</v>
      </c>
      <c r="M28" s="2">
        <v>3502</v>
      </c>
      <c r="N28" s="10">
        <f t="shared" si="5"/>
        <v>9.3349984389634821E-2</v>
      </c>
      <c r="AZ28">
        <v>1</v>
      </c>
    </row>
    <row r="29" spans="2:52" ht="15.75" x14ac:dyDescent="0.5">
      <c r="B29" s="8">
        <v>43983</v>
      </c>
      <c r="C29" s="2">
        <v>174681829</v>
      </c>
      <c r="D29" s="28">
        <v>1</v>
      </c>
      <c r="E29" s="31">
        <f t="shared" si="1"/>
        <v>0</v>
      </c>
      <c r="F29" s="10">
        <f t="shared" si="0"/>
        <v>-3.775962356722129E-2</v>
      </c>
      <c r="G29" s="2">
        <v>2438913</v>
      </c>
      <c r="H29" s="10">
        <f t="shared" si="2"/>
        <v>-6.2904446655882684E-2</v>
      </c>
      <c r="I29" s="2">
        <v>242951</v>
      </c>
      <c r="J29" s="10">
        <f t="shared" si="3"/>
        <v>-5.6399363153780691E-3</v>
      </c>
      <c r="K29" s="2">
        <v>777678</v>
      </c>
      <c r="L29" s="10">
        <f t="shared" si="4"/>
        <v>-7.3725308965477798E-2</v>
      </c>
      <c r="M29" s="2">
        <v>3392</v>
      </c>
      <c r="N29" s="10">
        <f t="shared" si="5"/>
        <v>-3.1410622501427787E-2</v>
      </c>
      <c r="AZ29">
        <v>1</v>
      </c>
    </row>
    <row r="30" spans="2:52" ht="15.75" x14ac:dyDescent="0.5">
      <c r="B30" s="8">
        <v>44013</v>
      </c>
      <c r="C30" s="2">
        <v>182688702</v>
      </c>
      <c r="D30" s="28">
        <v>1</v>
      </c>
      <c r="E30" s="31">
        <f t="shared" si="1"/>
        <v>0</v>
      </c>
      <c r="F30" s="10">
        <f t="shared" si="0"/>
        <v>4.5836896979135622E-2</v>
      </c>
      <c r="G30" s="2">
        <v>2582898</v>
      </c>
      <c r="H30" s="10">
        <f t="shared" si="2"/>
        <v>5.9036546199064954E-2</v>
      </c>
      <c r="I30" s="2">
        <v>245879</v>
      </c>
      <c r="J30" s="10">
        <f t="shared" si="3"/>
        <v>1.2051812917007965E-2</v>
      </c>
      <c r="K30" s="2">
        <v>573912</v>
      </c>
      <c r="L30" s="10">
        <f t="shared" si="4"/>
        <v>-0.26201847036948456</v>
      </c>
      <c r="M30" s="2">
        <v>3476</v>
      </c>
      <c r="N30" s="10">
        <f t="shared" si="5"/>
        <v>2.4764150943396235E-2</v>
      </c>
      <c r="AZ30">
        <v>1</v>
      </c>
    </row>
    <row r="31" spans="2:52" ht="15.75" x14ac:dyDescent="0.5">
      <c r="B31" s="8">
        <v>44044</v>
      </c>
      <c r="C31" s="2">
        <v>170478547</v>
      </c>
      <c r="D31" s="28">
        <v>1</v>
      </c>
      <c r="E31" s="31">
        <f t="shared" si="1"/>
        <v>0</v>
      </c>
      <c r="F31" s="10">
        <f t="shared" si="0"/>
        <v>-6.6835851732090168E-2</v>
      </c>
      <c r="G31" s="2">
        <v>2607784</v>
      </c>
      <c r="H31" s="10">
        <f t="shared" si="2"/>
        <v>9.6349139609848145E-3</v>
      </c>
      <c r="I31" s="2">
        <v>229446</v>
      </c>
      <c r="J31" s="10">
        <f t="shared" si="3"/>
        <v>-6.683368648806931E-2</v>
      </c>
      <c r="K31" s="2">
        <v>508828</v>
      </c>
      <c r="L31" s="10">
        <f t="shared" si="4"/>
        <v>-0.11340414558329504</v>
      </c>
      <c r="M31" s="2">
        <v>3509</v>
      </c>
      <c r="N31" s="10">
        <f t="shared" si="5"/>
        <v>9.493670886076E-3</v>
      </c>
      <c r="AZ31">
        <v>1</v>
      </c>
    </row>
    <row r="32" spans="2:52" ht="15.75" x14ac:dyDescent="0.5">
      <c r="B32" s="8">
        <v>44075</v>
      </c>
      <c r="C32" s="2">
        <v>168706952</v>
      </c>
      <c r="D32" s="28">
        <v>1</v>
      </c>
      <c r="E32" s="31">
        <f t="shared" si="1"/>
        <v>0</v>
      </c>
      <c r="F32" s="10">
        <f t="shared" si="0"/>
        <v>-1.039189406042984E-2</v>
      </c>
      <c r="G32" s="2">
        <v>2550812</v>
      </c>
      <c r="H32" s="10">
        <f t="shared" si="2"/>
        <v>-2.184690143048662E-2</v>
      </c>
      <c r="I32" s="2">
        <v>234641</v>
      </c>
      <c r="J32" s="10">
        <f t="shared" si="3"/>
        <v>2.2641492987456768E-2</v>
      </c>
      <c r="K32" s="2">
        <v>650779</v>
      </c>
      <c r="L32" s="10">
        <f t="shared" si="4"/>
        <v>0.27897639280857178</v>
      </c>
      <c r="M32" s="2">
        <v>3547</v>
      </c>
      <c r="N32" s="10">
        <f t="shared" si="5"/>
        <v>1.0829296095753671E-2</v>
      </c>
      <c r="AZ32">
        <v>1</v>
      </c>
    </row>
    <row r="33" spans="2:52" ht="15.75" x14ac:dyDescent="0.5">
      <c r="B33" s="8">
        <v>44105</v>
      </c>
      <c r="C33" s="2">
        <v>203159545</v>
      </c>
      <c r="D33" s="28">
        <v>1</v>
      </c>
      <c r="E33" s="31">
        <f t="shared" si="1"/>
        <v>0</v>
      </c>
      <c r="F33" s="10">
        <f t="shared" si="0"/>
        <v>0.20421560932474203</v>
      </c>
      <c r="G33" s="2">
        <v>2757457</v>
      </c>
      <c r="H33" s="10">
        <f t="shared" si="2"/>
        <v>8.1011458312098217E-2</v>
      </c>
      <c r="I33" s="2">
        <v>273431</v>
      </c>
      <c r="J33" s="10">
        <f t="shared" si="3"/>
        <v>0.16531637693327261</v>
      </c>
      <c r="K33" s="2">
        <v>684417</v>
      </c>
      <c r="L33" s="10">
        <f t="shared" si="4"/>
        <v>5.1688822165435688E-2</v>
      </c>
      <c r="M33" s="2">
        <v>3711</v>
      </c>
      <c r="N33" s="10">
        <f t="shared" si="5"/>
        <v>4.6236255990978359E-2</v>
      </c>
      <c r="AZ33">
        <v>1</v>
      </c>
    </row>
    <row r="34" spans="2:52" ht="15.75" x14ac:dyDescent="0.5">
      <c r="B34" s="8">
        <v>44136</v>
      </c>
      <c r="C34" s="2">
        <v>233960587</v>
      </c>
      <c r="D34" s="28">
        <v>1</v>
      </c>
      <c r="E34" s="31">
        <f t="shared" si="1"/>
        <v>0</v>
      </c>
      <c r="F34" s="10">
        <f t="shared" si="0"/>
        <v>0.15161011509451838</v>
      </c>
      <c r="G34" s="2">
        <v>2867763</v>
      </c>
      <c r="H34" s="10">
        <f t="shared" si="2"/>
        <v>4.0002799681010393E-2</v>
      </c>
      <c r="I34" s="2">
        <v>325397</v>
      </c>
      <c r="J34" s="10">
        <f t="shared" si="3"/>
        <v>0.19005160351240358</v>
      </c>
      <c r="K34" s="2">
        <v>986105</v>
      </c>
      <c r="L34" s="10">
        <f t="shared" si="4"/>
        <v>0.44079559683643166</v>
      </c>
      <c r="M34" s="2">
        <v>3988</v>
      </c>
      <c r="N34" s="10">
        <f t="shared" si="5"/>
        <v>7.4642953381837795E-2</v>
      </c>
      <c r="AZ34">
        <v>1</v>
      </c>
    </row>
    <row r="35" spans="2:52" ht="15.75" x14ac:dyDescent="0.5">
      <c r="B35" s="8">
        <v>44166</v>
      </c>
      <c r="C35" s="2">
        <v>248573448</v>
      </c>
      <c r="D35" s="28">
        <v>1</v>
      </c>
      <c r="E35" s="31">
        <f t="shared" si="1"/>
        <v>0</v>
      </c>
      <c r="F35" s="10">
        <f t="shared" si="0"/>
        <v>6.2458643942451708E-2</v>
      </c>
      <c r="G35" s="2">
        <v>3149975</v>
      </c>
      <c r="H35" s="10">
        <f t="shared" si="2"/>
        <v>9.8408411015833641E-2</v>
      </c>
      <c r="I35" s="2">
        <v>334553</v>
      </c>
      <c r="J35" s="10">
        <f t="shared" si="3"/>
        <v>2.8137936121107376E-2</v>
      </c>
      <c r="K35" s="2">
        <v>1117874</v>
      </c>
      <c r="L35" s="20">
        <f t="shared" si="4"/>
        <v>0.13362572951156326</v>
      </c>
      <c r="M35" s="2">
        <v>4239</v>
      </c>
      <c r="N35" s="10">
        <f t="shared" si="5"/>
        <v>6.2938816449348067E-2</v>
      </c>
      <c r="AZ35">
        <v>1</v>
      </c>
    </row>
    <row r="36" spans="2:52" ht="15.75" x14ac:dyDescent="0.5">
      <c r="B36" s="8">
        <v>44197</v>
      </c>
      <c r="C36" s="2">
        <v>248144653</v>
      </c>
      <c r="D36" s="28">
        <v>1</v>
      </c>
      <c r="E36" s="31">
        <f t="shared" si="1"/>
        <v>0</v>
      </c>
      <c r="F36" s="10">
        <f t="shared" si="0"/>
        <v>-1.725023341994314E-3</v>
      </c>
      <c r="G36" s="2">
        <v>3420670</v>
      </c>
      <c r="H36" s="10">
        <f t="shared" si="2"/>
        <v>8.5935602663513189E-2</v>
      </c>
      <c r="I36" s="2">
        <v>333976</v>
      </c>
      <c r="J36" s="10">
        <f t="shared" si="3"/>
        <v>-1.7246893616258419E-3</v>
      </c>
      <c r="K36" s="2">
        <v>2787896</v>
      </c>
      <c r="L36" s="10">
        <f t="shared" si="4"/>
        <v>1.4939268647450428</v>
      </c>
      <c r="M36" s="2">
        <v>4603</v>
      </c>
      <c r="N36" s="10">
        <f t="shared" si="5"/>
        <v>8.5869308799245037E-2</v>
      </c>
      <c r="AZ36">
        <v>1</v>
      </c>
    </row>
    <row r="37" spans="2:52" ht="15.75" x14ac:dyDescent="0.5">
      <c r="B37" s="8">
        <v>44228</v>
      </c>
      <c r="C37" s="2">
        <v>240445690</v>
      </c>
      <c r="D37" s="28">
        <v>1</v>
      </c>
      <c r="E37" s="31">
        <f t="shared" si="1"/>
        <v>0</v>
      </c>
      <c r="F37" s="10">
        <f t="shared" si="0"/>
        <v>-3.1026108791471718E-2</v>
      </c>
      <c r="G37" s="2">
        <v>3202966</v>
      </c>
      <c r="H37" s="10">
        <f t="shared" si="2"/>
        <v>-6.3643672146100005E-2</v>
      </c>
      <c r="I37" s="2">
        <v>358339</v>
      </c>
      <c r="J37" s="10">
        <f t="shared" si="3"/>
        <v>7.2948355570460199E-2</v>
      </c>
      <c r="K37" s="2">
        <v>1166392</v>
      </c>
      <c r="L37" s="10">
        <f t="shared" si="4"/>
        <v>-0.58162284389374641</v>
      </c>
      <c r="M37" s="2">
        <v>4773</v>
      </c>
      <c r="N37" s="10">
        <f t="shared" si="5"/>
        <v>3.6932435368238092E-2</v>
      </c>
      <c r="AZ37">
        <v>1</v>
      </c>
    </row>
    <row r="38" spans="2:52" ht="15.75" x14ac:dyDescent="0.5">
      <c r="B38" s="8">
        <v>44256</v>
      </c>
      <c r="C38" s="2">
        <v>270395369</v>
      </c>
      <c r="D38" s="28">
        <v>1</v>
      </c>
      <c r="E38" s="31">
        <f t="shared" si="1"/>
        <v>0</v>
      </c>
      <c r="F38" s="10">
        <f t="shared" si="0"/>
        <v>0.12455901788050339</v>
      </c>
      <c r="G38" s="2">
        <v>3485083</v>
      </c>
      <c r="H38" s="10">
        <f t="shared" si="2"/>
        <v>8.8079923420979256E-2</v>
      </c>
      <c r="I38" s="2">
        <v>363923</v>
      </c>
      <c r="J38" s="10">
        <f t="shared" si="3"/>
        <v>1.5583009384967816E-2</v>
      </c>
      <c r="K38" s="2">
        <v>1098553</v>
      </c>
      <c r="L38" s="10">
        <f t="shared" si="4"/>
        <v>-5.816140714271012E-2</v>
      </c>
      <c r="M38" s="2">
        <v>4690</v>
      </c>
      <c r="N38" s="10">
        <f t="shared" si="5"/>
        <v>-1.7389482505761555E-2</v>
      </c>
      <c r="AZ38">
        <v>1</v>
      </c>
    </row>
    <row r="39" spans="2:52" ht="15.75" x14ac:dyDescent="0.5">
      <c r="B39" s="8">
        <v>44287</v>
      </c>
      <c r="C39" s="2">
        <v>289547911</v>
      </c>
      <c r="D39" s="28">
        <v>1</v>
      </c>
      <c r="E39" s="31">
        <f t="shared" si="1"/>
        <v>0</v>
      </c>
      <c r="F39" s="10">
        <f t="shared" si="0"/>
        <v>7.0831619901005061E-2</v>
      </c>
      <c r="G39" s="2">
        <v>3544601</v>
      </c>
      <c r="H39" s="10">
        <f t="shared" si="2"/>
        <v>1.7077928990500313E-2</v>
      </c>
      <c r="I39" s="2">
        <v>402709</v>
      </c>
      <c r="J39" s="10">
        <f t="shared" si="3"/>
        <v>0.10657749029327634</v>
      </c>
      <c r="K39" s="2">
        <v>975333</v>
      </c>
      <c r="L39" s="10">
        <f t="shared" si="4"/>
        <v>-0.11216573073852609</v>
      </c>
      <c r="M39" s="2">
        <v>4929</v>
      </c>
      <c r="N39" s="10">
        <f t="shared" si="5"/>
        <v>5.0959488272921183E-2</v>
      </c>
      <c r="AZ39">
        <v>1</v>
      </c>
    </row>
    <row r="40" spans="2:52" ht="15.75" x14ac:dyDescent="0.5">
      <c r="B40" s="8">
        <v>44317</v>
      </c>
      <c r="C40" s="2">
        <v>285948196</v>
      </c>
      <c r="D40" s="28">
        <v>1</v>
      </c>
      <c r="E40" s="31">
        <f t="shared" si="1"/>
        <v>0</v>
      </c>
      <c r="F40" s="10">
        <f t="shared" si="0"/>
        <v>-1.2432191230694167E-2</v>
      </c>
      <c r="G40" s="2">
        <v>3522387</v>
      </c>
      <c r="H40" s="10">
        <f t="shared" si="2"/>
        <v>-6.2669959185814861E-3</v>
      </c>
      <c r="I40" s="2">
        <v>384856</v>
      </c>
      <c r="J40" s="10">
        <f t="shared" si="3"/>
        <v>-4.4332259770702875E-2</v>
      </c>
      <c r="K40" s="2">
        <v>983678</v>
      </c>
      <c r="L40" s="10">
        <f t="shared" si="4"/>
        <v>8.5560521380902976E-3</v>
      </c>
      <c r="M40" s="2">
        <v>4740</v>
      </c>
      <c r="N40" s="10">
        <f t="shared" si="5"/>
        <v>-3.834449178332322E-2</v>
      </c>
      <c r="AZ40">
        <v>1</v>
      </c>
    </row>
    <row r="41" spans="2:52" ht="15.75" x14ac:dyDescent="0.5">
      <c r="B41" s="8">
        <v>44348</v>
      </c>
      <c r="C41" s="2">
        <v>252985317</v>
      </c>
      <c r="D41" s="28">
        <v>1</v>
      </c>
      <c r="E41" s="31">
        <f t="shared" si="1"/>
        <v>0</v>
      </c>
      <c r="F41" s="10">
        <f t="shared" si="0"/>
        <v>-0.11527570189671699</v>
      </c>
      <c r="G41" s="2">
        <v>3188627</v>
      </c>
      <c r="H41" s="10">
        <f t="shared" si="2"/>
        <v>-9.4753926811562694E-2</v>
      </c>
      <c r="I41" s="2">
        <v>351857</v>
      </c>
      <c r="J41" s="10">
        <f t="shared" si="3"/>
        <v>-8.5743758704554418E-2</v>
      </c>
      <c r="K41" s="2">
        <v>1049241</v>
      </c>
      <c r="L41" s="10">
        <f t="shared" si="4"/>
        <v>6.6650875591402814E-2</v>
      </c>
      <c r="M41" s="2">
        <v>4434</v>
      </c>
      <c r="N41" s="10">
        <f t="shared" si="5"/>
        <v>-6.4556962025316467E-2</v>
      </c>
      <c r="AZ41">
        <v>1</v>
      </c>
    </row>
    <row r="42" spans="2:52" ht="15.75" x14ac:dyDescent="0.5">
      <c r="B42" s="8">
        <v>44378</v>
      </c>
      <c r="C42" s="2">
        <v>240051080</v>
      </c>
      <c r="D42" s="28">
        <v>1</v>
      </c>
      <c r="E42" s="31">
        <f t="shared" si="1"/>
        <v>0</v>
      </c>
      <c r="F42" s="10">
        <f t="shared" si="0"/>
        <v>-5.11264335550351E-2</v>
      </c>
      <c r="G42" s="2">
        <v>3204980</v>
      </c>
      <c r="H42" s="10">
        <f t="shared" si="2"/>
        <v>5.128539650451458E-3</v>
      </c>
      <c r="I42" s="2">
        <v>323083</v>
      </c>
      <c r="J42" s="10">
        <f t="shared" si="3"/>
        <v>-8.177754030756812E-2</v>
      </c>
      <c r="K42" s="2">
        <v>783604</v>
      </c>
      <c r="L42" s="10">
        <f t="shared" si="4"/>
        <v>-0.25317062524243716</v>
      </c>
      <c r="M42" s="2">
        <v>4313</v>
      </c>
      <c r="N42" s="10">
        <f t="shared" si="5"/>
        <v>-2.7289129454217464E-2</v>
      </c>
      <c r="AZ42">
        <v>1</v>
      </c>
    </row>
    <row r="43" spans="2:52" ht="15.75" x14ac:dyDescent="0.5">
      <c r="B43" s="8">
        <v>44409</v>
      </c>
      <c r="C43" s="2">
        <v>249610555</v>
      </c>
      <c r="D43" s="28">
        <v>1</v>
      </c>
      <c r="E43" s="31">
        <f t="shared" si="1"/>
        <v>0</v>
      </c>
      <c r="F43" s="10">
        <f t="shared" si="0"/>
        <v>3.9822670241683511E-2</v>
      </c>
      <c r="G43" s="2">
        <v>3255305</v>
      </c>
      <c r="H43" s="10">
        <f t="shared" si="2"/>
        <v>1.5702126066309274E-2</v>
      </c>
      <c r="I43" s="2">
        <v>335949</v>
      </c>
      <c r="J43" s="10">
        <f t="shared" si="3"/>
        <v>3.9822584289485929E-2</v>
      </c>
      <c r="K43" s="2">
        <v>739948</v>
      </c>
      <c r="L43" s="10">
        <f t="shared" si="4"/>
        <v>-5.5711813620144879E-2</v>
      </c>
      <c r="M43" s="2">
        <v>4381</v>
      </c>
      <c r="N43" s="10">
        <f t="shared" si="5"/>
        <v>1.5766287966612502E-2</v>
      </c>
      <c r="AZ43">
        <v>1</v>
      </c>
    </row>
    <row r="44" spans="2:52" ht="15.75" x14ac:dyDescent="0.5">
      <c r="B44" s="8">
        <v>44440</v>
      </c>
      <c r="C44" s="2">
        <v>222594651</v>
      </c>
      <c r="D44" s="28">
        <v>1</v>
      </c>
      <c r="E44" s="31">
        <f t="shared" si="1"/>
        <v>0</v>
      </c>
      <c r="F44" s="10">
        <f t="shared" si="0"/>
        <v>-0.10823221798453198</v>
      </c>
      <c r="G44" s="2">
        <v>2982598</v>
      </c>
      <c r="H44" s="10">
        <f t="shared" si="2"/>
        <v>-8.3773102673943001E-2</v>
      </c>
      <c r="I44" s="2">
        <v>309589</v>
      </c>
      <c r="J44" s="10">
        <f t="shared" si="3"/>
        <v>-7.8464290710792417E-2</v>
      </c>
      <c r="K44" s="2">
        <v>785055</v>
      </c>
      <c r="L44" s="10">
        <f t="shared" si="4"/>
        <v>6.0959689059231215E-2</v>
      </c>
      <c r="M44" s="2">
        <v>4148</v>
      </c>
      <c r="N44" s="10">
        <f t="shared" si="5"/>
        <v>-5.3184204519516109E-2</v>
      </c>
      <c r="AZ44">
        <v>1</v>
      </c>
    </row>
    <row r="45" spans="2:52" ht="15.75" x14ac:dyDescent="0.5">
      <c r="B45" s="8">
        <v>44470</v>
      </c>
      <c r="C45" s="2">
        <v>217994303</v>
      </c>
      <c r="D45" s="28">
        <v>1</v>
      </c>
      <c r="E45" s="31">
        <f t="shared" si="1"/>
        <v>0</v>
      </c>
      <c r="F45" s="10">
        <f t="shared" si="0"/>
        <v>-2.0666929682870094E-2</v>
      </c>
      <c r="G45" s="2">
        <v>2945069</v>
      </c>
      <c r="H45" s="10">
        <f t="shared" si="2"/>
        <v>-1.2582654450918329E-2</v>
      </c>
      <c r="I45" s="2">
        <v>293397</v>
      </c>
      <c r="J45" s="10">
        <f t="shared" si="3"/>
        <v>-5.2301599863044279E-2</v>
      </c>
      <c r="K45" s="2">
        <v>743539</v>
      </c>
      <c r="L45" s="10">
        <f t="shared" si="4"/>
        <v>-5.2882919031150721E-2</v>
      </c>
      <c r="M45" s="2">
        <v>3963</v>
      </c>
      <c r="N45" s="10">
        <f t="shared" si="5"/>
        <v>-4.4599807135969116E-2</v>
      </c>
      <c r="AZ45">
        <v>1</v>
      </c>
    </row>
    <row r="46" spans="2:52" ht="15.75" x14ac:dyDescent="0.5">
      <c r="B46" s="8">
        <v>44501</v>
      </c>
      <c r="C46" s="2">
        <v>231514981</v>
      </c>
      <c r="D46" s="28">
        <v>1</v>
      </c>
      <c r="E46" s="31">
        <f t="shared" si="1"/>
        <v>0</v>
      </c>
      <c r="F46" s="10">
        <f t="shared" si="0"/>
        <v>6.2023079566441597E-2</v>
      </c>
      <c r="G46" s="2">
        <v>2828547</v>
      </c>
      <c r="H46" s="10">
        <f t="shared" si="2"/>
        <v>-3.9565117150056617E-2</v>
      </c>
      <c r="I46" s="2">
        <v>321995</v>
      </c>
      <c r="J46" s="10">
        <f t="shared" si="3"/>
        <v>9.7472025958002195E-2</v>
      </c>
      <c r="K46" s="2">
        <v>890132</v>
      </c>
      <c r="L46" s="10">
        <f t="shared" si="4"/>
        <v>0.19715576452613792</v>
      </c>
      <c r="M46" s="2">
        <v>3934</v>
      </c>
      <c r="N46" s="10">
        <f t="shared" si="5"/>
        <v>-7.3176886197324764E-3</v>
      </c>
      <c r="AZ46">
        <v>1</v>
      </c>
    </row>
    <row r="47" spans="2:52" ht="15.75" x14ac:dyDescent="0.5">
      <c r="B47" s="8">
        <v>44531</v>
      </c>
      <c r="C47" s="2">
        <v>271538951</v>
      </c>
      <c r="D47" s="28">
        <v>1</v>
      </c>
      <c r="E47" s="31">
        <f t="shared" si="1"/>
        <v>0</v>
      </c>
      <c r="F47" s="10">
        <f t="shared" si="0"/>
        <v>0.17287853177846846</v>
      </c>
      <c r="G47" s="2">
        <v>3116407</v>
      </c>
      <c r="H47" s="10">
        <f t="shared" si="2"/>
        <v>0.10176956578766405</v>
      </c>
      <c r="I47" s="2">
        <v>365462</v>
      </c>
      <c r="J47" s="10">
        <f t="shared" si="3"/>
        <v>0.13499277939098442</v>
      </c>
      <c r="K47" s="2">
        <v>1006556</v>
      </c>
      <c r="L47" s="10">
        <f t="shared" si="4"/>
        <v>0.13079408447286478</v>
      </c>
      <c r="M47" s="2">
        <v>4194</v>
      </c>
      <c r="N47" s="10">
        <f t="shared" si="5"/>
        <v>6.6090493136756523E-2</v>
      </c>
      <c r="AZ47">
        <v>1</v>
      </c>
    </row>
    <row r="49" spans="2:18" x14ac:dyDescent="0.45">
      <c r="B49" s="19"/>
      <c r="C49" s="19"/>
      <c r="D49" s="29"/>
      <c r="E49" s="32"/>
      <c r="F49" s="17"/>
      <c r="G49" s="18"/>
      <c r="H49" s="17"/>
      <c r="I49" s="19"/>
      <c r="J49" s="17"/>
      <c r="K49" s="19"/>
      <c r="L49" s="17"/>
      <c r="M49" s="18"/>
      <c r="N49" s="17"/>
      <c r="O49" s="19"/>
      <c r="P49" s="19"/>
      <c r="Q49" s="19"/>
      <c r="R49" s="19"/>
    </row>
  </sheetData>
  <mergeCells count="1">
    <mergeCell ref="D11:E11"/>
  </mergeCells>
  <conditionalFormatting sqref="G11:G47">
    <cfRule type="dataBar" priority="80">
      <dataBar>
        <cfvo type="min"/>
        <cfvo type="max"/>
        <color rgb="FFFF555A"/>
      </dataBar>
      <extLst>
        <ext xmlns:x14="http://schemas.microsoft.com/office/spreadsheetml/2009/9/main" uri="{B025F937-C7B1-47D3-B67F-A62EFF666E3E}">
          <x14:id>{A875D61B-F304-40B0-9E5F-0EF5042FED1D}</x14:id>
        </ext>
      </extLst>
    </cfRule>
  </conditionalFormatting>
  <conditionalFormatting sqref="F4:F10 F48:F1048576 H4:H10 H48:H1048576">
    <cfRule type="expression" dxfId="34" priority="71">
      <formula>"(D9#&gt;0,9%)"</formula>
    </cfRule>
    <cfRule type="cellIs" dxfId="33" priority="78" operator="lessThan">
      <formula>0</formula>
    </cfRule>
  </conditionalFormatting>
  <conditionalFormatting sqref="F4:F10 F48:F1048576 H4:H10 H48:H1048576">
    <cfRule type="cellIs" dxfId="32" priority="76" operator="between">
      <formula>0.001</formula>
      <formula>0.009</formula>
    </cfRule>
  </conditionalFormatting>
  <conditionalFormatting sqref="G48:G1048576 G4:G10 C11:D11 C12 C13:E47">
    <cfRule type="dataBar" priority="90">
      <dataBar>
        <cfvo type="min"/>
        <cfvo type="max"/>
        <color rgb="FFFFB628"/>
      </dataBar>
      <extLst>
        <ext xmlns:x14="http://schemas.microsoft.com/office/spreadsheetml/2009/9/main" uri="{B025F937-C7B1-47D3-B67F-A62EFF666E3E}">
          <x14:id>{3826CF7C-EC67-4866-9A01-128E92E35895}</x14:id>
        </ext>
      </extLst>
    </cfRule>
  </conditionalFormatting>
  <conditionalFormatting sqref="I11:I47">
    <cfRule type="dataBar" priority="61">
      <dataBar>
        <cfvo type="min"/>
        <cfvo type="max"/>
        <color rgb="FFFFB628"/>
      </dataBar>
      <extLst>
        <ext xmlns:x14="http://schemas.microsoft.com/office/spreadsheetml/2009/9/main" uri="{B025F937-C7B1-47D3-B67F-A62EFF666E3E}">
          <x14:id>{0EA5937F-5634-438C-B61E-AE2F7B747C84}</x14:id>
        </ext>
      </extLst>
    </cfRule>
  </conditionalFormatting>
  <conditionalFormatting sqref="K11:K47">
    <cfRule type="dataBar" priority="59">
      <dataBar>
        <cfvo type="min"/>
        <cfvo type="max"/>
        <color rgb="FFFFB628"/>
      </dataBar>
      <extLst>
        <ext xmlns:x14="http://schemas.microsoft.com/office/spreadsheetml/2009/9/main" uri="{B025F937-C7B1-47D3-B67F-A62EFF666E3E}">
          <x14:id>{E8DEC384-17BF-4FD0-8ED1-AAF67A32C533}</x14:id>
        </ext>
      </extLst>
    </cfRule>
  </conditionalFormatting>
  <conditionalFormatting sqref="M11:M47">
    <cfRule type="dataBar" priority="48">
      <dataBar>
        <cfvo type="min"/>
        <cfvo type="max"/>
        <color rgb="FFFF555A"/>
      </dataBar>
      <extLst>
        <ext xmlns:x14="http://schemas.microsoft.com/office/spreadsheetml/2009/9/main" uri="{B025F937-C7B1-47D3-B67F-A62EFF666E3E}">
          <x14:id>{41036C00-1EB2-4C2F-8C10-B249A885FF9C}</x14:id>
        </ext>
      </extLst>
    </cfRule>
  </conditionalFormatting>
  <conditionalFormatting sqref="M48:M1048576 M4:M10">
    <cfRule type="dataBar" priority="49">
      <dataBar>
        <cfvo type="min"/>
        <cfvo type="max"/>
        <color rgb="FFFFB628"/>
      </dataBar>
      <extLst>
        <ext xmlns:x14="http://schemas.microsoft.com/office/spreadsheetml/2009/9/main" uri="{B025F937-C7B1-47D3-B67F-A62EFF666E3E}">
          <x14:id>{1A6B06B2-EEDC-42FE-9B4C-40BC664799D8}</x14:id>
        </ext>
      </extLst>
    </cfRule>
  </conditionalFormatting>
  <conditionalFormatting sqref="F13:F47">
    <cfRule type="cellIs" dxfId="31" priority="45" operator="between">
      <formula>0.001</formula>
      <formula>0.009</formula>
    </cfRule>
    <cfRule type="cellIs" dxfId="30" priority="46" operator="lessThan">
      <formula>0</formula>
    </cfRule>
    <cfRule type="cellIs" dxfId="29" priority="47" operator="greaterThan">
      <formula>0.009</formula>
    </cfRule>
  </conditionalFormatting>
  <conditionalFormatting sqref="H13:H47">
    <cfRule type="cellIs" dxfId="28" priority="21" operator="between">
      <formula>0.001</formula>
      <formula>0.009</formula>
    </cfRule>
    <cfRule type="cellIs" dxfId="27" priority="22" operator="lessThan">
      <formula>0</formula>
    </cfRule>
    <cfRule type="cellIs" dxfId="26" priority="23" operator="greaterThan">
      <formula>0.009</formula>
    </cfRule>
  </conditionalFormatting>
  <conditionalFormatting sqref="J4:J10 J48:J1048576">
    <cfRule type="expression" dxfId="25" priority="18">
      <formula>"(D9#&gt;0,9%)"</formula>
    </cfRule>
    <cfRule type="cellIs" dxfId="24" priority="20" operator="lessThan">
      <formula>0</formula>
    </cfRule>
  </conditionalFormatting>
  <conditionalFormatting sqref="J4:J10 J48:J1048576">
    <cfRule type="cellIs" dxfId="23" priority="19" operator="between">
      <formula>0.001</formula>
      <formula>0.009</formula>
    </cfRule>
  </conditionalFormatting>
  <conditionalFormatting sqref="J13:J47">
    <cfRule type="cellIs" dxfId="22" priority="15" operator="between">
      <formula>0.001</formula>
      <formula>0.009</formula>
    </cfRule>
    <cfRule type="cellIs" dxfId="21" priority="16" operator="lessThan">
      <formula>0</formula>
    </cfRule>
    <cfRule type="cellIs" dxfId="20" priority="17" operator="greaterThan">
      <formula>0.009</formula>
    </cfRule>
  </conditionalFormatting>
  <conditionalFormatting sqref="L4:L10 L48:L1048576">
    <cfRule type="expression" dxfId="19" priority="12">
      <formula>"(D9#&gt;0,9%)"</formula>
    </cfRule>
    <cfRule type="cellIs" dxfId="18" priority="14" operator="lessThan">
      <formula>0</formula>
    </cfRule>
  </conditionalFormatting>
  <conditionalFormatting sqref="L4:L10 L48:L1048576">
    <cfRule type="cellIs" dxfId="17" priority="13" operator="between">
      <formula>0.001</formula>
      <formula>0.009</formula>
    </cfRule>
  </conditionalFormatting>
  <conditionalFormatting sqref="L13:L47">
    <cfRule type="cellIs" dxfId="16" priority="9" operator="between">
      <formula>0.001</formula>
      <formula>0.009</formula>
    </cfRule>
    <cfRule type="cellIs" dxfId="15" priority="10" operator="lessThan">
      <formula>0</formula>
    </cfRule>
    <cfRule type="cellIs" dxfId="14" priority="11" operator="greaterThan">
      <formula>0.009</formula>
    </cfRule>
  </conditionalFormatting>
  <conditionalFormatting sqref="N4:N10 N48:N1048576">
    <cfRule type="expression" dxfId="13" priority="6">
      <formula>"(D9#&gt;0,9%)"</formula>
    </cfRule>
    <cfRule type="cellIs" dxfId="12" priority="8" operator="lessThan">
      <formula>0</formula>
    </cfRule>
  </conditionalFormatting>
  <conditionalFormatting sqref="N4:N10 N48:N1048576">
    <cfRule type="cellIs" dxfId="11" priority="7" operator="between">
      <formula>0.001</formula>
      <formula>0.009</formula>
    </cfRule>
  </conditionalFormatting>
  <conditionalFormatting sqref="N13:N47">
    <cfRule type="cellIs" dxfId="10" priority="3" operator="between">
      <formula>0.001</formula>
      <formula>0.009</formula>
    </cfRule>
    <cfRule type="cellIs" dxfId="9" priority="4" operator="lessThan">
      <formula>0</formula>
    </cfRule>
    <cfRule type="cellIs" dxfId="8" priority="5" operator="greaterThan">
      <formula>0.009</formula>
    </cfRule>
  </conditionalFormatting>
  <conditionalFormatting sqref="E12:E1048576 E1:E4 E6:E10">
    <cfRule type="iconSet" priority="2">
      <iconSet iconSet="3Arrows">
        <cfvo type="percent" val="0"/>
        <cfvo type="num" val="0"/>
        <cfvo type="num" val="0" gte="0"/>
      </iconSet>
    </cfRule>
  </conditionalFormatting>
  <conditionalFormatting sqref="D5:E5">
    <cfRule type="dataBar" priority="1">
      <dataBar>
        <cfvo type="min"/>
        <cfvo type="max"/>
        <color rgb="FFFFB628"/>
      </dataBar>
      <extLst>
        <ext xmlns:x14="http://schemas.microsoft.com/office/spreadsheetml/2009/9/main" uri="{B025F937-C7B1-47D3-B67F-A62EFF666E3E}">
          <x14:id>{E84A579F-B1D5-4B7D-BD52-BF026045A847}</x14:id>
        </ext>
      </extLst>
    </cfRule>
  </conditionalFormatting>
  <pageMargins left="0.25" right="0.25"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A875D61B-F304-40B0-9E5F-0EF5042FED1D}">
            <x14:dataBar minLength="0" maxLength="100" gradient="0">
              <x14:cfvo type="autoMin"/>
              <x14:cfvo type="autoMax"/>
              <x14:negativeFillColor rgb="FFFF0000"/>
              <x14:axisColor rgb="FF000000"/>
            </x14:dataBar>
          </x14:cfRule>
          <xm:sqref>G11:G47</xm:sqref>
        </x14:conditionalFormatting>
        <x14:conditionalFormatting xmlns:xm="http://schemas.microsoft.com/office/excel/2006/main">
          <x14:cfRule type="dataBar" id="{3826CF7C-EC67-4866-9A01-128E92E35895}">
            <x14:dataBar minLength="0" maxLength="100" gradient="0">
              <x14:cfvo type="autoMin"/>
              <x14:cfvo type="autoMax"/>
              <x14:negativeFillColor rgb="FFFF0000"/>
              <x14:axisColor rgb="FF000000"/>
            </x14:dataBar>
          </x14:cfRule>
          <xm:sqref>G48:G1048576 G4:G10 C11:D11 C12 C13:E47</xm:sqref>
        </x14:conditionalFormatting>
        <x14:conditionalFormatting xmlns:xm="http://schemas.microsoft.com/office/excel/2006/main">
          <x14:cfRule type="dataBar" id="{0EA5937F-5634-438C-B61E-AE2F7B747C84}">
            <x14:dataBar minLength="0" maxLength="100" gradient="0">
              <x14:cfvo type="autoMin"/>
              <x14:cfvo type="autoMax"/>
              <x14:negativeFillColor rgb="FFFF0000"/>
              <x14:axisColor rgb="FF000000"/>
            </x14:dataBar>
          </x14:cfRule>
          <xm:sqref>I11:I47</xm:sqref>
        </x14:conditionalFormatting>
        <x14:conditionalFormatting xmlns:xm="http://schemas.microsoft.com/office/excel/2006/main">
          <x14:cfRule type="dataBar" id="{E8DEC384-17BF-4FD0-8ED1-AAF67A32C533}">
            <x14:dataBar minLength="0" maxLength="100" gradient="0">
              <x14:cfvo type="autoMin"/>
              <x14:cfvo type="autoMax"/>
              <x14:negativeFillColor rgb="FFFF0000"/>
              <x14:axisColor rgb="FF000000"/>
            </x14:dataBar>
          </x14:cfRule>
          <xm:sqref>K11:K47</xm:sqref>
        </x14:conditionalFormatting>
        <x14:conditionalFormatting xmlns:xm="http://schemas.microsoft.com/office/excel/2006/main">
          <x14:cfRule type="dataBar" id="{41036C00-1EB2-4C2F-8C10-B249A885FF9C}">
            <x14:dataBar minLength="0" maxLength="100" gradient="0">
              <x14:cfvo type="autoMin"/>
              <x14:cfvo type="autoMax"/>
              <x14:negativeFillColor rgb="FFFF0000"/>
              <x14:axisColor rgb="FF000000"/>
            </x14:dataBar>
          </x14:cfRule>
          <xm:sqref>M11:M47</xm:sqref>
        </x14:conditionalFormatting>
        <x14:conditionalFormatting xmlns:xm="http://schemas.microsoft.com/office/excel/2006/main">
          <x14:cfRule type="dataBar" id="{1A6B06B2-EEDC-42FE-9B4C-40BC664799D8}">
            <x14:dataBar minLength="0" maxLength="100" gradient="0">
              <x14:cfvo type="autoMin"/>
              <x14:cfvo type="autoMax"/>
              <x14:negativeFillColor rgb="FFFF0000"/>
              <x14:axisColor rgb="FF000000"/>
            </x14:dataBar>
          </x14:cfRule>
          <xm:sqref>M48:M1048576 M4:M10</xm:sqref>
        </x14:conditionalFormatting>
        <x14:conditionalFormatting xmlns:xm="http://schemas.microsoft.com/office/excel/2006/main">
          <x14:cfRule type="dataBar" id="{E84A579F-B1D5-4B7D-BD52-BF026045A847}">
            <x14:dataBar minLength="0" maxLength="100" gradient="0">
              <x14:cfvo type="autoMin"/>
              <x14:cfvo type="autoMax"/>
              <x14:negativeFillColor rgb="FFFF0000"/>
              <x14:axisColor rgb="FF000000"/>
            </x14:dataBar>
          </x14:cfRule>
          <xm:sqref>D5:E5</xm:sqref>
        </x14:conditionalFormatting>
        <x14:conditionalFormatting xmlns:xm="http://schemas.microsoft.com/office/excel/2006/main">
          <x14:cfRule type="iconSet" priority="60" id="{DADCD7BC-E771-4CC3-80FD-CED054090960}">
            <x14:iconSet iconSet="3Stars" reverse="1">
              <x14:cfvo type="percent">
                <xm:f>0</xm:f>
              </x14:cfvo>
              <x14:cfvo type="percent">
                <xm:f>33</xm:f>
              </x14:cfvo>
              <x14:cfvo type="percent">
                <xm:f>67</xm:f>
              </x14:cfvo>
            </x14:iconSet>
          </x14:cfRule>
          <xm:sqref>I48:I1048576</xm:sqref>
        </x14:conditionalFormatting>
        <x14:conditionalFormatting xmlns:xm="http://schemas.microsoft.com/office/excel/2006/main">
          <x14:cfRule type="iconSet" priority="58" id="{9388ECC9-D0C7-43C7-86C4-5DFF7B75755F}">
            <x14:iconSet iconSet="3Stars" reverse="1">
              <x14:cfvo type="percent">
                <xm:f>0</xm:f>
              </x14:cfvo>
              <x14:cfvo type="percent">
                <xm:f>33</xm:f>
              </x14:cfvo>
              <x14:cfvo type="percent">
                <xm:f>67</xm:f>
              </x14:cfvo>
            </x14:iconSet>
          </x14:cfRule>
          <xm:sqref>K48:K1048576 K4:K10</xm:sqref>
        </x14:conditionalFormatting>
        <x14:conditionalFormatting xmlns:xm="http://schemas.microsoft.com/office/excel/2006/main">
          <x14:cfRule type="iconSet" priority="101" id="{7547562E-3569-4436-B3F5-9C4EF2134149}">
            <x14:iconSet iconSet="3Stars" reverse="1">
              <x14:cfvo type="percent">
                <xm:f>0</xm:f>
              </x14:cfvo>
              <x14:cfvo type="percent">
                <xm:f>33</xm:f>
              </x14:cfvo>
              <x14:cfvo type="percent">
                <xm:f>67</xm:f>
              </x14:cfvo>
            </x14:iconSet>
          </x14:cfRule>
          <xm:sqref>C48:E1048576 C4:E4 C5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D1DCC56A-F24B-4826-BD5B-5105710615E0}">
          <x14:formula1>
            <xm:f>_xlfn.ANCHORARRAY(Foglio4!$B$2)</xm:f>
          </x14:formula1>
          <xm:sqref>C5:E5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0CF4F-9602-42B0-B1D4-8D0396932244}">
  <dimension ref="A1:I238"/>
  <sheetViews>
    <sheetView showGridLines="0" topLeftCell="A22" zoomScale="106" zoomScaleNormal="106" workbookViewId="0">
      <selection activeCell="B218" sqref="B218"/>
    </sheetView>
  </sheetViews>
  <sheetFormatPr defaultRowHeight="13.5" x14ac:dyDescent="0.35"/>
  <cols>
    <col min="1" max="2" width="9.3984375" style="48" customWidth="1"/>
    <col min="3" max="3" width="11.06640625" style="48" customWidth="1"/>
    <col min="4" max="4" width="19.73046875" style="48" customWidth="1"/>
    <col min="5" max="5" width="16.1328125" style="48" bestFit="1" customWidth="1"/>
    <col min="6" max="6" width="16.46484375" style="48" customWidth="1"/>
    <col min="7" max="7" width="26" style="48" bestFit="1" customWidth="1"/>
    <col min="8" max="8" width="9.3984375" style="48" customWidth="1"/>
    <col min="9" max="9" width="9.3984375" style="49" customWidth="1"/>
    <col min="10" max="16384" width="9.06640625" style="48"/>
  </cols>
  <sheetData>
    <row r="1" spans="1:9" s="42" customFormat="1" ht="22.15" x14ac:dyDescent="0.55000000000000004">
      <c r="A1" s="37"/>
      <c r="B1" s="37"/>
      <c r="C1" s="38" t="s">
        <v>256</v>
      </c>
      <c r="D1" s="37"/>
      <c r="E1" s="39"/>
      <c r="F1" s="40"/>
      <c r="G1" s="41"/>
      <c r="H1" s="41"/>
      <c r="I1" s="41"/>
    </row>
    <row r="2" spans="1:9" s="42" customFormat="1" ht="15.75" customHeight="1" x14ac:dyDescent="0.35">
      <c r="A2" s="43"/>
      <c r="B2" s="43"/>
      <c r="C2" s="44" t="s">
        <v>266</v>
      </c>
      <c r="D2" s="43"/>
      <c r="E2" s="45"/>
      <c r="F2" s="46"/>
      <c r="G2" s="47"/>
      <c r="H2" s="47"/>
      <c r="I2" s="47"/>
    </row>
    <row r="3" spans="1:9" x14ac:dyDescent="0.35">
      <c r="B3" s="42"/>
      <c r="C3" s="42"/>
      <c r="D3" s="42"/>
      <c r="E3" s="42"/>
      <c r="F3" s="42"/>
      <c r="G3" s="42"/>
      <c r="H3" s="42"/>
    </row>
    <row r="4" spans="1:9" x14ac:dyDescent="0.35">
      <c r="B4" s="42"/>
      <c r="C4" s="42"/>
      <c r="D4" s="42"/>
      <c r="E4" s="42"/>
      <c r="F4" s="42"/>
      <c r="G4" s="42"/>
      <c r="H4" s="42"/>
    </row>
    <row r="5" spans="1:9" ht="17.649999999999999" x14ac:dyDescent="0.5">
      <c r="B5" s="42"/>
      <c r="C5" s="67">
        <v>2019</v>
      </c>
      <c r="D5" s="67"/>
      <c r="E5" s="67"/>
      <c r="F5" s="67"/>
      <c r="G5" s="67"/>
      <c r="H5" s="42"/>
    </row>
    <row r="6" spans="1:9" ht="15" x14ac:dyDescent="0.4">
      <c r="B6" s="42"/>
      <c r="C6" s="68"/>
      <c r="D6" s="69" t="s">
        <v>234</v>
      </c>
      <c r="E6" s="70" t="s">
        <v>238</v>
      </c>
      <c r="F6" s="70" t="s">
        <v>235</v>
      </c>
      <c r="G6" s="69" t="s">
        <v>236</v>
      </c>
      <c r="H6" s="42"/>
    </row>
    <row r="7" spans="1:9" x14ac:dyDescent="0.35">
      <c r="B7" s="42"/>
      <c r="C7" s="71" t="s">
        <v>219</v>
      </c>
      <c r="D7" s="72">
        <v>697675369</v>
      </c>
      <c r="E7" s="73" t="s">
        <v>237</v>
      </c>
      <c r="F7" s="74">
        <v>64704.5</v>
      </c>
      <c r="G7" s="75" t="s">
        <v>237</v>
      </c>
      <c r="H7" s="51"/>
      <c r="I7" s="50"/>
    </row>
    <row r="8" spans="1:9" x14ac:dyDescent="0.35">
      <c r="B8" s="42"/>
      <c r="C8" s="71" t="s">
        <v>220</v>
      </c>
      <c r="D8" s="76">
        <v>686431799</v>
      </c>
      <c r="E8" s="77">
        <v>-1.6115761713238919E-2</v>
      </c>
      <c r="F8" s="78">
        <v>66172.061224489793</v>
      </c>
      <c r="G8" s="77">
        <v>2.2680976199333847E-2</v>
      </c>
      <c r="H8" s="51"/>
      <c r="I8" s="52"/>
    </row>
    <row r="9" spans="1:9" x14ac:dyDescent="0.35">
      <c r="B9" s="42"/>
      <c r="C9" s="71" t="s">
        <v>221</v>
      </c>
      <c r="D9" s="76">
        <v>735749375</v>
      </c>
      <c r="E9" s="77">
        <v>7.1846286946272375E-2</v>
      </c>
      <c r="F9" s="78">
        <v>65683.42</v>
      </c>
      <c r="G9" s="77">
        <v>-7.3844038624105712E-3</v>
      </c>
      <c r="H9" s="51"/>
      <c r="I9" s="50"/>
    </row>
    <row r="10" spans="1:9" x14ac:dyDescent="0.35">
      <c r="B10" s="42"/>
      <c r="C10" s="71" t="s">
        <v>223</v>
      </c>
      <c r="D10" s="76">
        <v>686451942</v>
      </c>
      <c r="E10" s="77">
        <v>-6.7003023957716623E-2</v>
      </c>
      <c r="F10" s="78">
        <v>61120.34</v>
      </c>
      <c r="G10" s="77">
        <v>5.1487144127256856E-2</v>
      </c>
      <c r="H10" s="51"/>
      <c r="I10" s="52"/>
    </row>
    <row r="11" spans="1:9" x14ac:dyDescent="0.35">
      <c r="B11" s="42"/>
      <c r="C11" s="71" t="s">
        <v>224</v>
      </c>
      <c r="D11" s="76">
        <v>712389769</v>
      </c>
      <c r="E11" s="77">
        <v>3.7785350165124854E-2</v>
      </c>
      <c r="F11" s="78">
        <v>58507.44</v>
      </c>
      <c r="G11" s="77">
        <v>-4.2750089413769565E-2</v>
      </c>
      <c r="H11" s="51"/>
      <c r="I11" s="50"/>
    </row>
    <row r="12" spans="1:9" x14ac:dyDescent="0.35">
      <c r="B12" s="42"/>
      <c r="C12" s="71" t="s">
        <v>225</v>
      </c>
      <c r="D12" s="76">
        <v>684999871</v>
      </c>
      <c r="E12" s="77">
        <v>-3.8447910388224593E-2</v>
      </c>
      <c r="F12" s="78">
        <v>54754.78</v>
      </c>
      <c r="G12" s="77">
        <v>-6.41398769113809E-2</v>
      </c>
      <c r="H12" s="51"/>
      <c r="I12" s="50"/>
    </row>
    <row r="13" spans="1:9" x14ac:dyDescent="0.35">
      <c r="B13" s="42"/>
      <c r="C13" s="71" t="s">
        <v>227</v>
      </c>
      <c r="D13" s="76">
        <v>724031068</v>
      </c>
      <c r="E13" s="77">
        <v>5.697986036555025E-2</v>
      </c>
      <c r="F13" s="78">
        <v>56042.8</v>
      </c>
      <c r="G13" s="77">
        <v>3.2268252558837807E-2</v>
      </c>
      <c r="H13" s="51"/>
      <c r="I13" s="50"/>
    </row>
    <row r="14" spans="1:9" x14ac:dyDescent="0.35">
      <c r="B14" s="42"/>
      <c r="C14" s="71" t="s">
        <v>228</v>
      </c>
      <c r="D14" s="76">
        <v>785147442</v>
      </c>
      <c r="E14" s="77">
        <v>8.4411258993101645E-2</v>
      </c>
      <c r="F14" s="78">
        <v>56213.32</v>
      </c>
      <c r="G14" s="77">
        <v>3.0426745273255396E-3</v>
      </c>
      <c r="H14" s="51"/>
      <c r="I14" s="50"/>
    </row>
    <row r="15" spans="1:9" x14ac:dyDescent="0.35">
      <c r="B15" s="42"/>
      <c r="C15" s="71" t="s">
        <v>229</v>
      </c>
      <c r="D15" s="76">
        <v>685872059</v>
      </c>
      <c r="E15" s="77">
        <v>-0.12644170723796355</v>
      </c>
      <c r="F15" s="78">
        <v>50616.66</v>
      </c>
      <c r="G15" s="77">
        <v>-9.9561100465156538E-2</v>
      </c>
      <c r="H15" s="51"/>
      <c r="I15" s="50"/>
    </row>
    <row r="16" spans="1:9" x14ac:dyDescent="0.35">
      <c r="B16" s="42"/>
      <c r="C16" s="71" t="s">
        <v>231</v>
      </c>
      <c r="D16" s="76">
        <v>687030734</v>
      </c>
      <c r="E16" s="77">
        <v>1.6893456801394535E-3</v>
      </c>
      <c r="F16" s="78">
        <v>50401.1</v>
      </c>
      <c r="G16" s="77">
        <v>-2.0004943941228537E-2</v>
      </c>
      <c r="H16" s="51"/>
      <c r="I16" s="50"/>
    </row>
    <row r="17" spans="2:9" x14ac:dyDescent="0.35">
      <c r="B17" s="42"/>
      <c r="C17" s="71" t="s">
        <v>232</v>
      </c>
      <c r="D17" s="76">
        <v>674125607</v>
      </c>
      <c r="E17" s="77">
        <v>-1.8783915131226125E-2</v>
      </c>
      <c r="F17" s="78">
        <v>49945.62</v>
      </c>
      <c r="G17" s="77">
        <v>-9.0371043489129166E-3</v>
      </c>
      <c r="H17" s="51"/>
      <c r="I17" s="50"/>
    </row>
    <row r="18" spans="2:9" ht="13.9" thickBot="1" x14ac:dyDescent="0.4">
      <c r="B18" s="42"/>
      <c r="C18" s="79" t="s">
        <v>233</v>
      </c>
      <c r="D18" s="80">
        <v>643707530</v>
      </c>
      <c r="E18" s="81">
        <v>-4.5122269031385387E-2</v>
      </c>
      <c r="F18" s="82">
        <v>53943.14</v>
      </c>
      <c r="G18" s="81">
        <v>8.0037448729237903E-2</v>
      </c>
      <c r="H18" s="51"/>
      <c r="I18" s="53"/>
    </row>
    <row r="19" spans="2:9" ht="14.25" thickTop="1" x14ac:dyDescent="0.4">
      <c r="B19" s="42"/>
      <c r="C19" s="83" t="s">
        <v>218</v>
      </c>
      <c r="D19" s="84">
        <f>SUM(D7:D9)</f>
        <v>2119856543</v>
      </c>
      <c r="E19" s="85" t="s">
        <v>237</v>
      </c>
      <c r="F19" s="84">
        <f>SUM(F7:F9)</f>
        <v>196559.98122448981</v>
      </c>
      <c r="G19" s="85" t="s">
        <v>237</v>
      </c>
      <c r="H19" s="51"/>
      <c r="I19" s="49" t="s">
        <v>239</v>
      </c>
    </row>
    <row r="20" spans="2:9" ht="13.9" x14ac:dyDescent="0.4">
      <c r="B20" s="42"/>
      <c r="C20" s="83" t="s">
        <v>222</v>
      </c>
      <c r="D20" s="84">
        <f t="shared" ref="D20:D22" si="0">SUM(D8:D10)</f>
        <v>2108633116</v>
      </c>
      <c r="E20" s="86">
        <f>D20/D19-1</f>
        <v>-5.2944276050476136E-3</v>
      </c>
      <c r="F20" s="84">
        <f>SUM(F10:F12)</f>
        <v>174382.56</v>
      </c>
      <c r="G20" s="86">
        <f>F20/F19-1</f>
        <v>-0.11282775408469914</v>
      </c>
      <c r="H20" s="51"/>
    </row>
    <row r="21" spans="2:9" ht="13.9" x14ac:dyDescent="0.4">
      <c r="B21" s="42"/>
      <c r="C21" s="83" t="s">
        <v>226</v>
      </c>
      <c r="D21" s="84">
        <f t="shared" si="0"/>
        <v>2134591086</v>
      </c>
      <c r="E21" s="86">
        <f>D21/D20-1</f>
        <v>1.2310330233853639E-2</v>
      </c>
      <c r="F21" s="84">
        <f>SUM(F13:F15)</f>
        <v>162872.78</v>
      </c>
      <c r="G21" s="86">
        <f t="shared" ref="G21:G22" si="1">F21/F20-1</f>
        <v>-6.6003045258654303E-2</v>
      </c>
      <c r="H21" s="51"/>
    </row>
    <row r="22" spans="2:9" ht="13.9" x14ac:dyDescent="0.4">
      <c r="B22" s="42"/>
      <c r="C22" s="83" t="s">
        <v>230</v>
      </c>
      <c r="D22" s="84">
        <f t="shared" si="0"/>
        <v>2083841582</v>
      </c>
      <c r="E22" s="86">
        <f t="shared" ref="E22" si="2">D22/D21-1</f>
        <v>-2.3774813046324117E-2</v>
      </c>
      <c r="F22" s="84">
        <f>SUM(F16:F18)</f>
        <v>154289.85999999999</v>
      </c>
      <c r="G22" s="86">
        <f t="shared" si="1"/>
        <v>-5.2697080506638461E-2</v>
      </c>
      <c r="H22" s="51"/>
    </row>
    <row r="23" spans="2:9" ht="14.25" thickBot="1" x14ac:dyDescent="0.45">
      <c r="B23" s="42"/>
      <c r="C23" s="87">
        <v>2019</v>
      </c>
      <c r="D23" s="88">
        <f>SUM(D19:D22)</f>
        <v>8446922327</v>
      </c>
      <c r="E23" s="89" t="s">
        <v>237</v>
      </c>
      <c r="F23" s="88">
        <f>SUM(F19:F22)</f>
        <v>688105.18122448982</v>
      </c>
      <c r="G23" s="89" t="s">
        <v>237</v>
      </c>
    </row>
    <row r="24" spans="2:9" ht="13.9" thickTop="1" x14ac:dyDescent="0.35">
      <c r="B24" s="42"/>
      <c r="C24" s="49"/>
      <c r="D24" s="49"/>
    </row>
    <row r="25" spans="2:9" ht="28.5" customHeight="1" x14ac:dyDescent="0.35">
      <c r="B25" s="42"/>
      <c r="C25" s="65" t="s">
        <v>258</v>
      </c>
      <c r="D25" s="65"/>
      <c r="E25" s="65"/>
      <c r="F25" s="65"/>
      <c r="G25" s="65"/>
      <c r="H25" s="42"/>
    </row>
    <row r="26" spans="2:9" ht="30" customHeight="1" x14ac:dyDescent="0.35">
      <c r="B26" s="42"/>
      <c r="C26" s="65" t="s">
        <v>257</v>
      </c>
      <c r="D26" s="65"/>
      <c r="E26" s="65"/>
      <c r="F26" s="65"/>
      <c r="G26" s="65"/>
      <c r="H26" s="42"/>
    </row>
    <row r="27" spans="2:9" x14ac:dyDescent="0.35">
      <c r="B27" s="42"/>
      <c r="C27" s="54"/>
      <c r="D27" s="54"/>
      <c r="E27" s="54"/>
      <c r="F27" s="54"/>
      <c r="G27" s="54"/>
      <c r="H27" s="42"/>
    </row>
    <row r="28" spans="2:9" ht="14.75" customHeight="1" x14ac:dyDescent="0.35">
      <c r="B28" s="42"/>
      <c r="C28" s="54"/>
      <c r="D28" s="54"/>
      <c r="E28" s="54"/>
      <c r="F28" s="54"/>
      <c r="G28" s="54"/>
      <c r="H28" s="42"/>
    </row>
    <row r="29" spans="2:9" ht="14.75" customHeight="1" x14ac:dyDescent="0.35">
      <c r="B29" s="42"/>
      <c r="C29" s="54"/>
      <c r="D29" s="54"/>
      <c r="E29" s="54"/>
      <c r="F29" s="54"/>
      <c r="G29" s="54"/>
      <c r="H29" s="42"/>
    </row>
    <row r="30" spans="2:9" ht="14.75" customHeight="1" x14ac:dyDescent="0.35">
      <c r="B30" s="42"/>
      <c r="C30" s="54"/>
      <c r="D30" s="54"/>
      <c r="E30" s="54"/>
      <c r="F30" s="54"/>
      <c r="G30" s="54"/>
      <c r="H30" s="42"/>
    </row>
    <row r="31" spans="2:9" ht="14.75" customHeight="1" x14ac:dyDescent="0.35">
      <c r="B31" s="42"/>
      <c r="C31" s="54"/>
      <c r="D31" s="54"/>
      <c r="E31" s="54"/>
      <c r="F31" s="54"/>
      <c r="G31" s="54"/>
      <c r="H31" s="42"/>
    </row>
    <row r="32" spans="2:9" ht="14.75" customHeight="1" x14ac:dyDescent="0.35">
      <c r="B32" s="42"/>
      <c r="C32" s="54"/>
      <c r="D32" s="54"/>
      <c r="E32" s="54"/>
      <c r="F32" s="54"/>
      <c r="G32" s="54"/>
      <c r="H32" s="42"/>
    </row>
    <row r="33" spans="2:8" ht="14.75" customHeight="1" x14ac:dyDescent="0.35">
      <c r="B33" s="42"/>
      <c r="C33" s="54"/>
      <c r="D33" s="54"/>
      <c r="E33" s="54"/>
      <c r="F33" s="54"/>
      <c r="G33" s="54"/>
      <c r="H33" s="42"/>
    </row>
    <row r="34" spans="2:8" ht="14.75" customHeight="1" x14ac:dyDescent="0.35">
      <c r="B34" s="42"/>
      <c r="C34" s="54"/>
      <c r="D34" s="54"/>
      <c r="E34" s="54"/>
      <c r="F34" s="54"/>
      <c r="G34" s="54"/>
      <c r="H34" s="42"/>
    </row>
    <row r="35" spans="2:8" ht="14.75" customHeight="1" x14ac:dyDescent="0.35">
      <c r="B35" s="42"/>
      <c r="C35" s="54"/>
      <c r="D35" s="54"/>
      <c r="E35" s="54"/>
      <c r="F35" s="54"/>
      <c r="G35" s="54"/>
      <c r="H35" s="42"/>
    </row>
    <row r="36" spans="2:8" ht="14.75" customHeight="1" x14ac:dyDescent="0.35">
      <c r="B36" s="42"/>
      <c r="C36" s="54"/>
      <c r="D36" s="54"/>
      <c r="E36" s="54"/>
      <c r="F36" s="54"/>
      <c r="G36" s="54"/>
      <c r="H36" s="42"/>
    </row>
    <row r="37" spans="2:8" ht="14.75" customHeight="1" x14ac:dyDescent="0.35">
      <c r="B37" s="42"/>
      <c r="C37" s="54"/>
      <c r="D37" s="54"/>
      <c r="E37" s="54"/>
      <c r="F37" s="54"/>
      <c r="G37" s="54"/>
      <c r="H37" s="42"/>
    </row>
    <row r="38" spans="2:8" ht="14.75" customHeight="1" x14ac:dyDescent="0.35">
      <c r="B38" s="42"/>
      <c r="C38" s="54"/>
      <c r="D38" s="54"/>
      <c r="E38" s="54"/>
      <c r="F38" s="54"/>
      <c r="G38" s="54"/>
      <c r="H38" s="42"/>
    </row>
    <row r="39" spans="2:8" ht="14.75" customHeight="1" x14ac:dyDescent="0.35">
      <c r="B39" s="42"/>
      <c r="C39" s="54"/>
      <c r="D39" s="54"/>
      <c r="E39" s="54"/>
      <c r="F39" s="54"/>
      <c r="G39" s="54"/>
      <c r="H39" s="42"/>
    </row>
    <row r="40" spans="2:8" ht="14.75" customHeight="1" x14ac:dyDescent="0.35">
      <c r="B40" s="42"/>
      <c r="C40" s="54"/>
      <c r="D40" s="54"/>
      <c r="E40" s="54"/>
      <c r="F40" s="54"/>
      <c r="G40" s="54"/>
      <c r="H40" s="42"/>
    </row>
    <row r="41" spans="2:8" ht="14.75" customHeight="1" x14ac:dyDescent="0.35">
      <c r="B41" s="42"/>
      <c r="C41" s="54"/>
      <c r="D41" s="54"/>
      <c r="E41" s="54"/>
      <c r="F41" s="54"/>
      <c r="G41" s="54"/>
      <c r="H41" s="42"/>
    </row>
    <row r="42" spans="2:8" ht="14.75" customHeight="1" x14ac:dyDescent="0.35">
      <c r="B42" s="42"/>
      <c r="D42" s="49"/>
      <c r="H42" s="42"/>
    </row>
    <row r="43" spans="2:8" ht="14.75" customHeight="1" x14ac:dyDescent="0.35">
      <c r="B43" s="42"/>
      <c r="C43" s="49"/>
      <c r="D43" s="49"/>
      <c r="H43" s="42"/>
    </row>
    <row r="44" spans="2:8" ht="14.75" customHeight="1" x14ac:dyDescent="0.35">
      <c r="B44" s="42"/>
      <c r="C44" s="49"/>
      <c r="D44" s="49"/>
      <c r="H44" s="42"/>
    </row>
    <row r="45" spans="2:8" ht="14.75" customHeight="1" x14ac:dyDescent="0.35">
      <c r="B45" s="42"/>
      <c r="C45" s="49"/>
      <c r="D45" s="49"/>
      <c r="H45" s="42"/>
    </row>
    <row r="46" spans="2:8" ht="14.75" customHeight="1" x14ac:dyDescent="0.35">
      <c r="B46" s="42"/>
      <c r="C46" s="49"/>
      <c r="D46" s="49"/>
      <c r="H46" s="42"/>
    </row>
    <row r="47" spans="2:8" ht="14.75" customHeight="1" x14ac:dyDescent="0.35">
      <c r="B47" s="42"/>
      <c r="C47" s="49"/>
      <c r="D47" s="49"/>
      <c r="H47" s="42"/>
    </row>
    <row r="48" spans="2:8" ht="14.75" customHeight="1" x14ac:dyDescent="0.35">
      <c r="B48" s="42"/>
      <c r="C48" s="49"/>
      <c r="D48" s="49"/>
      <c r="H48" s="42"/>
    </row>
    <row r="49" spans="2:8" ht="14.75" customHeight="1" x14ac:dyDescent="0.35">
      <c r="B49" s="42"/>
      <c r="C49" s="49"/>
      <c r="D49" s="49"/>
      <c r="H49" s="42"/>
    </row>
    <row r="50" spans="2:8" ht="14.75" customHeight="1" x14ac:dyDescent="0.35">
      <c r="B50" s="42"/>
      <c r="C50" s="49"/>
      <c r="D50" s="49"/>
      <c r="H50" s="42"/>
    </row>
    <row r="51" spans="2:8" ht="14.75" customHeight="1" x14ac:dyDescent="0.35">
      <c r="B51" s="42"/>
      <c r="C51" s="49"/>
      <c r="D51" s="49"/>
      <c r="H51" s="42"/>
    </row>
    <row r="52" spans="2:8" ht="14.75" customHeight="1" x14ac:dyDescent="0.35">
      <c r="B52" s="42"/>
      <c r="C52" s="49"/>
      <c r="D52" s="49"/>
      <c r="H52" s="42"/>
    </row>
    <row r="53" spans="2:8" ht="14.75" customHeight="1" x14ac:dyDescent="0.35">
      <c r="B53" s="42"/>
      <c r="C53" s="49"/>
      <c r="D53" s="49"/>
      <c r="H53" s="42"/>
    </row>
    <row r="54" spans="2:8" ht="14.75" customHeight="1" x14ac:dyDescent="0.35">
      <c r="B54" s="42"/>
      <c r="C54" s="49"/>
      <c r="D54" s="49"/>
      <c r="H54" s="42"/>
    </row>
    <row r="55" spans="2:8" ht="14.75" customHeight="1" x14ac:dyDescent="0.35">
      <c r="B55" s="42"/>
      <c r="C55" s="49"/>
      <c r="D55" s="49"/>
      <c r="H55" s="42"/>
    </row>
    <row r="56" spans="2:8" ht="14.75" customHeight="1" x14ac:dyDescent="0.35">
      <c r="B56" s="42"/>
      <c r="C56" s="49"/>
      <c r="D56" s="49"/>
      <c r="H56" s="42"/>
    </row>
    <row r="57" spans="2:8" ht="14.75" customHeight="1" x14ac:dyDescent="0.35">
      <c r="B57" s="42"/>
      <c r="C57" s="49"/>
      <c r="D57" s="49"/>
      <c r="H57" s="42"/>
    </row>
    <row r="58" spans="2:8" ht="14.75" customHeight="1" x14ac:dyDescent="0.35">
      <c r="B58" s="42"/>
      <c r="C58" s="49"/>
      <c r="D58" s="49"/>
      <c r="H58" s="42"/>
    </row>
    <row r="59" spans="2:8" ht="14.75" customHeight="1" x14ac:dyDescent="0.35">
      <c r="B59" s="42"/>
      <c r="C59" s="49"/>
      <c r="D59" s="49"/>
      <c r="H59" s="42"/>
    </row>
    <row r="60" spans="2:8" ht="14.75" customHeight="1" x14ac:dyDescent="0.35">
      <c r="B60" s="42"/>
      <c r="C60" s="49"/>
      <c r="D60" s="49"/>
      <c r="H60" s="42"/>
    </row>
    <row r="61" spans="2:8" ht="14.75" customHeight="1" x14ac:dyDescent="0.35">
      <c r="B61" s="42"/>
      <c r="C61" s="49"/>
      <c r="D61" s="49"/>
      <c r="H61" s="42"/>
    </row>
    <row r="62" spans="2:8" ht="14.75" customHeight="1" x14ac:dyDescent="0.35">
      <c r="B62" s="42"/>
      <c r="C62" s="49"/>
      <c r="D62" s="49"/>
      <c r="H62" s="42"/>
    </row>
    <row r="63" spans="2:8" ht="14.75" customHeight="1" x14ac:dyDescent="0.35">
      <c r="B63" s="42"/>
      <c r="C63" s="49"/>
      <c r="D63" s="49"/>
      <c r="H63" s="42"/>
    </row>
    <row r="64" spans="2:8" ht="17.649999999999999" x14ac:dyDescent="0.5">
      <c r="B64" s="42"/>
      <c r="C64" s="67">
        <v>2020</v>
      </c>
      <c r="D64" s="67"/>
      <c r="E64" s="67"/>
      <c r="F64" s="67"/>
      <c r="G64" s="67"/>
      <c r="H64" s="42"/>
    </row>
    <row r="65" spans="2:9" ht="15" x14ac:dyDescent="0.4">
      <c r="B65" s="42"/>
      <c r="C65" s="68"/>
      <c r="D65" s="69" t="s">
        <v>234</v>
      </c>
      <c r="E65" s="70" t="s">
        <v>238</v>
      </c>
      <c r="F65" s="70" t="s">
        <v>235</v>
      </c>
      <c r="G65" s="69" t="s">
        <v>236</v>
      </c>
      <c r="H65" s="42"/>
    </row>
    <row r="66" spans="2:9" x14ac:dyDescent="0.35">
      <c r="B66" s="42"/>
      <c r="C66" s="90" t="s">
        <v>219</v>
      </c>
      <c r="D66" s="76">
        <v>735825945</v>
      </c>
      <c r="E66" s="77">
        <v>0.14310600809656515</v>
      </c>
      <c r="F66" s="78">
        <v>58857.66</v>
      </c>
      <c r="G66" s="77">
        <v>-3.4193047641916219E-2</v>
      </c>
      <c r="H66" s="51"/>
      <c r="I66" s="55"/>
    </row>
    <row r="67" spans="2:9" x14ac:dyDescent="0.35">
      <c r="B67" s="42"/>
      <c r="C67" s="90" t="s">
        <v>220</v>
      </c>
      <c r="D67" s="76">
        <v>728158534</v>
      </c>
      <c r="E67" s="77">
        <v>-1.0420142225346485E-2</v>
      </c>
      <c r="F67" s="78">
        <v>53468.52</v>
      </c>
      <c r="G67" s="77">
        <v>-9.1562253749129741E-2</v>
      </c>
      <c r="H67" s="51"/>
    </row>
    <row r="68" spans="2:9" x14ac:dyDescent="0.35">
      <c r="B68" s="42"/>
      <c r="C68" s="90" t="s">
        <v>221</v>
      </c>
      <c r="D68" s="76">
        <v>927843166</v>
      </c>
      <c r="E68" s="77">
        <v>0.27423235830674209</v>
      </c>
      <c r="F68" s="78">
        <v>70498.12</v>
      </c>
      <c r="G68" s="77">
        <v>0.31849768798537914</v>
      </c>
      <c r="H68" s="51"/>
    </row>
    <row r="69" spans="2:9" x14ac:dyDescent="0.35">
      <c r="B69" s="42"/>
      <c r="C69" s="90" t="s">
        <v>223</v>
      </c>
      <c r="D69" s="76">
        <v>1450238332</v>
      </c>
      <c r="E69" s="77">
        <v>0.56302097718958688</v>
      </c>
      <c r="F69" s="78">
        <v>77798.460000000006</v>
      </c>
      <c r="G69" s="77">
        <v>-3.8267096067893136E-2</v>
      </c>
      <c r="H69" s="51"/>
    </row>
    <row r="70" spans="2:9" x14ac:dyDescent="0.35">
      <c r="B70" s="42"/>
      <c r="C70" s="90" t="s">
        <v>224</v>
      </c>
      <c r="D70" s="76">
        <v>1336135906</v>
      </c>
      <c r="E70" s="77">
        <v>-7.8678396152060848E-2</v>
      </c>
      <c r="F70" s="78">
        <v>85381.22</v>
      </c>
      <c r="G70" s="77">
        <v>9.746671078065039E-2</v>
      </c>
      <c r="H70" s="51"/>
    </row>
    <row r="71" spans="2:9" x14ac:dyDescent="0.35">
      <c r="B71" s="42"/>
      <c r="C71" s="90" t="s">
        <v>225</v>
      </c>
      <c r="D71" s="76">
        <v>1269074094</v>
      </c>
      <c r="E71" s="77">
        <v>-5.0190861347902405E-2</v>
      </c>
      <c r="F71" s="78">
        <v>79502.44</v>
      </c>
      <c r="G71" s="77">
        <v>-6.8853314581356351E-2</v>
      </c>
      <c r="H71" s="51"/>
    </row>
    <row r="72" spans="2:9" x14ac:dyDescent="0.35">
      <c r="B72" s="42"/>
      <c r="C72" s="90" t="s">
        <v>227</v>
      </c>
      <c r="D72" s="76">
        <v>1154523366</v>
      </c>
      <c r="E72" s="77">
        <v>-9.0263230918966375E-2</v>
      </c>
      <c r="F72" s="78">
        <v>80396.679999999993</v>
      </c>
      <c r="G72" s="77">
        <v>-5.520613104095673E-2</v>
      </c>
      <c r="H72" s="51"/>
    </row>
    <row r="73" spans="2:9" x14ac:dyDescent="0.35">
      <c r="B73" s="42"/>
      <c r="C73" s="90" t="s">
        <v>228</v>
      </c>
      <c r="D73" s="76">
        <v>1211946413</v>
      </c>
      <c r="E73" s="77">
        <v>4.9737448969049192E-2</v>
      </c>
      <c r="F73" s="78">
        <v>88126.64</v>
      </c>
      <c r="G73" s="77">
        <v>9.6147751374808132E-2</v>
      </c>
      <c r="H73" s="51"/>
    </row>
    <row r="74" spans="2:9" x14ac:dyDescent="0.35">
      <c r="B74" s="42"/>
      <c r="C74" s="90" t="s">
        <v>229</v>
      </c>
      <c r="D74" s="76">
        <v>1182253723</v>
      </c>
      <c r="E74" s="77">
        <v>-2.4500002377580321E-2</v>
      </c>
      <c r="F74" s="78">
        <v>86759.92</v>
      </c>
      <c r="G74" s="77">
        <v>-1.5508590818848922E-2</v>
      </c>
      <c r="H74" s="51"/>
    </row>
    <row r="75" spans="2:9" x14ac:dyDescent="0.35">
      <c r="B75" s="42"/>
      <c r="C75" s="90" t="s">
        <v>231</v>
      </c>
      <c r="D75" s="76">
        <v>1354110525</v>
      </c>
      <c r="E75" s="77">
        <v>0.14536372240292783</v>
      </c>
      <c r="F75" s="78">
        <v>97916.2</v>
      </c>
      <c r="G75" s="77">
        <v>-2.8167817475845847E-2</v>
      </c>
      <c r="H75" s="51"/>
    </row>
    <row r="76" spans="2:9" x14ac:dyDescent="0.35">
      <c r="B76" s="42"/>
      <c r="C76" s="90" t="s">
        <v>232</v>
      </c>
      <c r="D76" s="76">
        <v>1382196464</v>
      </c>
      <c r="E76" s="77">
        <v>2.074124562321078E-2</v>
      </c>
      <c r="F76" s="78">
        <v>99323.199999999997</v>
      </c>
      <c r="G76" s="77">
        <v>1.43694301862205E-2</v>
      </c>
      <c r="H76" s="51"/>
    </row>
    <row r="77" spans="2:9" ht="13.9" thickBot="1" x14ac:dyDescent="0.4">
      <c r="B77" s="42"/>
      <c r="C77" s="91" t="s">
        <v>233</v>
      </c>
      <c r="D77" s="80">
        <v>1442790912</v>
      </c>
      <c r="E77" s="81">
        <v>4.3839243970168251E-2</v>
      </c>
      <c r="F77" s="82">
        <v>105023.28</v>
      </c>
      <c r="G77" s="81">
        <v>5.7389210174460858E-2</v>
      </c>
      <c r="H77" s="51"/>
    </row>
    <row r="78" spans="2:9" ht="14.25" thickTop="1" x14ac:dyDescent="0.4">
      <c r="B78" s="42"/>
      <c r="C78" s="83" t="s">
        <v>218</v>
      </c>
      <c r="D78" s="84">
        <f>SUM(D66:D68)</f>
        <v>2391827645</v>
      </c>
      <c r="E78" s="92">
        <f>D78/D22-1</f>
        <v>0.14779725371657348</v>
      </c>
      <c r="F78" s="84">
        <f>SUM(F66:F68)</f>
        <v>182824.3</v>
      </c>
      <c r="G78" s="92">
        <f>F78/F22-1</f>
        <v>0.18494047502538402</v>
      </c>
      <c r="H78" s="51"/>
    </row>
    <row r="79" spans="2:9" ht="13.9" x14ac:dyDescent="0.4">
      <c r="B79" s="42"/>
      <c r="C79" s="83" t="s">
        <v>222</v>
      </c>
      <c r="D79" s="84">
        <f>SUM(D69:D71)</f>
        <v>4055448332</v>
      </c>
      <c r="E79" s="86">
        <f>D79/D78-1</f>
        <v>0.69554371548373006</v>
      </c>
      <c r="F79" s="84">
        <f>SUM(F69:F71)</f>
        <v>242682.12</v>
      </c>
      <c r="G79" s="86">
        <f>F79/F78-1</f>
        <v>0.32740625835843495</v>
      </c>
      <c r="H79" s="51"/>
    </row>
    <row r="80" spans="2:9" ht="13.9" x14ac:dyDescent="0.4">
      <c r="B80" s="42"/>
      <c r="C80" s="83" t="s">
        <v>226</v>
      </c>
      <c r="D80" s="84">
        <f>SUM(D72:D74)</f>
        <v>3548723502</v>
      </c>
      <c r="E80" s="86">
        <f>D80/D79-1</f>
        <v>-0.12494915198441248</v>
      </c>
      <c r="F80" s="84">
        <f>SUM(F72:F74)</f>
        <v>255283.24</v>
      </c>
      <c r="G80" s="86">
        <f t="shared" ref="G80:G81" si="3">F80/F79-1</f>
        <v>5.1924385694339659E-2</v>
      </c>
      <c r="H80" s="51"/>
    </row>
    <row r="81" spans="2:8" ht="13.9" x14ac:dyDescent="0.4">
      <c r="B81" s="42"/>
      <c r="C81" s="83" t="s">
        <v>230</v>
      </c>
      <c r="D81" s="84">
        <f>SUM(D75:D77)</f>
        <v>4179097901</v>
      </c>
      <c r="E81" s="86">
        <f t="shared" ref="E81" si="4">D81/D80-1</f>
        <v>0.17763412636818043</v>
      </c>
      <c r="F81" s="84">
        <f>SUM(F75:F77)</f>
        <v>302262.68</v>
      </c>
      <c r="G81" s="86">
        <f t="shared" si="3"/>
        <v>0.1840286890749272</v>
      </c>
      <c r="H81" s="42"/>
    </row>
    <row r="82" spans="2:8" ht="14.25" thickBot="1" x14ac:dyDescent="0.45">
      <c r="B82" s="42"/>
      <c r="C82" s="87">
        <v>2020</v>
      </c>
      <c r="D82" s="88">
        <f>SUM(D78:D81)</f>
        <v>14175097380</v>
      </c>
      <c r="E82" s="93">
        <f>D82/D23-1</f>
        <v>0.67813753119172016</v>
      </c>
      <c r="F82" s="88">
        <f>SUM(F78:F81)</f>
        <v>983052.33999999985</v>
      </c>
      <c r="G82" s="93">
        <f>F82/F23-1</f>
        <v>0.42863673581217432</v>
      </c>
      <c r="H82" s="42"/>
    </row>
    <row r="83" spans="2:8" ht="15" customHeight="1" thickTop="1" x14ac:dyDescent="0.35">
      <c r="B83" s="42"/>
      <c r="C83" s="49"/>
      <c r="D83" s="49"/>
    </row>
    <row r="84" spans="2:8" ht="54.4" customHeight="1" x14ac:dyDescent="0.35">
      <c r="B84" s="42"/>
      <c r="C84" s="64" t="s">
        <v>265</v>
      </c>
      <c r="D84" s="64"/>
      <c r="E84" s="64"/>
      <c r="F84" s="64"/>
      <c r="G84" s="64"/>
    </row>
    <row r="85" spans="2:8" ht="54" customHeight="1" x14ac:dyDescent="0.35">
      <c r="B85" s="42"/>
      <c r="C85" s="65" t="s">
        <v>259</v>
      </c>
      <c r="D85" s="65"/>
      <c r="E85" s="65"/>
      <c r="F85" s="65"/>
      <c r="G85" s="65"/>
    </row>
    <row r="86" spans="2:8" ht="35.65" customHeight="1" x14ac:dyDescent="0.35">
      <c r="B86" s="42"/>
      <c r="C86" s="66" t="s">
        <v>260</v>
      </c>
      <c r="D86" s="66"/>
      <c r="E86" s="66"/>
      <c r="F86" s="66"/>
      <c r="G86" s="66"/>
    </row>
    <row r="87" spans="2:8" ht="15.85" customHeight="1" x14ac:dyDescent="0.35">
      <c r="B87" s="42"/>
      <c r="C87" s="56"/>
      <c r="D87" s="56"/>
      <c r="E87" s="56"/>
      <c r="F87" s="56"/>
      <c r="G87" s="56"/>
    </row>
    <row r="88" spans="2:8" ht="15.85" customHeight="1" x14ac:dyDescent="0.35">
      <c r="B88" s="42"/>
      <c r="C88" s="56"/>
      <c r="D88" s="56"/>
      <c r="E88" s="56"/>
      <c r="F88" s="56"/>
      <c r="G88" s="56"/>
    </row>
    <row r="89" spans="2:8" ht="15.85" customHeight="1" x14ac:dyDescent="0.35">
      <c r="B89" s="42"/>
      <c r="C89" s="56"/>
      <c r="D89" s="56"/>
      <c r="E89" s="56"/>
      <c r="F89" s="56"/>
      <c r="G89" s="56"/>
    </row>
    <row r="90" spans="2:8" ht="15.85" customHeight="1" x14ac:dyDescent="0.35">
      <c r="B90" s="42"/>
      <c r="C90" s="56"/>
      <c r="D90" s="56"/>
      <c r="E90" s="56"/>
      <c r="F90" s="56"/>
      <c r="G90" s="56"/>
    </row>
    <row r="91" spans="2:8" ht="15.85" customHeight="1" x14ac:dyDescent="0.35">
      <c r="B91" s="42"/>
      <c r="C91" s="56"/>
      <c r="D91" s="56"/>
      <c r="E91" s="56"/>
      <c r="F91" s="56"/>
      <c r="G91" s="56"/>
    </row>
    <row r="92" spans="2:8" ht="15.85" customHeight="1" x14ac:dyDescent="0.35">
      <c r="B92" s="42"/>
      <c r="C92" s="56"/>
      <c r="D92" s="56"/>
      <c r="E92" s="56"/>
      <c r="F92" s="56"/>
      <c r="G92" s="56"/>
    </row>
    <row r="93" spans="2:8" ht="15.85" customHeight="1" x14ac:dyDescent="0.35">
      <c r="B93" s="42"/>
      <c r="C93" s="56"/>
      <c r="D93" s="56"/>
      <c r="E93" s="56"/>
      <c r="F93" s="56"/>
      <c r="G93" s="56"/>
    </row>
    <row r="94" spans="2:8" ht="15.85" customHeight="1" x14ac:dyDescent="0.35">
      <c r="B94" s="42"/>
      <c r="C94" s="56"/>
      <c r="D94" s="56"/>
      <c r="E94" s="56"/>
      <c r="F94" s="56"/>
      <c r="G94" s="56"/>
    </row>
    <row r="95" spans="2:8" ht="15.85" customHeight="1" x14ac:dyDescent="0.35">
      <c r="B95" s="42"/>
      <c r="C95" s="49"/>
      <c r="D95" s="49"/>
    </row>
    <row r="96" spans="2:8" ht="15.85" customHeight="1" x14ac:dyDescent="0.35">
      <c r="B96" s="42"/>
      <c r="C96" s="49"/>
      <c r="D96" s="49"/>
    </row>
    <row r="97" spans="2:4" x14ac:dyDescent="0.35">
      <c r="B97" s="42"/>
      <c r="C97" s="49"/>
      <c r="D97" s="49"/>
    </row>
    <row r="98" spans="2:4" x14ac:dyDescent="0.35">
      <c r="B98" s="42"/>
      <c r="C98" s="49"/>
      <c r="D98" s="49"/>
    </row>
    <row r="99" spans="2:4" x14ac:dyDescent="0.35">
      <c r="B99" s="42"/>
      <c r="C99" s="49"/>
      <c r="D99" s="49"/>
    </row>
    <row r="100" spans="2:4" x14ac:dyDescent="0.35">
      <c r="B100" s="42"/>
      <c r="C100" s="49"/>
      <c r="D100" s="49"/>
    </row>
    <row r="101" spans="2:4" x14ac:dyDescent="0.35">
      <c r="B101" s="42"/>
      <c r="C101" s="49"/>
      <c r="D101" s="49"/>
    </row>
    <row r="102" spans="2:4" x14ac:dyDescent="0.35">
      <c r="B102" s="42"/>
      <c r="C102" s="49"/>
      <c r="D102" s="49"/>
    </row>
    <row r="103" spans="2:4" x14ac:dyDescent="0.35">
      <c r="B103" s="42"/>
      <c r="C103" s="49"/>
      <c r="D103" s="49"/>
    </row>
    <row r="104" spans="2:4" x14ac:dyDescent="0.35">
      <c r="B104" s="42"/>
      <c r="C104" s="49"/>
      <c r="D104" s="49"/>
    </row>
    <row r="105" spans="2:4" x14ac:dyDescent="0.35">
      <c r="B105" s="42"/>
      <c r="C105" s="49"/>
      <c r="D105" s="49"/>
    </row>
    <row r="106" spans="2:4" x14ac:dyDescent="0.35">
      <c r="B106" s="42"/>
      <c r="C106" s="49"/>
      <c r="D106" s="49"/>
    </row>
    <row r="107" spans="2:4" x14ac:dyDescent="0.35">
      <c r="B107" s="42"/>
      <c r="C107" s="49"/>
      <c r="D107" s="49"/>
    </row>
    <row r="108" spans="2:4" x14ac:dyDescent="0.35">
      <c r="B108" s="42"/>
      <c r="C108" s="49"/>
      <c r="D108" s="49"/>
    </row>
    <row r="109" spans="2:4" x14ac:dyDescent="0.35">
      <c r="B109" s="42"/>
      <c r="C109" s="49"/>
      <c r="D109" s="49"/>
    </row>
    <row r="110" spans="2:4" x14ac:dyDescent="0.35">
      <c r="B110" s="42"/>
      <c r="C110" s="49"/>
      <c r="D110" s="49"/>
    </row>
    <row r="111" spans="2:4" x14ac:dyDescent="0.35">
      <c r="B111" s="42"/>
      <c r="C111" s="49"/>
      <c r="D111" s="49"/>
    </row>
    <row r="112" spans="2:4" x14ac:dyDescent="0.35">
      <c r="B112" s="42"/>
      <c r="C112" s="49"/>
      <c r="D112" s="49"/>
    </row>
    <row r="113" spans="2:8" x14ac:dyDescent="0.35">
      <c r="B113" s="42"/>
      <c r="C113" s="49"/>
      <c r="D113" s="49"/>
    </row>
    <row r="114" spans="2:8" x14ac:dyDescent="0.35">
      <c r="B114" s="42"/>
      <c r="C114" s="49"/>
      <c r="D114" s="49"/>
    </row>
    <row r="115" spans="2:8" x14ac:dyDescent="0.35">
      <c r="B115" s="42"/>
      <c r="C115" s="49"/>
      <c r="D115" s="49"/>
    </row>
    <row r="116" spans="2:8" x14ac:dyDescent="0.35">
      <c r="B116" s="42"/>
      <c r="C116" s="49"/>
      <c r="D116" s="49"/>
    </row>
    <row r="117" spans="2:8" x14ac:dyDescent="0.35">
      <c r="B117" s="42"/>
      <c r="C117" s="49"/>
      <c r="D117" s="49"/>
    </row>
    <row r="118" spans="2:8" x14ac:dyDescent="0.35">
      <c r="B118" s="42"/>
      <c r="C118" s="49"/>
      <c r="D118" s="49"/>
    </row>
    <row r="119" spans="2:8" x14ac:dyDescent="0.35">
      <c r="B119" s="42"/>
      <c r="C119" s="49"/>
      <c r="D119" s="49"/>
    </row>
    <row r="120" spans="2:8" x14ac:dyDescent="0.35">
      <c r="B120" s="42"/>
      <c r="C120" s="49"/>
      <c r="D120" s="49"/>
    </row>
    <row r="121" spans="2:8" x14ac:dyDescent="0.35">
      <c r="B121" s="42"/>
      <c r="C121" s="49"/>
      <c r="D121" s="49"/>
    </row>
    <row r="122" spans="2:8" ht="34.9" customHeight="1" x14ac:dyDescent="0.35">
      <c r="B122" s="42"/>
      <c r="C122" s="49"/>
      <c r="D122" s="49"/>
    </row>
    <row r="123" spans="2:8" ht="17.649999999999999" x14ac:dyDescent="0.5">
      <c r="B123" s="42"/>
      <c r="C123" s="67">
        <v>2021</v>
      </c>
      <c r="D123" s="67"/>
      <c r="E123" s="67"/>
      <c r="F123" s="67"/>
      <c r="G123" s="67"/>
      <c r="H123" s="42"/>
    </row>
    <row r="124" spans="2:8" ht="15" x14ac:dyDescent="0.4">
      <c r="B124" s="42"/>
      <c r="C124" s="68"/>
      <c r="D124" s="69" t="s">
        <v>234</v>
      </c>
      <c r="E124" s="70" t="s">
        <v>238</v>
      </c>
      <c r="F124" s="70" t="s">
        <v>235</v>
      </c>
      <c r="G124" s="69" t="s">
        <v>236</v>
      </c>
      <c r="H124" s="42"/>
    </row>
    <row r="125" spans="2:8" x14ac:dyDescent="0.35">
      <c r="B125" s="42"/>
      <c r="C125" s="90" t="s">
        <v>219</v>
      </c>
      <c r="D125" s="76">
        <v>1688561596</v>
      </c>
      <c r="E125" s="77">
        <v>0.17034393684897298</v>
      </c>
      <c r="F125" s="78">
        <v>115822.2</v>
      </c>
      <c r="G125" s="77">
        <v>3.2861407530369702E-2</v>
      </c>
      <c r="H125" s="51"/>
    </row>
    <row r="126" spans="2:8" x14ac:dyDescent="0.35">
      <c r="B126" s="42"/>
      <c r="C126" s="90" t="s">
        <v>220</v>
      </c>
      <c r="D126" s="76">
        <v>1528934812</v>
      </c>
      <c r="E126" s="77">
        <v>-9.4534178900039345E-2</v>
      </c>
      <c r="F126" s="78">
        <v>109141.72</v>
      </c>
      <c r="G126" s="77">
        <v>-5.7678752432607894E-2</v>
      </c>
      <c r="H126" s="51"/>
    </row>
    <row r="127" spans="2:8" x14ac:dyDescent="0.35">
      <c r="B127" s="42"/>
      <c r="C127" s="90" t="s">
        <v>221</v>
      </c>
      <c r="D127" s="76">
        <v>1622305504</v>
      </c>
      <c r="E127" s="77">
        <v>6.1069112474364973E-2</v>
      </c>
      <c r="F127" s="78">
        <v>111447.72</v>
      </c>
      <c r="G127" s="77">
        <v>2.1128492385863007E-2</v>
      </c>
      <c r="H127" s="51"/>
    </row>
    <row r="128" spans="2:8" x14ac:dyDescent="0.35">
      <c r="B128" s="42"/>
      <c r="C128" s="90" t="s">
        <v>223</v>
      </c>
      <c r="D128" s="76">
        <v>1684356139</v>
      </c>
      <c r="E128" s="77">
        <v>3.8248427837424215E-2</v>
      </c>
      <c r="F128" s="78">
        <v>107550.22</v>
      </c>
      <c r="G128" s="77">
        <v>8.045030223413141E-2</v>
      </c>
      <c r="H128" s="51"/>
    </row>
    <row r="129" spans="2:8" x14ac:dyDescent="0.35">
      <c r="B129" s="42"/>
      <c r="C129" s="90" t="s">
        <v>224</v>
      </c>
      <c r="D129" s="76">
        <v>1743158398</v>
      </c>
      <c r="E129" s="77">
        <v>3.4910822977681555E-2</v>
      </c>
      <c r="F129" s="78">
        <v>101137.96</v>
      </c>
      <c r="G129" s="77">
        <v>-5.9621077483616447E-2</v>
      </c>
      <c r="H129" s="51"/>
    </row>
    <row r="130" spans="2:8" x14ac:dyDescent="0.35">
      <c r="B130" s="42"/>
      <c r="C130" s="90" t="s">
        <v>225</v>
      </c>
      <c r="D130" s="76">
        <v>1406669709</v>
      </c>
      <c r="E130" s="77">
        <v>-0.1930339144085057</v>
      </c>
      <c r="F130" s="78">
        <v>89937.919999999998</v>
      </c>
      <c r="G130" s="77">
        <v>-0.11074022058582167</v>
      </c>
      <c r="H130" s="51"/>
    </row>
    <row r="131" spans="2:8" x14ac:dyDescent="0.35">
      <c r="B131" s="42"/>
      <c r="C131" s="90" t="s">
        <v>227</v>
      </c>
      <c r="D131" s="76">
        <v>1405368740</v>
      </c>
      <c r="E131" s="77">
        <v>-9.2485747839476939E-4</v>
      </c>
      <c r="F131" s="78">
        <v>92497.66</v>
      </c>
      <c r="G131" s="77">
        <v>3.1872234698379298E-2</v>
      </c>
      <c r="H131" s="51"/>
    </row>
    <row r="132" spans="2:8" x14ac:dyDescent="0.35">
      <c r="B132" s="42"/>
      <c r="C132" s="90" t="s">
        <v>228</v>
      </c>
      <c r="D132" s="76">
        <v>1401855344</v>
      </c>
      <c r="E132" s="77">
        <v>-2.4999816062508673E-3</v>
      </c>
      <c r="F132" s="78">
        <v>92829.96</v>
      </c>
      <c r="G132" s="77">
        <v>3.5925233135627455E-3</v>
      </c>
      <c r="H132" s="51"/>
    </row>
    <row r="133" spans="2:8" x14ac:dyDescent="0.35">
      <c r="B133" s="42"/>
      <c r="C133" s="90" t="s">
        <v>229</v>
      </c>
      <c r="D133" s="76">
        <v>1342821961</v>
      </c>
      <c r="E133" s="77">
        <v>-4.2110894859919257E-2</v>
      </c>
      <c r="F133" s="78">
        <v>83594.22</v>
      </c>
      <c r="G133" s="77">
        <v>-9.9490940209389311E-2</v>
      </c>
      <c r="H133" s="51"/>
    </row>
    <row r="134" spans="2:8" x14ac:dyDescent="0.35">
      <c r="B134" s="42"/>
      <c r="C134" s="90" t="s">
        <v>231</v>
      </c>
      <c r="D134" s="76">
        <v>1491477567</v>
      </c>
      <c r="E134" s="77">
        <v>0.11070388355079941</v>
      </c>
      <c r="F134" s="78">
        <v>78386.02</v>
      </c>
      <c r="G134" s="77">
        <v>-9.2022428044171711E-3</v>
      </c>
      <c r="H134" s="51"/>
    </row>
    <row r="135" spans="2:8" x14ac:dyDescent="0.35">
      <c r="B135" s="42"/>
      <c r="C135" s="90" t="s">
        <v>232</v>
      </c>
      <c r="D135" s="76">
        <v>1292138252</v>
      </c>
      <c r="E135" s="77">
        <v>-0.13365223816336491</v>
      </c>
      <c r="F135" s="78">
        <v>78719.899999999994</v>
      </c>
      <c r="G135" s="77">
        <v>4.259432995832535E-3</v>
      </c>
      <c r="H135" s="51"/>
    </row>
    <row r="136" spans="2:8" ht="13.9" thickBot="1" x14ac:dyDescent="0.4">
      <c r="B136" s="42"/>
      <c r="C136" s="91" t="s">
        <v>233</v>
      </c>
      <c r="D136" s="80">
        <v>1312670780</v>
      </c>
      <c r="E136" s="81">
        <v>1.5890349169850326E-2</v>
      </c>
      <c r="F136" s="82">
        <v>80236.22</v>
      </c>
      <c r="G136" s="81">
        <v>1.926221959123442E-2</v>
      </c>
      <c r="H136" s="51"/>
    </row>
    <row r="137" spans="2:8" ht="14.25" thickTop="1" x14ac:dyDescent="0.4">
      <c r="B137" s="42"/>
      <c r="C137" s="83" t="s">
        <v>218</v>
      </c>
      <c r="D137" s="84">
        <f>SUM(D125:D127)</f>
        <v>4839801912</v>
      </c>
      <c r="E137" s="92">
        <f>D137/D81-1</f>
        <v>0.15809727999956702</v>
      </c>
      <c r="F137" s="84">
        <f>SUM(F125:F127)</f>
        <v>336411.64</v>
      </c>
      <c r="G137" s="92">
        <f>F137/F81-1</f>
        <v>0.11297775828626944</v>
      </c>
      <c r="H137" s="42"/>
    </row>
    <row r="138" spans="2:8" ht="13.9" x14ac:dyDescent="0.4">
      <c r="B138" s="42"/>
      <c r="C138" s="83" t="s">
        <v>222</v>
      </c>
      <c r="D138" s="84">
        <f>SUM(D128:D130)</f>
        <v>4834184246</v>
      </c>
      <c r="E138" s="86">
        <f>D138/D137-1</f>
        <v>-1.1607222985865473E-3</v>
      </c>
      <c r="F138" s="84">
        <f>SUM(F128:F130)</f>
        <v>298626.09999999998</v>
      </c>
      <c r="G138" s="86">
        <f>F138/F137-1</f>
        <v>-0.11231935969873108</v>
      </c>
      <c r="H138" s="42"/>
    </row>
    <row r="139" spans="2:8" ht="13.9" x14ac:dyDescent="0.4">
      <c r="B139" s="42"/>
      <c r="C139" s="83" t="s">
        <v>226</v>
      </c>
      <c r="D139" s="84">
        <f>SUM(D131:D133)</f>
        <v>4150046045</v>
      </c>
      <c r="E139" s="86">
        <f>D139/D138-1</f>
        <v>-0.14152091980484272</v>
      </c>
      <c r="F139" s="84">
        <f>SUM(F131:F133)</f>
        <v>268921.83999999997</v>
      </c>
      <c r="G139" s="86">
        <f t="shared" ref="G139:G140" si="5">F139/F138-1</f>
        <v>-9.946973824458083E-2</v>
      </c>
    </row>
    <row r="140" spans="2:8" ht="13.9" x14ac:dyDescent="0.4">
      <c r="B140" s="42"/>
      <c r="C140" s="83" t="s">
        <v>230</v>
      </c>
      <c r="D140" s="84">
        <f>SUM(D134:D136)</f>
        <v>4096286599</v>
      </c>
      <c r="E140" s="86">
        <f t="shared" ref="E140" si="6">D140/D139-1</f>
        <v>-1.2953939647192492E-2</v>
      </c>
      <c r="F140" s="84">
        <f>SUM(F134:F136)</f>
        <v>237342.13999999998</v>
      </c>
      <c r="G140" s="86">
        <f t="shared" si="5"/>
        <v>-0.11743077468159513</v>
      </c>
    </row>
    <row r="141" spans="2:8" ht="14.25" thickBot="1" x14ac:dyDescent="0.45">
      <c r="B141" s="42"/>
      <c r="C141" s="83">
        <v>2021</v>
      </c>
      <c r="D141" s="88">
        <f>SUM(D137:D140)</f>
        <v>17920318802</v>
      </c>
      <c r="E141" s="93">
        <f>D141/D82-1</f>
        <v>0.26421133637390226</v>
      </c>
      <c r="F141" s="88">
        <f>SUM(F137:F140)</f>
        <v>1141301.72</v>
      </c>
      <c r="G141" s="93">
        <f>F141/F82-1</f>
        <v>0.16097757317784334</v>
      </c>
      <c r="H141" s="42"/>
    </row>
    <row r="142" spans="2:8" ht="13.9" thickTop="1" x14ac:dyDescent="0.35">
      <c r="B142" s="42"/>
      <c r="C142" s="57"/>
      <c r="D142" s="58"/>
      <c r="E142" s="59"/>
      <c r="F142" s="60"/>
      <c r="G142" s="59"/>
      <c r="H142" s="42"/>
    </row>
    <row r="143" spans="2:8" ht="94.5" customHeight="1" x14ac:dyDescent="0.35">
      <c r="B143" s="42"/>
      <c r="C143" s="63" t="str">
        <f>_xlfn.CONCAT("The fervor around the platform seems to fade away around early 2021. Growth stops and numbers begin to decline in the second half of the year.",CHAR(10),"The number of active streamers also declined from the end of the second quarter, with numbers returning to March 2020 levels.", CHAR(10),"YoY the number of hours viewed in 2021 grew by 26% and the number of streamers by 16%.", CHAR(10),"From January to December 2021, the number of hours viewed decreased by 22%, while the number of active streamers also decreased by 30%.")</f>
        <v>The fervor around the platform seems to fade away around early 2021. Growth stops and numbers begin to decline in the second half of the year.
The number of active streamers also declined from the end of the second quarter, with numbers returning to March 2020 levels.
YoY the number of hours viewed in 2021 grew by 26% and the number of streamers by 16%.
From January to December 2021, the number of hours viewed decreased by 22%, while the number of active streamers also decreased by 30%.</v>
      </c>
      <c r="D143" s="63"/>
      <c r="E143" s="63"/>
      <c r="F143" s="63"/>
      <c r="G143" s="63"/>
      <c r="H143" s="42"/>
    </row>
    <row r="144" spans="2:8" ht="6.75" customHeight="1" x14ac:dyDescent="0.35">
      <c r="B144" s="42"/>
      <c r="C144" s="61"/>
      <c r="D144" s="61"/>
      <c r="E144" s="61"/>
      <c r="F144" s="61"/>
      <c r="G144" s="61"/>
      <c r="H144" s="42"/>
    </row>
    <row r="145" spans="2:8" x14ac:dyDescent="0.35">
      <c r="B145" s="42"/>
      <c r="C145" s="61"/>
      <c r="D145" s="61"/>
      <c r="E145" s="61"/>
      <c r="F145" s="61"/>
      <c r="G145" s="61"/>
      <c r="H145" s="42"/>
    </row>
    <row r="146" spans="2:8" x14ac:dyDescent="0.35">
      <c r="B146" s="42"/>
      <c r="C146" s="61"/>
      <c r="D146" s="61"/>
      <c r="E146" s="61"/>
      <c r="F146" s="61"/>
      <c r="G146" s="61"/>
      <c r="H146" s="42"/>
    </row>
    <row r="147" spans="2:8" x14ac:dyDescent="0.35">
      <c r="B147" s="42"/>
      <c r="C147" s="61"/>
      <c r="D147" s="61"/>
      <c r="E147" s="61"/>
      <c r="F147" s="61"/>
      <c r="G147" s="61"/>
      <c r="H147" s="42"/>
    </row>
    <row r="148" spans="2:8" x14ac:dyDescent="0.35">
      <c r="B148" s="42"/>
      <c r="C148" s="61"/>
      <c r="D148" s="61"/>
      <c r="E148" s="61"/>
      <c r="F148" s="61"/>
      <c r="G148" s="61"/>
      <c r="H148" s="42"/>
    </row>
    <row r="149" spans="2:8" x14ac:dyDescent="0.35">
      <c r="B149" s="42"/>
      <c r="C149" s="61"/>
      <c r="D149" s="61"/>
      <c r="E149" s="61"/>
      <c r="F149" s="61"/>
      <c r="G149" s="61"/>
      <c r="H149" s="42"/>
    </row>
    <row r="150" spans="2:8" x14ac:dyDescent="0.35">
      <c r="B150" s="42"/>
      <c r="C150" s="61"/>
      <c r="D150" s="61"/>
      <c r="E150" s="61"/>
      <c r="F150" s="61"/>
      <c r="G150" s="61"/>
      <c r="H150" s="42"/>
    </row>
    <row r="151" spans="2:8" x14ac:dyDescent="0.35">
      <c r="B151" s="42"/>
      <c r="C151" s="61"/>
      <c r="D151" s="61"/>
      <c r="E151" s="61"/>
      <c r="F151" s="61"/>
      <c r="G151" s="61"/>
      <c r="H151" s="42"/>
    </row>
    <row r="152" spans="2:8" x14ac:dyDescent="0.35">
      <c r="B152" s="42"/>
      <c r="C152" s="61"/>
      <c r="D152" s="61"/>
      <c r="E152" s="61"/>
      <c r="F152" s="61"/>
      <c r="G152" s="61"/>
      <c r="H152" s="42"/>
    </row>
    <row r="153" spans="2:8" x14ac:dyDescent="0.35">
      <c r="B153" s="42"/>
      <c r="C153" s="61"/>
      <c r="D153" s="61"/>
      <c r="E153" s="61"/>
      <c r="F153" s="61"/>
      <c r="G153" s="61"/>
      <c r="H153" s="42"/>
    </row>
    <row r="154" spans="2:8" x14ac:dyDescent="0.35">
      <c r="B154" s="42"/>
      <c r="C154" s="61"/>
      <c r="D154" s="61"/>
      <c r="E154" s="61"/>
      <c r="F154" s="61"/>
      <c r="G154" s="61"/>
      <c r="H154" s="42"/>
    </row>
    <row r="155" spans="2:8" x14ac:dyDescent="0.35">
      <c r="B155" s="42"/>
      <c r="C155" s="61"/>
      <c r="D155" s="61"/>
      <c r="E155" s="61"/>
      <c r="F155" s="61"/>
      <c r="G155" s="61"/>
      <c r="H155" s="42"/>
    </row>
    <row r="156" spans="2:8" x14ac:dyDescent="0.35">
      <c r="B156" s="42"/>
      <c r="C156" s="61"/>
      <c r="D156" s="61"/>
      <c r="E156" s="61"/>
      <c r="F156" s="61"/>
      <c r="G156" s="61"/>
      <c r="H156" s="42"/>
    </row>
    <row r="157" spans="2:8" x14ac:dyDescent="0.35">
      <c r="B157" s="42"/>
      <c r="C157" s="61"/>
      <c r="D157" s="61"/>
      <c r="E157" s="61"/>
      <c r="F157" s="61"/>
      <c r="G157" s="61"/>
      <c r="H157" s="42"/>
    </row>
    <row r="158" spans="2:8" x14ac:dyDescent="0.35">
      <c r="B158" s="42"/>
      <c r="C158" s="61"/>
      <c r="D158" s="61"/>
      <c r="E158" s="61"/>
      <c r="F158" s="61"/>
      <c r="G158" s="61"/>
      <c r="H158" s="42"/>
    </row>
    <row r="159" spans="2:8" x14ac:dyDescent="0.35">
      <c r="B159" s="42"/>
      <c r="C159" s="61"/>
      <c r="D159" s="61"/>
      <c r="E159" s="61"/>
      <c r="F159" s="61"/>
      <c r="G159" s="61"/>
      <c r="H159" s="42"/>
    </row>
    <row r="160" spans="2:8" x14ac:dyDescent="0.35">
      <c r="B160" s="42"/>
      <c r="C160" s="61"/>
      <c r="D160" s="61"/>
      <c r="E160" s="61"/>
      <c r="F160" s="61"/>
      <c r="G160" s="61"/>
      <c r="H160" s="42"/>
    </row>
    <row r="161" spans="2:8" x14ac:dyDescent="0.35">
      <c r="B161" s="42"/>
      <c r="C161" s="61"/>
      <c r="D161" s="61"/>
      <c r="E161" s="61"/>
      <c r="F161" s="61"/>
      <c r="G161" s="61"/>
      <c r="H161" s="42"/>
    </row>
    <row r="162" spans="2:8" x14ac:dyDescent="0.35">
      <c r="B162" s="42"/>
      <c r="C162" s="61"/>
      <c r="D162" s="61"/>
      <c r="E162" s="61"/>
      <c r="F162" s="61"/>
      <c r="G162" s="61"/>
      <c r="H162" s="42"/>
    </row>
    <row r="163" spans="2:8" x14ac:dyDescent="0.35">
      <c r="B163" s="42"/>
      <c r="C163" s="61"/>
      <c r="D163" s="61"/>
      <c r="E163" s="61"/>
      <c r="F163" s="61"/>
      <c r="G163" s="61"/>
      <c r="H163" s="42"/>
    </row>
    <row r="164" spans="2:8" x14ac:dyDescent="0.35">
      <c r="B164" s="42"/>
      <c r="C164" s="61"/>
      <c r="D164" s="61"/>
      <c r="E164" s="61"/>
      <c r="F164" s="61"/>
      <c r="G164" s="61"/>
      <c r="H164" s="42"/>
    </row>
    <row r="165" spans="2:8" x14ac:dyDescent="0.35">
      <c r="B165" s="42"/>
      <c r="C165" s="61"/>
      <c r="D165" s="61"/>
      <c r="E165" s="61"/>
      <c r="F165" s="61"/>
      <c r="G165" s="61"/>
      <c r="H165" s="42"/>
    </row>
    <row r="166" spans="2:8" x14ac:dyDescent="0.35">
      <c r="B166" s="42"/>
      <c r="C166" s="61"/>
      <c r="D166" s="61"/>
      <c r="E166" s="61"/>
      <c r="F166" s="61"/>
      <c r="G166" s="61"/>
      <c r="H166" s="42"/>
    </row>
    <row r="167" spans="2:8" x14ac:dyDescent="0.35">
      <c r="B167" s="42"/>
      <c r="C167" s="61"/>
      <c r="D167" s="61"/>
      <c r="E167" s="61"/>
      <c r="F167" s="61"/>
      <c r="G167" s="61"/>
      <c r="H167" s="42"/>
    </row>
    <row r="168" spans="2:8" x14ac:dyDescent="0.35">
      <c r="B168" s="42"/>
      <c r="C168" s="61"/>
      <c r="D168" s="61"/>
      <c r="E168" s="61"/>
      <c r="F168" s="61"/>
      <c r="G168" s="61"/>
      <c r="H168" s="42"/>
    </row>
    <row r="169" spans="2:8" x14ac:dyDescent="0.35">
      <c r="B169" s="42"/>
      <c r="C169" s="61"/>
      <c r="D169" s="61"/>
      <c r="E169" s="61"/>
      <c r="F169" s="61"/>
      <c r="G169" s="61"/>
      <c r="H169" s="42"/>
    </row>
    <row r="170" spans="2:8" x14ac:dyDescent="0.35">
      <c r="B170" s="42"/>
      <c r="C170" s="61"/>
      <c r="D170" s="61"/>
      <c r="E170" s="61"/>
      <c r="F170" s="61"/>
      <c r="G170" s="61"/>
      <c r="H170" s="42"/>
    </row>
    <row r="171" spans="2:8" x14ac:dyDescent="0.35">
      <c r="B171" s="42"/>
      <c r="C171" s="61"/>
      <c r="D171" s="61"/>
      <c r="E171" s="61"/>
      <c r="F171" s="61"/>
      <c r="G171" s="61"/>
      <c r="H171" s="42"/>
    </row>
    <row r="172" spans="2:8" x14ac:dyDescent="0.35">
      <c r="B172" s="42"/>
      <c r="C172" s="61"/>
      <c r="D172" s="61"/>
      <c r="E172" s="61"/>
      <c r="F172" s="61"/>
      <c r="G172" s="61"/>
      <c r="H172" s="42"/>
    </row>
    <row r="173" spans="2:8" x14ac:dyDescent="0.35">
      <c r="B173" s="42"/>
      <c r="C173" s="61"/>
      <c r="D173" s="61"/>
      <c r="E173" s="61"/>
      <c r="F173" s="61"/>
      <c r="G173" s="61"/>
      <c r="H173" s="42"/>
    </row>
    <row r="174" spans="2:8" x14ac:dyDescent="0.35">
      <c r="B174" s="42"/>
      <c r="C174" s="61"/>
      <c r="D174" s="61"/>
      <c r="E174" s="61"/>
      <c r="F174" s="61"/>
      <c r="G174" s="61"/>
      <c r="H174" s="42"/>
    </row>
    <row r="175" spans="2:8" x14ac:dyDescent="0.35">
      <c r="B175" s="42"/>
      <c r="C175" s="61"/>
      <c r="D175" s="61"/>
      <c r="E175" s="61"/>
      <c r="F175" s="61"/>
      <c r="G175" s="61"/>
      <c r="H175" s="42"/>
    </row>
    <row r="176" spans="2:8" x14ac:dyDescent="0.35">
      <c r="B176" s="42"/>
      <c r="C176" s="61"/>
      <c r="D176" s="61"/>
      <c r="E176" s="61"/>
      <c r="F176" s="61"/>
      <c r="G176" s="61"/>
      <c r="H176" s="42"/>
    </row>
    <row r="177" spans="2:8" x14ac:dyDescent="0.35">
      <c r="B177" s="42"/>
      <c r="C177" s="61"/>
      <c r="D177" s="61"/>
      <c r="E177" s="61"/>
      <c r="F177" s="61"/>
      <c r="G177" s="61"/>
      <c r="H177" s="42"/>
    </row>
    <row r="178" spans="2:8" x14ac:dyDescent="0.35">
      <c r="B178" s="42"/>
      <c r="C178" s="61"/>
      <c r="D178" s="61"/>
      <c r="E178" s="61"/>
      <c r="F178" s="61"/>
      <c r="G178" s="61"/>
      <c r="H178" s="42"/>
    </row>
    <row r="179" spans="2:8" x14ac:dyDescent="0.35">
      <c r="B179" s="42"/>
      <c r="C179" s="61"/>
      <c r="D179" s="61"/>
      <c r="E179" s="61"/>
      <c r="F179" s="61"/>
      <c r="G179" s="61"/>
      <c r="H179" s="42"/>
    </row>
    <row r="180" spans="2:8" x14ac:dyDescent="0.35">
      <c r="B180" s="42"/>
      <c r="C180" s="61"/>
      <c r="D180" s="61"/>
      <c r="E180" s="61"/>
      <c r="F180" s="61"/>
      <c r="G180" s="61"/>
      <c r="H180" s="42"/>
    </row>
    <row r="181" spans="2:8" x14ac:dyDescent="0.35">
      <c r="B181" s="42"/>
      <c r="C181" s="61"/>
      <c r="D181" s="61"/>
      <c r="E181" s="61"/>
      <c r="F181" s="61"/>
      <c r="G181" s="61"/>
      <c r="H181" s="42"/>
    </row>
    <row r="182" spans="2:8" x14ac:dyDescent="0.35">
      <c r="B182" s="42"/>
      <c r="C182" s="61"/>
      <c r="D182" s="61"/>
      <c r="E182" s="61"/>
      <c r="F182" s="61"/>
      <c r="G182" s="61"/>
      <c r="H182" s="42"/>
    </row>
    <row r="183" spans="2:8" x14ac:dyDescent="0.35">
      <c r="B183" s="42"/>
      <c r="C183" s="61"/>
      <c r="D183" s="61"/>
      <c r="E183" s="61"/>
      <c r="F183" s="61"/>
      <c r="G183" s="61"/>
      <c r="H183" s="42"/>
    </row>
    <row r="184" spans="2:8" x14ac:dyDescent="0.35">
      <c r="B184" s="42"/>
      <c r="C184" s="61"/>
      <c r="D184" s="61"/>
      <c r="E184" s="61"/>
      <c r="F184" s="61"/>
      <c r="G184" s="61"/>
      <c r="H184" s="42"/>
    </row>
    <row r="185" spans="2:8" ht="14.25" customHeight="1" x14ac:dyDescent="0.4">
      <c r="B185" s="42"/>
      <c r="C185" s="68"/>
      <c r="D185" s="94" t="s">
        <v>261</v>
      </c>
      <c r="E185" s="94"/>
      <c r="F185" s="94"/>
      <c r="H185" s="42"/>
    </row>
    <row r="186" spans="2:8" ht="15" x14ac:dyDescent="0.4">
      <c r="B186" s="42"/>
      <c r="C186" s="68"/>
      <c r="D186" s="95">
        <v>2019</v>
      </c>
      <c r="E186" s="95">
        <v>2021</v>
      </c>
      <c r="F186" s="69" t="s">
        <v>262</v>
      </c>
      <c r="H186" s="42"/>
    </row>
    <row r="187" spans="2:8" ht="13.9" x14ac:dyDescent="0.4">
      <c r="B187" s="42"/>
      <c r="C187" s="83" t="s">
        <v>218</v>
      </c>
      <c r="D187" s="96">
        <f>_xlfn.XLOOKUP(C187,C19:C22,D19:D22)</f>
        <v>2119856543</v>
      </c>
      <c r="E187" s="96">
        <f>_xlfn.XLOOKUP(C187,C137:C140,D137:D140)</f>
        <v>4839801912</v>
      </c>
      <c r="F187" s="97">
        <f>E187/D187-1</f>
        <v>1.2830799225454945</v>
      </c>
      <c r="H187" s="42"/>
    </row>
    <row r="188" spans="2:8" ht="13.9" x14ac:dyDescent="0.4">
      <c r="B188" s="42"/>
      <c r="C188" s="83" t="s">
        <v>222</v>
      </c>
      <c r="D188" s="96">
        <f>_xlfn.XLOOKUP(C188,C20:C23,D20:D23)</f>
        <v>2108633116</v>
      </c>
      <c r="E188" s="96">
        <f>_xlfn.XLOOKUP(C188,C138:C141,D138:D141)</f>
        <v>4834184246</v>
      </c>
      <c r="F188" s="97">
        <f t="shared" ref="F188:F190" si="7">E188/D188-1</f>
        <v>1.2925677346708238</v>
      </c>
      <c r="H188" s="42"/>
    </row>
    <row r="189" spans="2:8" ht="13.9" x14ac:dyDescent="0.4">
      <c r="B189" s="42"/>
      <c r="C189" s="83" t="s">
        <v>226</v>
      </c>
      <c r="D189" s="96">
        <f>_xlfn.XLOOKUP(C189,C21:C24,D21:D24)</f>
        <v>2134591086</v>
      </c>
      <c r="E189" s="96">
        <f>_xlfn.XLOOKUP(C189,C139:C142,D139:D142)</f>
        <v>4150046045</v>
      </c>
      <c r="F189" s="97">
        <f t="shared" si="7"/>
        <v>0.94418784572775083</v>
      </c>
      <c r="H189" s="42"/>
    </row>
    <row r="190" spans="2:8" ht="14.25" thickBot="1" x14ac:dyDescent="0.45">
      <c r="B190" s="42"/>
      <c r="C190" s="83" t="s">
        <v>230</v>
      </c>
      <c r="D190" s="98">
        <f>_xlfn.XLOOKUP(C190,C22:C64,D22:D64)</f>
        <v>2083841582</v>
      </c>
      <c r="E190" s="98">
        <f>_xlfn.XLOOKUP(C190,C140:C143,D140:D143)</f>
        <v>4096286599</v>
      </c>
      <c r="F190" s="99">
        <f t="shared" si="7"/>
        <v>0.96573800733380311</v>
      </c>
      <c r="H190" s="42"/>
    </row>
    <row r="191" spans="2:8" ht="13.9" thickTop="1" x14ac:dyDescent="0.35">
      <c r="B191" s="42"/>
      <c r="C191" s="100"/>
      <c r="D191" s="101">
        <f>SUM(D187:D190)</f>
        <v>8446922327</v>
      </c>
      <c r="E191" s="101">
        <f>SUM(E187:E190)</f>
        <v>17920318802</v>
      </c>
      <c r="F191" s="102">
        <f>E191/D191-1</f>
        <v>1.1215204909270855</v>
      </c>
      <c r="H191" s="42"/>
    </row>
    <row r="192" spans="2:8" x14ac:dyDescent="0.35">
      <c r="B192" s="42"/>
      <c r="C192" s="103"/>
      <c r="D192" s="100"/>
      <c r="E192" s="100"/>
      <c r="F192" s="100"/>
      <c r="G192" s="42"/>
      <c r="H192" s="42"/>
    </row>
    <row r="193" spans="2:8" ht="15" x14ac:dyDescent="0.4">
      <c r="B193" s="42"/>
      <c r="C193" s="68"/>
      <c r="D193" s="104" t="s">
        <v>263</v>
      </c>
      <c r="E193" s="104"/>
      <c r="F193" s="104"/>
      <c r="H193" s="42"/>
    </row>
    <row r="194" spans="2:8" ht="15" x14ac:dyDescent="0.4">
      <c r="B194" s="42"/>
      <c r="C194" s="68"/>
      <c r="D194" s="95">
        <v>2019</v>
      </c>
      <c r="E194" s="95">
        <v>2021</v>
      </c>
      <c r="F194" s="69" t="s">
        <v>262</v>
      </c>
      <c r="H194" s="42"/>
    </row>
    <row r="195" spans="2:8" ht="13.9" x14ac:dyDescent="0.4">
      <c r="B195" s="42"/>
      <c r="C195" s="83" t="s">
        <v>218</v>
      </c>
      <c r="D195" s="96">
        <f>_xlfn.XLOOKUP(C195,C19:C22,F19:F22)</f>
        <v>196559.98122448981</v>
      </c>
      <c r="E195" s="96">
        <f>_xlfn.XLOOKUP(C195,C137:C140,F137:F140)</f>
        <v>336411.64</v>
      </c>
      <c r="F195" s="97">
        <f>E195/D195-1</f>
        <v>0.71149609347889897</v>
      </c>
      <c r="H195" s="42"/>
    </row>
    <row r="196" spans="2:8" ht="13.9" x14ac:dyDescent="0.4">
      <c r="B196" s="42"/>
      <c r="C196" s="83" t="s">
        <v>222</v>
      </c>
      <c r="D196" s="96">
        <f>_xlfn.XLOOKUP(C196,C20:C23,F20:F23)</f>
        <v>174382.56</v>
      </c>
      <c r="E196" s="96">
        <f>_xlfn.XLOOKUP(C196,C138:C141,F138:F141)</f>
        <v>298626.09999999998</v>
      </c>
      <c r="F196" s="97">
        <f t="shared" ref="F196:F198" si="8">E196/D196-1</f>
        <v>0.71247686695275014</v>
      </c>
      <c r="H196" s="42"/>
    </row>
    <row r="197" spans="2:8" ht="13.9" x14ac:dyDescent="0.4">
      <c r="B197" s="42"/>
      <c r="C197" s="83" t="s">
        <v>226</v>
      </c>
      <c r="D197" s="96">
        <f>_xlfn.XLOOKUP(C197,C21:C24,F21:F24)</f>
        <v>162872.78</v>
      </c>
      <c r="E197" s="96">
        <f>_xlfn.XLOOKUP(C197,C139:C142,F139:F142)</f>
        <v>268921.83999999997</v>
      </c>
      <c r="F197" s="97">
        <f t="shared" si="8"/>
        <v>0.65111592004508045</v>
      </c>
      <c r="H197" s="42"/>
    </row>
    <row r="198" spans="2:8" ht="14.25" thickBot="1" x14ac:dyDescent="0.45">
      <c r="B198" s="42"/>
      <c r="C198" s="83" t="s">
        <v>230</v>
      </c>
      <c r="D198" s="98">
        <f>_xlfn.XLOOKUP(C198,C22:C64,F22:F64)</f>
        <v>154289.85999999999</v>
      </c>
      <c r="E198" s="98">
        <f>_xlfn.XLOOKUP(C198,C140:C143,F140:F143)</f>
        <v>237342.13999999998</v>
      </c>
      <c r="F198" s="99">
        <f t="shared" si="8"/>
        <v>0.53828735083433221</v>
      </c>
      <c r="H198" s="42"/>
    </row>
    <row r="199" spans="2:8" ht="13.9" thickTop="1" x14ac:dyDescent="0.35">
      <c r="C199" s="100"/>
      <c r="D199" s="101">
        <f>SUM(D195:D198)</f>
        <v>688105.18122448982</v>
      </c>
      <c r="E199" s="101">
        <f>SUM(E195:E198)</f>
        <v>1141301.72</v>
      </c>
      <c r="F199" s="102">
        <f>E199/D199-1</f>
        <v>0.65861521049593397</v>
      </c>
    </row>
    <row r="205" spans="2:8" x14ac:dyDescent="0.35">
      <c r="C205" s="62"/>
    </row>
    <row r="206" spans="2:8" x14ac:dyDescent="0.35">
      <c r="C206" s="62"/>
    </row>
    <row r="235" spans="3:7" ht="94.5" customHeight="1" x14ac:dyDescent="0.35">
      <c r="C235" s="36" t="s">
        <v>264</v>
      </c>
      <c r="D235" s="36"/>
      <c r="E235" s="36"/>
      <c r="F235" s="36"/>
      <c r="G235" s="36"/>
    </row>
    <row r="236" spans="3:7" ht="27" customHeight="1" x14ac:dyDescent="0.35">
      <c r="C236" s="61"/>
      <c r="D236" s="61"/>
      <c r="E236" s="61"/>
      <c r="F236" s="61"/>
      <c r="G236" s="61"/>
    </row>
    <row r="238" spans="3:7" ht="76.150000000000006" customHeight="1" x14ac:dyDescent="0.35"/>
  </sheetData>
  <mergeCells count="12">
    <mergeCell ref="C235:G235"/>
    <mergeCell ref="D185:F185"/>
    <mergeCell ref="D193:F193"/>
    <mergeCell ref="C143:G143"/>
    <mergeCell ref="C5:G5"/>
    <mergeCell ref="C64:G64"/>
    <mergeCell ref="C123:G123"/>
    <mergeCell ref="C25:G25"/>
    <mergeCell ref="C26:G26"/>
    <mergeCell ref="C84:G84"/>
    <mergeCell ref="C85:G85"/>
    <mergeCell ref="C86:G86"/>
  </mergeCells>
  <conditionalFormatting sqref="D7:D18">
    <cfRule type="dataBar" priority="28">
      <dataBar>
        <cfvo type="min"/>
        <cfvo type="max"/>
        <color rgb="FFFFB628"/>
      </dataBar>
      <extLst>
        <ext xmlns:x14="http://schemas.microsoft.com/office/spreadsheetml/2009/9/main" uri="{B025F937-C7B1-47D3-B67F-A62EFF666E3E}">
          <x14:id>{44528BE2-5BD7-4999-B130-37C5E8CEDF21}</x14:id>
        </ext>
      </extLst>
    </cfRule>
  </conditionalFormatting>
  <conditionalFormatting sqref="F7:F18">
    <cfRule type="dataBar" priority="27">
      <dataBar>
        <cfvo type="min"/>
        <cfvo type="max"/>
        <color rgb="FFFF555A"/>
      </dataBar>
      <extLst>
        <ext xmlns:x14="http://schemas.microsoft.com/office/spreadsheetml/2009/9/main" uri="{B025F937-C7B1-47D3-B67F-A62EFF666E3E}">
          <x14:id>{FB206696-015A-4C5F-A16C-32EBBD9675E2}</x14:id>
        </ext>
      </extLst>
    </cfRule>
  </conditionalFormatting>
  <conditionalFormatting sqref="D66:D77">
    <cfRule type="dataBar" priority="26">
      <dataBar>
        <cfvo type="min"/>
        <cfvo type="max"/>
        <color rgb="FFFFB628"/>
      </dataBar>
      <extLst>
        <ext xmlns:x14="http://schemas.microsoft.com/office/spreadsheetml/2009/9/main" uri="{B025F937-C7B1-47D3-B67F-A62EFF666E3E}">
          <x14:id>{244657E9-1C1F-4B1A-93F5-33FC37F22A24}</x14:id>
        </ext>
      </extLst>
    </cfRule>
  </conditionalFormatting>
  <conditionalFormatting sqref="D125:D136">
    <cfRule type="dataBar" priority="25">
      <dataBar>
        <cfvo type="min"/>
        <cfvo type="max"/>
        <color rgb="FFFFB628"/>
      </dataBar>
      <extLst>
        <ext xmlns:x14="http://schemas.microsoft.com/office/spreadsheetml/2009/9/main" uri="{B025F937-C7B1-47D3-B67F-A62EFF666E3E}">
          <x14:id>{7C4A6769-1C7D-4314-9F50-06504C87EE19}</x14:id>
        </ext>
      </extLst>
    </cfRule>
  </conditionalFormatting>
  <conditionalFormatting sqref="F66:F77">
    <cfRule type="dataBar" priority="24">
      <dataBar>
        <cfvo type="min"/>
        <cfvo type="max"/>
        <color rgb="FFFF555A"/>
      </dataBar>
      <extLst>
        <ext xmlns:x14="http://schemas.microsoft.com/office/spreadsheetml/2009/9/main" uri="{B025F937-C7B1-47D3-B67F-A62EFF666E3E}">
          <x14:id>{F7D63A2E-1509-492B-B2D5-92B1EEC697AE}</x14:id>
        </ext>
      </extLst>
    </cfRule>
  </conditionalFormatting>
  <conditionalFormatting sqref="F125:F136">
    <cfRule type="dataBar" priority="23">
      <dataBar>
        <cfvo type="min"/>
        <cfvo type="max"/>
        <color rgb="FFFF555A"/>
      </dataBar>
      <extLst>
        <ext xmlns:x14="http://schemas.microsoft.com/office/spreadsheetml/2009/9/main" uri="{B025F937-C7B1-47D3-B67F-A62EFF666E3E}">
          <x14:id>{A3F7059C-A284-4AD8-B5A8-1A5C4827E37C}</x14:id>
        </ext>
      </extLst>
    </cfRule>
  </conditionalFormatting>
  <conditionalFormatting sqref="E7:E18 G7:G18">
    <cfRule type="cellIs" dxfId="7" priority="22" operator="lessThan">
      <formula>-0.001</formula>
    </cfRule>
  </conditionalFormatting>
  <conditionalFormatting sqref="E8:E18 G8:G18">
    <cfRule type="cellIs" dxfId="6" priority="18" operator="between">
      <formula>0</formula>
      <formula>0.009</formula>
    </cfRule>
    <cfRule type="cellIs" dxfId="5" priority="21" operator="greaterThan">
      <formula>0.009</formula>
    </cfRule>
  </conditionalFormatting>
  <conditionalFormatting sqref="E66:E77 G66:G77">
    <cfRule type="cellIs" dxfId="4" priority="16" operator="lessThan">
      <formula>-0.001</formula>
    </cfRule>
    <cfRule type="cellIs" dxfId="3" priority="17" operator="greaterThan">
      <formula>0.009</formula>
    </cfRule>
  </conditionalFormatting>
  <conditionalFormatting sqref="E125:E136 G125:G136">
    <cfRule type="cellIs" dxfId="2" priority="13" operator="between">
      <formula>0</formula>
      <formula>0.009</formula>
    </cfRule>
    <cfRule type="cellIs" dxfId="1" priority="14" operator="lessThan">
      <formula>0</formula>
    </cfRule>
    <cfRule type="cellIs" dxfId="0" priority="15" operator="greaterThan">
      <formula>0.009</formula>
    </cfRule>
  </conditionalFormatting>
  <conditionalFormatting sqref="F1:F2">
    <cfRule type="iconSet" priority="9">
      <iconSet iconSet="3Arrows">
        <cfvo type="percent" val="0"/>
        <cfvo type="num" val="0"/>
        <cfvo type="num" val="0" gte="0"/>
      </iconSet>
    </cfRule>
  </conditionalFormatting>
  <conditionalFormatting sqref="E78:E82 G78:G82">
    <cfRule type="iconSet" priority="8">
      <iconSet iconSet="3Symbols">
        <cfvo type="percent" val="0"/>
        <cfvo type="percent" val="33"/>
        <cfvo type="percent" val="67"/>
      </iconSet>
    </cfRule>
  </conditionalFormatting>
  <printOptions horizontalCentered="1" verticalCentered="1"/>
  <pageMargins left="0.25" right="0.25" top="0.75" bottom="0.75" header="0.3" footer="0.3"/>
  <pageSetup paperSize="9" scale="77" fitToWidth="0" fitToHeight="0" orientation="portrait" r:id="rId1"/>
  <headerFooter>
    <oddFooter>Pagina &amp;P di &amp;N</oddFooter>
  </headerFooter>
  <drawing r:id="rId2"/>
  <extLst>
    <ext xmlns:x14="http://schemas.microsoft.com/office/spreadsheetml/2009/9/main" uri="{78C0D931-6437-407d-A8EE-F0AAD7539E65}">
      <x14:conditionalFormattings>
        <x14:conditionalFormatting xmlns:xm="http://schemas.microsoft.com/office/excel/2006/main">
          <x14:cfRule type="dataBar" id="{44528BE2-5BD7-4999-B130-37C5E8CEDF21}">
            <x14:dataBar minLength="0" maxLength="100" gradient="0">
              <x14:cfvo type="autoMin"/>
              <x14:cfvo type="autoMax"/>
              <x14:negativeFillColor rgb="FFFF0000"/>
              <x14:axisColor rgb="FF000000"/>
            </x14:dataBar>
          </x14:cfRule>
          <xm:sqref>D7:D18</xm:sqref>
        </x14:conditionalFormatting>
        <x14:conditionalFormatting xmlns:xm="http://schemas.microsoft.com/office/excel/2006/main">
          <x14:cfRule type="dataBar" id="{FB206696-015A-4C5F-A16C-32EBBD9675E2}">
            <x14:dataBar minLength="0" maxLength="100" gradient="0">
              <x14:cfvo type="autoMin"/>
              <x14:cfvo type="autoMax"/>
              <x14:negativeFillColor rgb="FFFF0000"/>
              <x14:axisColor rgb="FF000000"/>
            </x14:dataBar>
          </x14:cfRule>
          <xm:sqref>F7:F18</xm:sqref>
        </x14:conditionalFormatting>
        <x14:conditionalFormatting xmlns:xm="http://schemas.microsoft.com/office/excel/2006/main">
          <x14:cfRule type="dataBar" id="{244657E9-1C1F-4B1A-93F5-33FC37F22A24}">
            <x14:dataBar minLength="0" maxLength="100" gradient="0">
              <x14:cfvo type="autoMin"/>
              <x14:cfvo type="autoMax"/>
              <x14:negativeFillColor rgb="FFFF0000"/>
              <x14:axisColor rgb="FF000000"/>
            </x14:dataBar>
          </x14:cfRule>
          <xm:sqref>D66:D77</xm:sqref>
        </x14:conditionalFormatting>
        <x14:conditionalFormatting xmlns:xm="http://schemas.microsoft.com/office/excel/2006/main">
          <x14:cfRule type="dataBar" id="{7C4A6769-1C7D-4314-9F50-06504C87EE19}">
            <x14:dataBar minLength="0" maxLength="100" gradient="0">
              <x14:cfvo type="autoMin"/>
              <x14:cfvo type="autoMax"/>
              <x14:negativeFillColor rgb="FFFF0000"/>
              <x14:axisColor rgb="FF000000"/>
            </x14:dataBar>
          </x14:cfRule>
          <xm:sqref>D125:D136</xm:sqref>
        </x14:conditionalFormatting>
        <x14:conditionalFormatting xmlns:xm="http://schemas.microsoft.com/office/excel/2006/main">
          <x14:cfRule type="dataBar" id="{F7D63A2E-1509-492B-B2D5-92B1EEC697AE}">
            <x14:dataBar minLength="0" maxLength="100" gradient="0">
              <x14:cfvo type="autoMin"/>
              <x14:cfvo type="autoMax"/>
              <x14:negativeFillColor rgb="FFFF0000"/>
              <x14:axisColor rgb="FF000000"/>
            </x14:dataBar>
          </x14:cfRule>
          <xm:sqref>F66:F77</xm:sqref>
        </x14:conditionalFormatting>
        <x14:conditionalFormatting xmlns:xm="http://schemas.microsoft.com/office/excel/2006/main">
          <x14:cfRule type="dataBar" id="{A3F7059C-A284-4AD8-B5A8-1A5C4827E37C}">
            <x14:dataBar minLength="0" maxLength="100" gradient="0">
              <x14:cfvo type="autoMin"/>
              <x14:cfvo type="autoMax"/>
              <x14:negativeFillColor rgb="FFFF0000"/>
              <x14:axisColor rgb="FF000000"/>
            </x14:dataBar>
          </x14:cfRule>
          <xm:sqref>F125:F136</xm:sqref>
        </x14:conditionalFormatting>
        <x14:conditionalFormatting xmlns:xm="http://schemas.microsoft.com/office/excel/2006/main">
          <x14:cfRule type="iconSet" priority="2" id="{00000000-000E-0000-0200-000001000000}">
            <x14:iconSet iconSet="3Triangles">
              <x14:cfvo type="percent">
                <xm:f>0</xm:f>
              </x14:cfvo>
              <x14:cfvo type="num" gte="0">
                <xm:f>0</xm:f>
              </x14:cfvo>
              <x14:cfvo type="num">
                <xm:f>0</xm:f>
              </x14:cfvo>
            </x14:iconSet>
          </x14:cfRule>
          <xm:sqref>E137:E141 G137:G141</xm:sqref>
        </x14:conditionalFormatting>
        <x14:conditionalFormatting xmlns:xm="http://schemas.microsoft.com/office/excel/2006/main">
          <x14:cfRule type="iconSet" priority="4" id="{B81026E0-EBB4-49E8-95CD-F058D53B92B7}">
            <x14:iconSet iconSet="3Triangles">
              <x14:cfvo type="percent">
                <xm:f>0</xm:f>
              </x14:cfvo>
              <x14:cfvo type="num" gte="0">
                <xm:f>0</xm:f>
              </x14:cfvo>
              <x14:cfvo type="num" gte="0">
                <xm:f>0</xm:f>
              </x14:cfvo>
            </x14:iconSet>
          </x14:cfRule>
          <xm:sqref>E20:E22</xm:sqref>
        </x14:conditionalFormatting>
        <x14:conditionalFormatting xmlns:xm="http://schemas.microsoft.com/office/excel/2006/main">
          <x14:cfRule type="iconSet" priority="5" id="{B24EFD9A-4905-43B1-A7B7-561D9B1F9FEE}">
            <x14:iconSet iconSet="3Triangles">
              <x14:cfvo type="percent">
                <xm:f>0</xm:f>
              </x14:cfvo>
              <x14:cfvo type="num">
                <xm:f>0</xm:f>
              </x14:cfvo>
              <x14:cfvo type="num" gte="0">
                <xm:f>0</xm:f>
              </x14:cfvo>
            </x14:iconSet>
          </x14:cfRule>
          <xm:sqref>G20:G22</xm:sqref>
        </x14:conditionalFormatting>
        <x14:conditionalFormatting xmlns:xm="http://schemas.microsoft.com/office/excel/2006/main">
          <x14:cfRule type="iconSet" priority="3" id="{B5CC07A1-808B-42D0-BCE0-9F0C6EB8F175}">
            <x14:iconSet iconSet="3Triangles">
              <x14:cfvo type="percent">
                <xm:f>0</xm:f>
              </x14:cfvo>
              <x14:cfvo type="num" gte="0">
                <xm:f>0</xm:f>
              </x14:cfvo>
              <x14:cfvo type="num">
                <xm:f>0</xm:f>
              </x14:cfvo>
            </x14:iconSet>
          </x14:cfRule>
          <xm:sqref>E78:E82 G78:G82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33611-FD20-4DEB-A495-DC4387BFC3BD}">
  <dimension ref="A1:B193"/>
  <sheetViews>
    <sheetView workbookViewId="0">
      <selection activeCell="B3" sqref="B3"/>
    </sheetView>
  </sheetViews>
  <sheetFormatPr defaultRowHeight="14.25" x14ac:dyDescent="0.45"/>
  <cols>
    <col min="1" max="1" width="34.33203125" bestFit="1" customWidth="1"/>
  </cols>
  <sheetData>
    <row r="1" spans="1:2" x14ac:dyDescent="0.45">
      <c r="A1" t="s">
        <v>241</v>
      </c>
      <c r="B1" t="s">
        <v>242</v>
      </c>
    </row>
    <row r="2" spans="1:2" x14ac:dyDescent="0.45">
      <c r="A2" t="s">
        <v>112</v>
      </c>
      <c r="B2" t="str" cm="1">
        <f t="array" ref="B2">_xlfn._xlws.FILTER(A2:A193,ISNUMBER(SEARCH('Game Analysis'!C5,Foglio4!A2:A193,1)),"")</f>
        <v>Just Chatting</v>
      </c>
    </row>
    <row r="3" spans="1:2" x14ac:dyDescent="0.45">
      <c r="A3" t="s">
        <v>155</v>
      </c>
    </row>
    <row r="4" spans="1:2" x14ac:dyDescent="0.45">
      <c r="A4" t="s">
        <v>131</v>
      </c>
    </row>
    <row r="5" spans="1:2" x14ac:dyDescent="0.45">
      <c r="A5" t="s">
        <v>80</v>
      </c>
    </row>
    <row r="6" spans="1:2" x14ac:dyDescent="0.45">
      <c r="A6" t="s">
        <v>62</v>
      </c>
    </row>
    <row r="7" spans="1:2" x14ac:dyDescent="0.45">
      <c r="A7" t="s">
        <v>61</v>
      </c>
    </row>
    <row r="8" spans="1:2" x14ac:dyDescent="0.45">
      <c r="A8" t="s">
        <v>54</v>
      </c>
    </row>
    <row r="9" spans="1:2" x14ac:dyDescent="0.45">
      <c r="A9" t="s">
        <v>31</v>
      </c>
    </row>
    <row r="10" spans="1:2" x14ac:dyDescent="0.45">
      <c r="A10" t="s">
        <v>170</v>
      </c>
    </row>
    <row r="11" spans="1:2" x14ac:dyDescent="0.45">
      <c r="A11" t="s">
        <v>37</v>
      </c>
    </row>
    <row r="12" spans="1:2" x14ac:dyDescent="0.45">
      <c r="A12" t="s">
        <v>74</v>
      </c>
    </row>
    <row r="13" spans="1:2" x14ac:dyDescent="0.45">
      <c r="A13" t="s">
        <v>196</v>
      </c>
    </row>
    <row r="14" spans="1:2" x14ac:dyDescent="0.45">
      <c r="A14" t="s">
        <v>86</v>
      </c>
    </row>
    <row r="15" spans="1:2" x14ac:dyDescent="0.45">
      <c r="A15" t="s">
        <v>206</v>
      </c>
    </row>
    <row r="16" spans="1:2" x14ac:dyDescent="0.45">
      <c r="A16" t="s">
        <v>192</v>
      </c>
    </row>
    <row r="17" spans="1:1" x14ac:dyDescent="0.45">
      <c r="A17" t="s">
        <v>42</v>
      </c>
    </row>
    <row r="18" spans="1:1" x14ac:dyDescent="0.45">
      <c r="A18" t="s">
        <v>45</v>
      </c>
    </row>
    <row r="19" spans="1:1" x14ac:dyDescent="0.45">
      <c r="A19" t="s">
        <v>89</v>
      </c>
    </row>
    <row r="20" spans="1:1" x14ac:dyDescent="0.45">
      <c r="A20" t="s">
        <v>77</v>
      </c>
    </row>
    <row r="21" spans="1:1" x14ac:dyDescent="0.45">
      <c r="A21" t="s">
        <v>100</v>
      </c>
    </row>
    <row r="22" spans="1:1" x14ac:dyDescent="0.45">
      <c r="A22" t="s">
        <v>13</v>
      </c>
    </row>
    <row r="23" spans="1:1" x14ac:dyDescent="0.45">
      <c r="A23" t="s">
        <v>167</v>
      </c>
    </row>
    <row r="24" spans="1:1" x14ac:dyDescent="0.45">
      <c r="A24" t="s">
        <v>142</v>
      </c>
    </row>
    <row r="25" spans="1:1" x14ac:dyDescent="0.45">
      <c r="A25" t="s">
        <v>111</v>
      </c>
    </row>
    <row r="26" spans="1:1" x14ac:dyDescent="0.45">
      <c r="A26" t="s">
        <v>168</v>
      </c>
    </row>
    <row r="27" spans="1:1" x14ac:dyDescent="0.45">
      <c r="A27" t="s">
        <v>69</v>
      </c>
    </row>
    <row r="28" spans="1:1" x14ac:dyDescent="0.45">
      <c r="A28" t="s">
        <v>201</v>
      </c>
    </row>
    <row r="29" spans="1:1" x14ac:dyDescent="0.45">
      <c r="A29" t="s">
        <v>101</v>
      </c>
    </row>
    <row r="30" spans="1:1" x14ac:dyDescent="0.45">
      <c r="A30" t="s">
        <v>110</v>
      </c>
    </row>
    <row r="31" spans="1:1" x14ac:dyDescent="0.45">
      <c r="A31" t="s">
        <v>78</v>
      </c>
    </row>
    <row r="32" spans="1:1" x14ac:dyDescent="0.45">
      <c r="A32" t="s">
        <v>16</v>
      </c>
    </row>
    <row r="33" spans="1:1" x14ac:dyDescent="0.45">
      <c r="A33" t="s">
        <v>210</v>
      </c>
    </row>
    <row r="34" spans="1:1" x14ac:dyDescent="0.45">
      <c r="A34" t="s">
        <v>173</v>
      </c>
    </row>
    <row r="35" spans="1:1" x14ac:dyDescent="0.45">
      <c r="A35" t="s">
        <v>53</v>
      </c>
    </row>
    <row r="36" spans="1:1" x14ac:dyDescent="0.45">
      <c r="A36" t="s">
        <v>81</v>
      </c>
    </row>
    <row r="37" spans="1:1" x14ac:dyDescent="0.45">
      <c r="A37" t="s">
        <v>79</v>
      </c>
    </row>
    <row r="38" spans="1:1" x14ac:dyDescent="0.45">
      <c r="A38" t="s">
        <v>85</v>
      </c>
    </row>
    <row r="39" spans="1:1" x14ac:dyDescent="0.45">
      <c r="A39" t="s">
        <v>21</v>
      </c>
    </row>
    <row r="40" spans="1:1" x14ac:dyDescent="0.45">
      <c r="A40" t="s">
        <v>115</v>
      </c>
    </row>
    <row r="41" spans="1:1" x14ac:dyDescent="0.45">
      <c r="A41" t="s">
        <v>172</v>
      </c>
    </row>
    <row r="42" spans="1:1" x14ac:dyDescent="0.45">
      <c r="A42" t="s">
        <v>22</v>
      </c>
    </row>
    <row r="43" spans="1:1" x14ac:dyDescent="0.45">
      <c r="A43" t="s">
        <v>67</v>
      </c>
    </row>
    <row r="44" spans="1:1" x14ac:dyDescent="0.45">
      <c r="A44" t="s">
        <v>199</v>
      </c>
    </row>
    <row r="45" spans="1:1" x14ac:dyDescent="0.45">
      <c r="A45" t="s">
        <v>38</v>
      </c>
    </row>
    <row r="46" spans="1:1" x14ac:dyDescent="0.45">
      <c r="A46" t="s">
        <v>132</v>
      </c>
    </row>
    <row r="47" spans="1:1" x14ac:dyDescent="0.45">
      <c r="A47" t="s">
        <v>20</v>
      </c>
    </row>
    <row r="48" spans="1:1" x14ac:dyDescent="0.45">
      <c r="A48" t="s">
        <v>87</v>
      </c>
    </row>
    <row r="49" spans="1:1" x14ac:dyDescent="0.45">
      <c r="A49" t="s">
        <v>125</v>
      </c>
    </row>
    <row r="50" spans="1:1" x14ac:dyDescent="0.45">
      <c r="A50" t="s">
        <v>28</v>
      </c>
    </row>
    <row r="51" spans="1:1" x14ac:dyDescent="0.45">
      <c r="A51" t="s">
        <v>174</v>
      </c>
    </row>
    <row r="52" spans="1:1" x14ac:dyDescent="0.45">
      <c r="A52" t="s">
        <v>114</v>
      </c>
    </row>
    <row r="53" spans="1:1" x14ac:dyDescent="0.45">
      <c r="A53" t="s">
        <v>154</v>
      </c>
    </row>
    <row r="54" spans="1:1" x14ac:dyDescent="0.45">
      <c r="A54" t="s">
        <v>88</v>
      </c>
    </row>
    <row r="55" spans="1:1" x14ac:dyDescent="0.45">
      <c r="A55" t="s">
        <v>205</v>
      </c>
    </row>
    <row r="56" spans="1:1" x14ac:dyDescent="0.45">
      <c r="A56" t="s">
        <v>130</v>
      </c>
    </row>
    <row r="57" spans="1:1" x14ac:dyDescent="0.45">
      <c r="A57" t="s">
        <v>212</v>
      </c>
    </row>
    <row r="58" spans="1:1" x14ac:dyDescent="0.45">
      <c r="A58" t="s">
        <v>27</v>
      </c>
    </row>
    <row r="59" spans="1:1" x14ac:dyDescent="0.45">
      <c r="A59" t="s">
        <v>104</v>
      </c>
    </row>
    <row r="60" spans="1:1" x14ac:dyDescent="0.45">
      <c r="A60" t="s">
        <v>166</v>
      </c>
    </row>
    <row r="61" spans="1:1" x14ac:dyDescent="0.45">
      <c r="A61" t="s">
        <v>198</v>
      </c>
    </row>
    <row r="62" spans="1:1" x14ac:dyDescent="0.45">
      <c r="A62" t="s">
        <v>138</v>
      </c>
    </row>
    <row r="63" spans="1:1" x14ac:dyDescent="0.45">
      <c r="A63" t="s">
        <v>49</v>
      </c>
    </row>
    <row r="64" spans="1:1" x14ac:dyDescent="0.45">
      <c r="A64" t="s">
        <v>97</v>
      </c>
    </row>
    <row r="65" spans="1:1" x14ac:dyDescent="0.45">
      <c r="A65" t="s">
        <v>65</v>
      </c>
    </row>
    <row r="66" spans="1:1" x14ac:dyDescent="0.45">
      <c r="A66" t="s">
        <v>10</v>
      </c>
    </row>
    <row r="67" spans="1:1" x14ac:dyDescent="0.45">
      <c r="A67" t="s">
        <v>209</v>
      </c>
    </row>
    <row r="68" spans="1:1" x14ac:dyDescent="0.45">
      <c r="A68" t="s">
        <v>185</v>
      </c>
    </row>
    <row r="69" spans="1:1" x14ac:dyDescent="0.45">
      <c r="A69" t="s">
        <v>146</v>
      </c>
    </row>
    <row r="70" spans="1:1" x14ac:dyDescent="0.45">
      <c r="A70" t="s">
        <v>103</v>
      </c>
    </row>
    <row r="71" spans="1:1" x14ac:dyDescent="0.45">
      <c r="A71" t="s">
        <v>163</v>
      </c>
    </row>
    <row r="72" spans="1:1" x14ac:dyDescent="0.45">
      <c r="A72" t="s">
        <v>151</v>
      </c>
    </row>
    <row r="73" spans="1:1" x14ac:dyDescent="0.45">
      <c r="A73" t="s">
        <v>24</v>
      </c>
    </row>
    <row r="74" spans="1:1" x14ac:dyDescent="0.45">
      <c r="A74" t="s">
        <v>158</v>
      </c>
    </row>
    <row r="75" spans="1:1" x14ac:dyDescent="0.45">
      <c r="A75" t="s">
        <v>193</v>
      </c>
    </row>
    <row r="76" spans="1:1" x14ac:dyDescent="0.45">
      <c r="A76" t="s">
        <v>169</v>
      </c>
    </row>
    <row r="77" spans="1:1" x14ac:dyDescent="0.45">
      <c r="A77" t="s">
        <v>208</v>
      </c>
    </row>
    <row r="78" spans="1:1" x14ac:dyDescent="0.45">
      <c r="A78" t="s">
        <v>120</v>
      </c>
    </row>
    <row r="79" spans="1:1" x14ac:dyDescent="0.45">
      <c r="A79" t="s">
        <v>39</v>
      </c>
    </row>
    <row r="80" spans="1:1" x14ac:dyDescent="0.45">
      <c r="A80" t="s">
        <v>60</v>
      </c>
    </row>
    <row r="81" spans="1:1" x14ac:dyDescent="0.45">
      <c r="A81" t="s">
        <v>156</v>
      </c>
    </row>
    <row r="82" spans="1:1" x14ac:dyDescent="0.45">
      <c r="A82" t="s">
        <v>98</v>
      </c>
    </row>
    <row r="83" spans="1:1" x14ac:dyDescent="0.45">
      <c r="A83" t="s">
        <v>152</v>
      </c>
    </row>
    <row r="84" spans="1:1" x14ac:dyDescent="0.45">
      <c r="A84" t="s">
        <v>184</v>
      </c>
    </row>
    <row r="85" spans="1:1" x14ac:dyDescent="0.45">
      <c r="A85" t="s">
        <v>18</v>
      </c>
    </row>
    <row r="86" spans="1:1" x14ac:dyDescent="0.45">
      <c r="A86" t="s">
        <v>57</v>
      </c>
    </row>
    <row r="87" spans="1:1" x14ac:dyDescent="0.45">
      <c r="A87" t="s">
        <v>47</v>
      </c>
    </row>
    <row r="88" spans="1:1" x14ac:dyDescent="0.45">
      <c r="A88" t="s">
        <v>189</v>
      </c>
    </row>
    <row r="89" spans="1:1" x14ac:dyDescent="0.45">
      <c r="A89" t="s">
        <v>143</v>
      </c>
    </row>
    <row r="90" spans="1:1" x14ac:dyDescent="0.45">
      <c r="A90" t="s">
        <v>12</v>
      </c>
    </row>
    <row r="91" spans="1:1" x14ac:dyDescent="0.45">
      <c r="A91" t="s">
        <v>127</v>
      </c>
    </row>
    <row r="92" spans="1:1" x14ac:dyDescent="0.45">
      <c r="A92" t="s">
        <v>179</v>
      </c>
    </row>
    <row r="93" spans="1:1" x14ac:dyDescent="0.45">
      <c r="A93" t="s">
        <v>117</v>
      </c>
    </row>
    <row r="94" spans="1:1" x14ac:dyDescent="0.45">
      <c r="A94" t="s">
        <v>40</v>
      </c>
    </row>
    <row r="95" spans="1:1" x14ac:dyDescent="0.45">
      <c r="A95" t="s">
        <v>94</v>
      </c>
    </row>
    <row r="96" spans="1:1" x14ac:dyDescent="0.45">
      <c r="A96" t="s">
        <v>162</v>
      </c>
    </row>
    <row r="97" spans="1:1" x14ac:dyDescent="0.45">
      <c r="A97" t="s">
        <v>202</v>
      </c>
    </row>
    <row r="98" spans="1:1" x14ac:dyDescent="0.45">
      <c r="A98" t="s">
        <v>56</v>
      </c>
    </row>
    <row r="99" spans="1:1" x14ac:dyDescent="0.45">
      <c r="A99" t="s">
        <v>160</v>
      </c>
    </row>
    <row r="100" spans="1:1" x14ac:dyDescent="0.45">
      <c r="A100" t="s">
        <v>171</v>
      </c>
    </row>
    <row r="101" spans="1:1" x14ac:dyDescent="0.45">
      <c r="A101" t="s">
        <v>188</v>
      </c>
    </row>
    <row r="102" spans="1:1" x14ac:dyDescent="0.45">
      <c r="A102" t="s">
        <v>63</v>
      </c>
    </row>
    <row r="103" spans="1:1" x14ac:dyDescent="0.45">
      <c r="A103" t="s">
        <v>207</v>
      </c>
    </row>
    <row r="104" spans="1:1" x14ac:dyDescent="0.45">
      <c r="A104" t="s">
        <v>25</v>
      </c>
    </row>
    <row r="105" spans="1:1" x14ac:dyDescent="0.45">
      <c r="A105" t="s">
        <v>145</v>
      </c>
    </row>
    <row r="106" spans="1:1" x14ac:dyDescent="0.45">
      <c r="A106" t="s">
        <v>181</v>
      </c>
    </row>
    <row r="107" spans="1:1" x14ac:dyDescent="0.45">
      <c r="A107" t="s">
        <v>126</v>
      </c>
    </row>
    <row r="108" spans="1:1" x14ac:dyDescent="0.45">
      <c r="A108" t="s">
        <v>41</v>
      </c>
    </row>
    <row r="109" spans="1:1" x14ac:dyDescent="0.45">
      <c r="A109" t="s">
        <v>82</v>
      </c>
    </row>
    <row r="110" spans="1:1" x14ac:dyDescent="0.45">
      <c r="A110" t="s">
        <v>76</v>
      </c>
    </row>
    <row r="111" spans="1:1" x14ac:dyDescent="0.45">
      <c r="A111" t="s">
        <v>140</v>
      </c>
    </row>
    <row r="112" spans="1:1" x14ac:dyDescent="0.45">
      <c r="A112" t="s">
        <v>34</v>
      </c>
    </row>
    <row r="113" spans="1:1" x14ac:dyDescent="0.45">
      <c r="A113" t="s">
        <v>30</v>
      </c>
    </row>
    <row r="114" spans="1:1" x14ac:dyDescent="0.45">
      <c r="A114" t="s">
        <v>102</v>
      </c>
    </row>
    <row r="115" spans="1:1" x14ac:dyDescent="0.45">
      <c r="A115" t="s">
        <v>159</v>
      </c>
    </row>
    <row r="116" spans="1:1" x14ac:dyDescent="0.45">
      <c r="A116" t="s">
        <v>197</v>
      </c>
    </row>
    <row r="117" spans="1:1" x14ac:dyDescent="0.45">
      <c r="A117" t="s">
        <v>118</v>
      </c>
    </row>
    <row r="118" spans="1:1" x14ac:dyDescent="0.45">
      <c r="A118" t="s">
        <v>157</v>
      </c>
    </row>
    <row r="119" spans="1:1" x14ac:dyDescent="0.45">
      <c r="A119" t="s">
        <v>133</v>
      </c>
    </row>
    <row r="120" spans="1:1" x14ac:dyDescent="0.45">
      <c r="A120" t="s">
        <v>96</v>
      </c>
    </row>
    <row r="121" spans="1:1" x14ac:dyDescent="0.45">
      <c r="A121" t="s">
        <v>51</v>
      </c>
    </row>
    <row r="122" spans="1:1" x14ac:dyDescent="0.45">
      <c r="A122" t="s">
        <v>134</v>
      </c>
    </row>
    <row r="123" spans="1:1" x14ac:dyDescent="0.45">
      <c r="A123" t="s">
        <v>50</v>
      </c>
    </row>
    <row r="124" spans="1:1" x14ac:dyDescent="0.45">
      <c r="A124" t="s">
        <v>183</v>
      </c>
    </row>
    <row r="125" spans="1:1" x14ac:dyDescent="0.45">
      <c r="A125" t="s">
        <v>15</v>
      </c>
    </row>
    <row r="126" spans="1:1" x14ac:dyDescent="0.45">
      <c r="A126" t="s">
        <v>99</v>
      </c>
    </row>
    <row r="127" spans="1:1" x14ac:dyDescent="0.45">
      <c r="A127" t="s">
        <v>33</v>
      </c>
    </row>
    <row r="128" spans="1:1" x14ac:dyDescent="0.45">
      <c r="A128" t="s">
        <v>141</v>
      </c>
    </row>
    <row r="129" spans="1:1" x14ac:dyDescent="0.45">
      <c r="A129" t="s">
        <v>165</v>
      </c>
    </row>
    <row r="130" spans="1:1" x14ac:dyDescent="0.45">
      <c r="A130" t="s">
        <v>119</v>
      </c>
    </row>
    <row r="131" spans="1:1" x14ac:dyDescent="0.45">
      <c r="A131" t="s">
        <v>217</v>
      </c>
    </row>
    <row r="132" spans="1:1" x14ac:dyDescent="0.45">
      <c r="A132" t="s">
        <v>215</v>
      </c>
    </row>
    <row r="133" spans="1:1" x14ac:dyDescent="0.45">
      <c r="A133" t="s">
        <v>216</v>
      </c>
    </row>
    <row r="134" spans="1:1" x14ac:dyDescent="0.45">
      <c r="A134" t="s">
        <v>46</v>
      </c>
    </row>
    <row r="135" spans="1:1" x14ac:dyDescent="0.45">
      <c r="A135" t="s">
        <v>14</v>
      </c>
    </row>
    <row r="136" spans="1:1" x14ac:dyDescent="0.45">
      <c r="A136" t="s">
        <v>48</v>
      </c>
    </row>
    <row r="137" spans="1:1" x14ac:dyDescent="0.45">
      <c r="A137" t="s">
        <v>35</v>
      </c>
    </row>
    <row r="138" spans="1:1" x14ac:dyDescent="0.45">
      <c r="A138" t="s">
        <v>95</v>
      </c>
    </row>
    <row r="139" spans="1:1" x14ac:dyDescent="0.45">
      <c r="A139" t="s">
        <v>23</v>
      </c>
    </row>
    <row r="140" spans="1:1" x14ac:dyDescent="0.45">
      <c r="A140" t="s">
        <v>139</v>
      </c>
    </row>
    <row r="141" spans="1:1" x14ac:dyDescent="0.45">
      <c r="A141" t="s">
        <v>190</v>
      </c>
    </row>
    <row r="142" spans="1:1" x14ac:dyDescent="0.45">
      <c r="A142" t="s">
        <v>187</v>
      </c>
    </row>
    <row r="143" spans="1:1" x14ac:dyDescent="0.45">
      <c r="A143" t="s">
        <v>70</v>
      </c>
    </row>
    <row r="144" spans="1:1" x14ac:dyDescent="0.45">
      <c r="A144" t="s">
        <v>32</v>
      </c>
    </row>
    <row r="145" spans="1:1" x14ac:dyDescent="0.45">
      <c r="A145" t="s">
        <v>73</v>
      </c>
    </row>
    <row r="146" spans="1:1" x14ac:dyDescent="0.45">
      <c r="A146" t="s">
        <v>71</v>
      </c>
    </row>
    <row r="147" spans="1:1" x14ac:dyDescent="0.45">
      <c r="A147" t="s">
        <v>29</v>
      </c>
    </row>
    <row r="148" spans="1:1" x14ac:dyDescent="0.45">
      <c r="A148" t="s">
        <v>153</v>
      </c>
    </row>
    <row r="149" spans="1:1" x14ac:dyDescent="0.45">
      <c r="A149" t="s">
        <v>52</v>
      </c>
    </row>
    <row r="150" spans="1:1" x14ac:dyDescent="0.45">
      <c r="A150" t="s">
        <v>68</v>
      </c>
    </row>
    <row r="151" spans="1:1" x14ac:dyDescent="0.45">
      <c r="A151" t="s">
        <v>135</v>
      </c>
    </row>
    <row r="152" spans="1:1" x14ac:dyDescent="0.45">
      <c r="A152" t="s">
        <v>26</v>
      </c>
    </row>
    <row r="153" spans="1:1" x14ac:dyDescent="0.45">
      <c r="A153" t="s">
        <v>66</v>
      </c>
    </row>
    <row r="154" spans="1:1" x14ac:dyDescent="0.45">
      <c r="A154" t="s">
        <v>106</v>
      </c>
    </row>
    <row r="155" spans="1:1" x14ac:dyDescent="0.45">
      <c r="A155" t="s">
        <v>55</v>
      </c>
    </row>
    <row r="156" spans="1:1" x14ac:dyDescent="0.45">
      <c r="A156" t="s">
        <v>147</v>
      </c>
    </row>
    <row r="157" spans="1:1" x14ac:dyDescent="0.45">
      <c r="A157" t="s">
        <v>161</v>
      </c>
    </row>
    <row r="158" spans="1:1" x14ac:dyDescent="0.45">
      <c r="A158" t="s">
        <v>195</v>
      </c>
    </row>
    <row r="159" spans="1:1" x14ac:dyDescent="0.45">
      <c r="A159" t="s">
        <v>176</v>
      </c>
    </row>
    <row r="160" spans="1:1" x14ac:dyDescent="0.45">
      <c r="A160" t="s">
        <v>116</v>
      </c>
    </row>
    <row r="161" spans="1:1" x14ac:dyDescent="0.45">
      <c r="A161" t="s">
        <v>121</v>
      </c>
    </row>
    <row r="162" spans="1:1" x14ac:dyDescent="0.45">
      <c r="A162" t="s">
        <v>58</v>
      </c>
    </row>
    <row r="163" spans="1:1" x14ac:dyDescent="0.45">
      <c r="A163" t="s">
        <v>191</v>
      </c>
    </row>
    <row r="164" spans="1:1" x14ac:dyDescent="0.45">
      <c r="A164" t="s">
        <v>91</v>
      </c>
    </row>
    <row r="165" spans="1:1" x14ac:dyDescent="0.45">
      <c r="A165" t="s">
        <v>211</v>
      </c>
    </row>
    <row r="166" spans="1:1" x14ac:dyDescent="0.45">
      <c r="A166" t="s">
        <v>149</v>
      </c>
    </row>
    <row r="167" spans="1:1" x14ac:dyDescent="0.45">
      <c r="A167" t="s">
        <v>36</v>
      </c>
    </row>
    <row r="168" spans="1:1" x14ac:dyDescent="0.45">
      <c r="A168" t="s">
        <v>200</v>
      </c>
    </row>
    <row r="169" spans="1:1" x14ac:dyDescent="0.45">
      <c r="A169" t="s">
        <v>180</v>
      </c>
    </row>
    <row r="170" spans="1:1" x14ac:dyDescent="0.45">
      <c r="A170" t="s">
        <v>84</v>
      </c>
    </row>
    <row r="171" spans="1:1" x14ac:dyDescent="0.45">
      <c r="A171" t="s">
        <v>128</v>
      </c>
    </row>
    <row r="172" spans="1:1" x14ac:dyDescent="0.45">
      <c r="A172" t="s">
        <v>144</v>
      </c>
    </row>
    <row r="173" spans="1:1" x14ac:dyDescent="0.45">
      <c r="A173" t="s">
        <v>186</v>
      </c>
    </row>
    <row r="174" spans="1:1" x14ac:dyDescent="0.45">
      <c r="A174" t="s">
        <v>83</v>
      </c>
    </row>
    <row r="175" spans="1:1" x14ac:dyDescent="0.45">
      <c r="A175" t="s">
        <v>177</v>
      </c>
    </row>
    <row r="176" spans="1:1" x14ac:dyDescent="0.45">
      <c r="A176" t="s">
        <v>113</v>
      </c>
    </row>
    <row r="177" spans="1:1" x14ac:dyDescent="0.45">
      <c r="A177" t="s">
        <v>148</v>
      </c>
    </row>
    <row r="178" spans="1:1" x14ac:dyDescent="0.45">
      <c r="A178" t="s">
        <v>105</v>
      </c>
    </row>
    <row r="179" spans="1:1" x14ac:dyDescent="0.45">
      <c r="A179" t="s">
        <v>108</v>
      </c>
    </row>
    <row r="180" spans="1:1" x14ac:dyDescent="0.45">
      <c r="A180" t="s">
        <v>93</v>
      </c>
    </row>
    <row r="181" spans="1:1" x14ac:dyDescent="0.45">
      <c r="A181" t="s">
        <v>92</v>
      </c>
    </row>
    <row r="182" spans="1:1" x14ac:dyDescent="0.45">
      <c r="A182" t="s">
        <v>109</v>
      </c>
    </row>
    <row r="183" spans="1:1" x14ac:dyDescent="0.45">
      <c r="A183" t="s">
        <v>17</v>
      </c>
    </row>
    <row r="184" spans="1:1" x14ac:dyDescent="0.45">
      <c r="A184" t="s">
        <v>59</v>
      </c>
    </row>
    <row r="185" spans="1:1" x14ac:dyDescent="0.45">
      <c r="A185" t="s">
        <v>64</v>
      </c>
    </row>
    <row r="186" spans="1:1" x14ac:dyDescent="0.45">
      <c r="A186" t="s">
        <v>178</v>
      </c>
    </row>
    <row r="187" spans="1:1" x14ac:dyDescent="0.45">
      <c r="A187" t="s">
        <v>137</v>
      </c>
    </row>
    <row r="188" spans="1:1" x14ac:dyDescent="0.45">
      <c r="A188" t="s">
        <v>203</v>
      </c>
    </row>
    <row r="189" spans="1:1" x14ac:dyDescent="0.45">
      <c r="A189" t="s">
        <v>43</v>
      </c>
    </row>
    <row r="190" spans="1:1" x14ac:dyDescent="0.45">
      <c r="A190" t="s">
        <v>129</v>
      </c>
    </row>
    <row r="191" spans="1:1" x14ac:dyDescent="0.45">
      <c r="A191" t="s">
        <v>44</v>
      </c>
    </row>
    <row r="192" spans="1:1" x14ac:dyDescent="0.45">
      <c r="A192" t="s">
        <v>19</v>
      </c>
    </row>
    <row r="193" spans="1:1" x14ac:dyDescent="0.45">
      <c r="A193" t="s">
        <v>75</v>
      </c>
    </row>
  </sheetData>
  <sortState xmlns:xlrd2="http://schemas.microsoft.com/office/spreadsheetml/2017/richdata2" ref="A2:A193">
    <sortCondition ref="A2:A19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320429-CF82-4E0B-AB5A-5D1CB5C9F0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1</vt:i4>
      </vt:variant>
    </vt:vector>
  </HeadingPairs>
  <TitlesOfParts>
    <vt:vector size="5" baseType="lpstr">
      <vt:lpstr>Data</vt:lpstr>
      <vt:lpstr>Game Analysis</vt:lpstr>
      <vt:lpstr>Twitch Data</vt:lpstr>
      <vt:lpstr>Foglio4</vt:lpstr>
      <vt:lpstr>'Twitch Data'!Area_stampa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Longo</dc:creator>
  <cp:lastModifiedBy>Marco Longo</cp:lastModifiedBy>
  <cp:lastPrinted>2022-02-04T16:52:04Z</cp:lastPrinted>
  <dcterms:created xsi:type="dcterms:W3CDTF">2015-06-05T18:19:34Z</dcterms:created>
  <dcterms:modified xsi:type="dcterms:W3CDTF">2022-02-04T16:53:09Z</dcterms:modified>
</cp:coreProperties>
</file>