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o\Desktop\"/>
    </mc:Choice>
  </mc:AlternateContent>
  <xr:revisionPtr revIDLastSave="0" documentId="13_ncr:1_{F8E12F8E-2873-4F50-B26A-71F1D56B68AD}" xr6:coauthVersionLast="47" xr6:coauthVersionMax="47" xr10:uidLastSave="{00000000-0000-0000-0000-000000000000}"/>
  <workbookProtection lockStructure="1"/>
  <bookViews>
    <workbookView xWindow="-30" yWindow="-30" windowWidth="28860" windowHeight="15810" activeTab="11" xr2:uid="{00000000-000D-0000-FFFF-FFFF00000000}"/>
  </bookViews>
  <sheets>
    <sheet name="Intro" sheetId="28" r:id="rId1"/>
    <sheet name="1st query" sheetId="8" r:id="rId2"/>
    <sheet name="AW SalesData" sheetId="10" r:id="rId3"/>
    <sheet name="Confidence int." sheetId="9" r:id="rId4"/>
    <sheet name="2nd query" sheetId="7" r:id="rId5"/>
    <sheet name="HRData" sheetId="3" r:id="rId6"/>
    <sheet name="HRBelow35" sheetId="5" state="hidden" r:id="rId7"/>
    <sheet name="HROver35" sheetId="6" state="hidden" r:id="rId8"/>
    <sheet name="Hypothesis test." sheetId="1" r:id="rId9"/>
    <sheet name="3rd query" sheetId="22" r:id="rId10"/>
    <sheet name="SalesTeamData" sheetId="24" r:id="rId11"/>
    <sheet name="RegressionAnalysis" sheetId="27" r:id="rId12"/>
  </sheets>
  <definedNames>
    <definedName name="DatiEsterni_1" localSheetId="2" hidden="1">'AW SalesData'!$B$4:$D$124</definedName>
    <definedName name="DatiEsterni_1" localSheetId="5" hidden="1">HRData!$B$4:$H$300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5" i="27" l="1"/>
  <c r="D7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51" i="27"/>
  <c r="C74" i="27"/>
  <c r="C75" i="27"/>
  <c r="C70" i="27"/>
  <c r="C71" i="27" l="1"/>
  <c r="E23" i="9" l="1"/>
  <c r="O17" i="9" l="1" a="1"/>
  <c r="O17" i="9" s="1"/>
  <c r="N17" i="9" a="1"/>
  <c r="N17" i="9" s="1"/>
  <c r="M17" i="9" a="1"/>
  <c r="M17" i="9" s="1"/>
  <c r="L17" i="9" a="1"/>
  <c r="L17" i="9" s="1"/>
  <c r="K17" i="9" a="1"/>
  <c r="K17" i="9" s="1"/>
  <c r="J17" i="9" a="1"/>
  <c r="J17" i="9" s="1"/>
  <c r="I17" i="9" a="1"/>
  <c r="I17" i="9" s="1"/>
  <c r="H17" i="9" a="1"/>
  <c r="H17" i="9" s="1"/>
  <c r="G17" i="9" a="1"/>
  <c r="G17" i="9" s="1"/>
  <c r="F17" i="9" a="1"/>
  <c r="F17" i="9" s="1"/>
  <c r="E17" i="9" a="1"/>
  <c r="E17" i="9" s="1"/>
  <c r="D17" i="9" a="1"/>
  <c r="D17" i="9" s="1"/>
  <c r="S17" i="9" s="1"/>
  <c r="U17" i="9" s="1"/>
  <c r="O16" i="9" a="1"/>
  <c r="O16" i="9" s="1"/>
  <c r="N16" i="9" a="1"/>
  <c r="N16" i="9" s="1"/>
  <c r="M16" i="9" a="1"/>
  <c r="M16" i="9" s="1"/>
  <c r="L16" i="9" a="1"/>
  <c r="L16" i="9" s="1"/>
  <c r="K16" i="9" a="1"/>
  <c r="K16" i="9" s="1"/>
  <c r="J16" i="9" a="1"/>
  <c r="J16" i="9" s="1"/>
  <c r="I16" i="9" a="1"/>
  <c r="I16" i="9" s="1"/>
  <c r="H16" i="9" a="1"/>
  <c r="H16" i="9" s="1"/>
  <c r="G16" i="9" a="1"/>
  <c r="G16" i="9" s="1"/>
  <c r="F16" i="9" a="1"/>
  <c r="F16" i="9" s="1"/>
  <c r="E16" i="9" a="1"/>
  <c r="E16" i="9" s="1"/>
  <c r="D16" i="9" a="1"/>
  <c r="D16" i="9" s="1"/>
  <c r="S16" i="9" s="1"/>
  <c r="U16" i="9" s="1"/>
  <c r="O15" i="9" a="1"/>
  <c r="O15" i="9" s="1"/>
  <c r="N15" i="9" a="1"/>
  <c r="N15" i="9" s="1"/>
  <c r="M15" i="9" a="1"/>
  <c r="M15" i="9" s="1"/>
  <c r="L15" i="9" a="1"/>
  <c r="L15" i="9" s="1"/>
  <c r="K15" i="9" a="1"/>
  <c r="K15" i="9" s="1"/>
  <c r="J15" i="9" a="1"/>
  <c r="J15" i="9" s="1"/>
  <c r="I15" i="9" a="1"/>
  <c r="I15" i="9" s="1"/>
  <c r="H15" i="9" a="1"/>
  <c r="H15" i="9" s="1"/>
  <c r="G15" i="9" a="1"/>
  <c r="G15" i="9" s="1"/>
  <c r="F15" i="9" a="1"/>
  <c r="F15" i="9" s="1"/>
  <c r="E15" i="9" a="1"/>
  <c r="E15" i="9" s="1"/>
  <c r="D15" i="9" a="1"/>
  <c r="D15" i="9" s="1"/>
  <c r="S15" i="9" s="1"/>
  <c r="U15" i="9" s="1"/>
  <c r="O14" i="9" a="1"/>
  <c r="O14" i="9" s="1"/>
  <c r="N14" i="9" a="1"/>
  <c r="N14" i="9" s="1"/>
  <c r="M14" i="9" a="1"/>
  <c r="M14" i="9" s="1"/>
  <c r="L14" i="9" a="1"/>
  <c r="L14" i="9" s="1"/>
  <c r="K14" i="9" a="1"/>
  <c r="K14" i="9" s="1"/>
  <c r="J14" i="9" a="1"/>
  <c r="J14" i="9" s="1"/>
  <c r="I14" i="9" a="1"/>
  <c r="I14" i="9" s="1"/>
  <c r="H14" i="9" a="1"/>
  <c r="H14" i="9" s="1"/>
  <c r="G14" i="9" a="1"/>
  <c r="G14" i="9" s="1"/>
  <c r="F14" i="9" a="1"/>
  <c r="F14" i="9" s="1"/>
  <c r="E14" i="9" a="1"/>
  <c r="E14" i="9" s="1"/>
  <c r="D14" i="9" a="1"/>
  <c r="D14" i="9" s="1"/>
  <c r="S14" i="9" s="1"/>
  <c r="U14" i="9" s="1"/>
  <c r="O13" i="9" a="1"/>
  <c r="O13" i="9" s="1"/>
  <c r="N13" i="9" a="1"/>
  <c r="N13" i="9" s="1"/>
  <c r="M13" i="9" a="1"/>
  <c r="M13" i="9" s="1"/>
  <c r="L13" i="9" a="1"/>
  <c r="L13" i="9" s="1"/>
  <c r="K13" i="9" a="1"/>
  <c r="K13" i="9" s="1"/>
  <c r="J13" i="9" a="1"/>
  <c r="J13" i="9" s="1"/>
  <c r="I13" i="9" a="1"/>
  <c r="I13" i="9" s="1"/>
  <c r="H13" i="9" a="1"/>
  <c r="H13" i="9" s="1"/>
  <c r="G13" i="9" a="1"/>
  <c r="G13" i="9" s="1"/>
  <c r="F13" i="9" a="1"/>
  <c r="F13" i="9" s="1"/>
  <c r="E13" i="9" a="1"/>
  <c r="E13" i="9" s="1"/>
  <c r="D13" i="9" a="1"/>
  <c r="D13" i="9" s="1"/>
  <c r="S13" i="9" s="1"/>
  <c r="U13" i="9" s="1"/>
  <c r="O12" i="9" a="1"/>
  <c r="O12" i="9" s="1"/>
  <c r="N12" i="9" a="1"/>
  <c r="N12" i="9" s="1"/>
  <c r="M12" i="9" a="1"/>
  <c r="M12" i="9" s="1"/>
  <c r="L12" i="9" a="1"/>
  <c r="L12" i="9" s="1"/>
  <c r="K12" i="9" a="1"/>
  <c r="K12" i="9" s="1"/>
  <c r="J12" i="9" a="1"/>
  <c r="J12" i="9" s="1"/>
  <c r="I12" i="9" a="1"/>
  <c r="I12" i="9" s="1"/>
  <c r="H12" i="9" a="1"/>
  <c r="H12" i="9" s="1"/>
  <c r="G12" i="9" a="1"/>
  <c r="G12" i="9" s="1"/>
  <c r="F12" i="9" a="1"/>
  <c r="F12" i="9" s="1"/>
  <c r="E12" i="9" a="1"/>
  <c r="E12" i="9" s="1"/>
  <c r="D12" i="9" a="1"/>
  <c r="D12" i="9" s="1"/>
  <c r="S12" i="9" s="1"/>
  <c r="U12" i="9" s="1"/>
  <c r="O11" i="9" a="1"/>
  <c r="O11" i="9" s="1"/>
  <c r="N11" i="9" a="1"/>
  <c r="N11" i="9" s="1"/>
  <c r="M11" i="9" a="1"/>
  <c r="M11" i="9" s="1"/>
  <c r="L11" i="9" a="1"/>
  <c r="L11" i="9" s="1"/>
  <c r="K11" i="9" a="1"/>
  <c r="K11" i="9" s="1"/>
  <c r="J11" i="9" a="1"/>
  <c r="J11" i="9" s="1"/>
  <c r="I11" i="9" a="1"/>
  <c r="I11" i="9" s="1"/>
  <c r="H11" i="9" a="1"/>
  <c r="H11" i="9" s="1"/>
  <c r="G11" i="9" a="1"/>
  <c r="G11" i="9" s="1"/>
  <c r="F11" i="9" a="1"/>
  <c r="F11" i="9" s="1"/>
  <c r="E11" i="9" a="1"/>
  <c r="E11" i="9" s="1"/>
  <c r="D11" i="9" a="1"/>
  <c r="D11" i="9" s="1"/>
  <c r="Q11" i="9" s="1"/>
  <c r="O10" i="9" a="1"/>
  <c r="O10" i="9" s="1"/>
  <c r="N10" i="9" a="1"/>
  <c r="N10" i="9" s="1"/>
  <c r="M10" i="9" a="1"/>
  <c r="M10" i="9" s="1"/>
  <c r="L10" i="9" a="1"/>
  <c r="L10" i="9" s="1"/>
  <c r="K10" i="9" a="1"/>
  <c r="K10" i="9" s="1"/>
  <c r="J10" i="9" a="1"/>
  <c r="J10" i="9" s="1"/>
  <c r="I10" i="9" a="1"/>
  <c r="I10" i="9" s="1"/>
  <c r="H10" i="9" a="1"/>
  <c r="H10" i="9" s="1"/>
  <c r="G10" i="9" a="1"/>
  <c r="G10" i="9" s="1"/>
  <c r="F10" i="9" a="1"/>
  <c r="F10" i="9" s="1"/>
  <c r="E10" i="9" a="1"/>
  <c r="E10" i="9" s="1"/>
  <c r="D10" i="9" a="1"/>
  <c r="D10" i="9" s="1"/>
  <c r="Q10" i="9" s="1"/>
  <c r="O9" i="9" a="1"/>
  <c r="O9" i="9" s="1"/>
  <c r="N9" i="9" a="1"/>
  <c r="N9" i="9" s="1"/>
  <c r="M9" i="9" a="1"/>
  <c r="M9" i="9" s="1"/>
  <c r="L9" i="9" a="1"/>
  <c r="L9" i="9" s="1"/>
  <c r="K9" i="9" a="1"/>
  <c r="K9" i="9" s="1"/>
  <c r="J9" i="9" a="1"/>
  <c r="J9" i="9" s="1"/>
  <c r="I9" i="9" a="1"/>
  <c r="I9" i="9" s="1"/>
  <c r="H9" i="9" a="1"/>
  <c r="H9" i="9" s="1"/>
  <c r="G9" i="9" a="1"/>
  <c r="G9" i="9" s="1"/>
  <c r="F9" i="9" a="1"/>
  <c r="F9" i="9" s="1"/>
  <c r="E9" i="9" a="1"/>
  <c r="E9" i="9" s="1"/>
  <c r="D9" i="9" a="1"/>
  <c r="D9" i="9" s="1"/>
  <c r="S9" i="9" s="1"/>
  <c r="U9" i="9" s="1"/>
  <c r="O8" i="9" a="1"/>
  <c r="O8" i="9" s="1"/>
  <c r="O18" i="9" s="1"/>
  <c r="N8" i="9" a="1"/>
  <c r="N8" i="9" s="1"/>
  <c r="N18" i="9" s="1"/>
  <c r="M8" i="9" a="1"/>
  <c r="M8" i="9" s="1"/>
  <c r="M18" i="9" s="1"/>
  <c r="L8" i="9" a="1"/>
  <c r="L8" i="9" s="1"/>
  <c r="L18" i="9" s="1"/>
  <c r="K8" i="9" a="1"/>
  <c r="K8" i="9" s="1"/>
  <c r="K18" i="9" s="1"/>
  <c r="J8" i="9" a="1"/>
  <c r="J8" i="9" s="1"/>
  <c r="J18" i="9" s="1"/>
  <c r="I8" i="9" a="1"/>
  <c r="I8" i="9" s="1"/>
  <c r="I18" i="9" s="1"/>
  <c r="H8" i="9" a="1"/>
  <c r="H8" i="9" s="1"/>
  <c r="H18" i="9" s="1"/>
  <c r="G8" i="9" a="1"/>
  <c r="G8" i="9" s="1"/>
  <c r="G18" i="9" s="1"/>
  <c r="F8" i="9" a="1"/>
  <c r="F8" i="9" s="1"/>
  <c r="F18" i="9" s="1"/>
  <c r="E8" i="9" a="1"/>
  <c r="E8" i="9" s="1"/>
  <c r="E18" i="9" s="1"/>
  <c r="D8" i="9" a="1"/>
  <c r="D8" i="9" s="1"/>
  <c r="S8" i="9" s="1"/>
  <c r="U8" i="9" s="1"/>
  <c r="D18" i="9" l="1"/>
  <c r="Q12" i="9"/>
  <c r="S10" i="9"/>
  <c r="U10" i="9" s="1"/>
  <c r="W10" i="9" s="1"/>
  <c r="Q13" i="9"/>
  <c r="S11" i="9"/>
  <c r="U11" i="9" s="1"/>
  <c r="X11" i="9" s="1"/>
  <c r="Z11" i="9" s="1"/>
  <c r="Q14" i="9"/>
  <c r="Q15" i="9"/>
  <c r="Q8" i="9"/>
  <c r="Q16" i="9"/>
  <c r="Q9" i="9"/>
  <c r="Q17" i="9"/>
  <c r="F24" i="1" a="1"/>
  <c r="F24" i="1" s="1"/>
  <c r="F23" i="1" a="1"/>
  <c r="F23" i="1" s="1"/>
  <c r="E24" i="1"/>
  <c r="E23" i="1"/>
  <c r="D24" i="1"/>
  <c r="D23" i="1"/>
  <c r="H11" i="1"/>
  <c r="F18" i="1" a="1"/>
  <c r="F18" i="1" s="1"/>
  <c r="F17" i="1" a="1"/>
  <c r="F17" i="1" s="1"/>
  <c r="E18" i="1"/>
  <c r="E17" i="1"/>
  <c r="W17" i="9" l="1"/>
  <c r="X17" i="9"/>
  <c r="Z17" i="9" s="1"/>
  <c r="X13" i="9"/>
  <c r="Z13" i="9" s="1"/>
  <c r="W13" i="9"/>
  <c r="W9" i="9"/>
  <c r="X9" i="9"/>
  <c r="Z9" i="9" s="1"/>
  <c r="X12" i="9"/>
  <c r="Z12" i="9" s="1"/>
  <c r="W12" i="9"/>
  <c r="X16" i="9"/>
  <c r="Z16" i="9" s="1"/>
  <c r="W16" i="9"/>
  <c r="X8" i="9"/>
  <c r="Z8" i="9" s="1"/>
  <c r="W8" i="9"/>
  <c r="W11" i="9"/>
  <c r="X15" i="9"/>
  <c r="Z15" i="9" s="1"/>
  <c r="W15" i="9"/>
  <c r="X14" i="9"/>
  <c r="Z14" i="9" s="1"/>
  <c r="W14" i="9"/>
  <c r="X10" i="9"/>
  <c r="Z10" i="9" s="1"/>
  <c r="G23" i="1"/>
  <c r="H23" i="1"/>
  <c r="D18" i="1" l="1"/>
  <c r="D17" i="1"/>
  <c r="G17" i="1" l="1"/>
  <c r="H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" description="Connessione alla query 'a' nella cartella di lavoro." type="5" refreshedVersion="7" background="1" saveData="1">
    <dbPr connection="Provider=Microsoft.Mashup.OleDb.1;Data Source=$Workbook$;Location=a;Extended Properties=&quot;&quot;" command="SELECT * FROM [a]"/>
  </connection>
  <connection id="2" xr16:uid="{00000000-0015-0000-FFFF-FFFF01000000}" keepAlive="1" name="Query - a (2)" description="Connessione alla query 'a (2)' nella cartella di lavoro." type="5" refreshedVersion="7" background="1" saveData="1">
    <dbPr connection="Provider=Microsoft.Mashup.OleDb.1;Data Source=$Workbook$;Location=&quot;a (2)&quot;;Extended Properties=&quot;&quot;" command="SELECT * FROM [a (2)]"/>
  </connection>
  <connection id="3" xr16:uid="{00000000-0015-0000-FFFF-FFFF02000000}" keepAlive="1" name="Query - A (3)" description="Connessione alla query 'A (3)' nella cartella di lavoro." type="5" refreshedVersion="7" background="1" saveData="1">
    <dbPr connection="Provider=Microsoft.Mashup.OleDb.1;Data Source=$Workbook$;Location=&quot;A (3)&quot;;Extended Properties=&quot;&quot;" command="SELECT * FROM [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<sst xmlns="http://schemas.openxmlformats.org/spreadsheetml/2006/main" count="2661" uniqueCount="474">
  <si>
    <t>Hypothesis testing</t>
  </si>
  <si>
    <t>Ho : μm - μf = 0</t>
  </si>
  <si>
    <t>Is there a gender bias in Adventure Works?</t>
  </si>
  <si>
    <t>H1 : μm - μf ≠ 0</t>
  </si>
  <si>
    <t>n</t>
  </si>
  <si>
    <t>Mean</t>
  </si>
  <si>
    <t>Sample Variance</t>
  </si>
  <si>
    <t>Pooled Variance</t>
  </si>
  <si>
    <t>Male</t>
  </si>
  <si>
    <t>Female</t>
  </si>
  <si>
    <t>EmployeeName</t>
  </si>
  <si>
    <t>Title</t>
  </si>
  <si>
    <t>HireYear</t>
  </si>
  <si>
    <t>Age</t>
  </si>
  <si>
    <t>Gender</t>
  </si>
  <si>
    <t>BaseRate</t>
  </si>
  <si>
    <t>DepartmentName</t>
  </si>
  <si>
    <t>Guy Gilbert</t>
  </si>
  <si>
    <t>Production Technician - WC60</t>
  </si>
  <si>
    <t>Production</t>
  </si>
  <si>
    <t>Kevin Brown</t>
  </si>
  <si>
    <t>Marketing Assistant</t>
  </si>
  <si>
    <t>Marketing</t>
  </si>
  <si>
    <t>Roberto Tamburello</t>
  </si>
  <si>
    <t>Engineering Manager</t>
  </si>
  <si>
    <t>Engineering</t>
  </si>
  <si>
    <t>Rob Walters</t>
  </si>
  <si>
    <t>Senior Tool Designer</t>
  </si>
  <si>
    <t>Tool Design</t>
  </si>
  <si>
    <t>Thierry D'Hers</t>
  </si>
  <si>
    <t>Tool Designer</t>
  </si>
  <si>
    <t>David Bradley</t>
  </si>
  <si>
    <t>Marketing Manager</t>
  </si>
  <si>
    <t>JoLynn Dobney</t>
  </si>
  <si>
    <t>Production Supervisor - WC60</t>
  </si>
  <si>
    <t>Ruth Ellerbrock</t>
  </si>
  <si>
    <t>Production Technician - WC10</t>
  </si>
  <si>
    <t>Gail Erickson</t>
  </si>
  <si>
    <t>Design Engineer</t>
  </si>
  <si>
    <t>Barry Johnson</t>
  </si>
  <si>
    <t>Jossef Goldberg</t>
  </si>
  <si>
    <t>Terri Duffy</t>
  </si>
  <si>
    <t>Vice President of Engineering</t>
  </si>
  <si>
    <t>Sidney Higa</t>
  </si>
  <si>
    <t>Taylor Maxwell</t>
  </si>
  <si>
    <t>Production Supervisor - WC50</t>
  </si>
  <si>
    <t>Jeffrey Ford</t>
  </si>
  <si>
    <t>Jo Brown</t>
  </si>
  <si>
    <t>Doris Hartwig</t>
  </si>
  <si>
    <t>John Campbell</t>
  </si>
  <si>
    <t>Diane Glimp</t>
  </si>
  <si>
    <t>Steven Selikoff</t>
  </si>
  <si>
    <t>Production Technician - WC30</t>
  </si>
  <si>
    <t>Peter Krebs</t>
  </si>
  <si>
    <t>Production Control Manager</t>
  </si>
  <si>
    <t>Production Control</t>
  </si>
  <si>
    <t>Stuart Munson</t>
  </si>
  <si>
    <t>Production Technician - WC45</t>
  </si>
  <si>
    <t>Greg Alderson</t>
  </si>
  <si>
    <t>David Johnson</t>
  </si>
  <si>
    <t>Zheng Mu</t>
  </si>
  <si>
    <t>Production Supervisor - WC10</t>
  </si>
  <si>
    <t>Ivo Salmre</t>
  </si>
  <si>
    <t>Production Technician - WC20</t>
  </si>
  <si>
    <t>Paul Komosinski</t>
  </si>
  <si>
    <t>Production Technician - WC40</t>
  </si>
  <si>
    <t>Ashvini Sharma</t>
  </si>
  <si>
    <t>Network Administrator</t>
  </si>
  <si>
    <t>Information Services</t>
  </si>
  <si>
    <t>Kendall Keil</t>
  </si>
  <si>
    <t>Production Technician - WC50</t>
  </si>
  <si>
    <t>Paula Barreto de Mattos</t>
  </si>
  <si>
    <t>Human Resources Manager</t>
  </si>
  <si>
    <t>Human Resources</t>
  </si>
  <si>
    <t>Alejandro McGuel</t>
  </si>
  <si>
    <t>Garrett Young</t>
  </si>
  <si>
    <t>Jian Shuo Wang</t>
  </si>
  <si>
    <t>Susan Eaton</t>
  </si>
  <si>
    <t>Stocker</t>
  </si>
  <si>
    <t>Shipping and Receiving</t>
  </si>
  <si>
    <t>Vamsi Kuppa</t>
  </si>
  <si>
    <t>Shipping and Receiving Clerk</t>
  </si>
  <si>
    <t>Alice Ciccu</t>
  </si>
  <si>
    <t>Simon Rapier</t>
  </si>
  <si>
    <t>Jinghao Liu</t>
  </si>
  <si>
    <t>Michael Hines</t>
  </si>
  <si>
    <t>Yvonne McKay</t>
  </si>
  <si>
    <t>Peng Wu</t>
  </si>
  <si>
    <t>Quality Assurance Supervisor</t>
  </si>
  <si>
    <t>Quality Assurance</t>
  </si>
  <si>
    <t>Jean Trenary</t>
  </si>
  <si>
    <t>Information Services Manager</t>
  </si>
  <si>
    <t>Russell Hunter</t>
  </si>
  <si>
    <t>A. Scott Wright</t>
  </si>
  <si>
    <t>Master Scheduler</t>
  </si>
  <si>
    <t>Fred Northup</t>
  </si>
  <si>
    <t>Sariya Harnpadoungsataya</t>
  </si>
  <si>
    <t>Marketing Specialist</t>
  </si>
  <si>
    <t>Willis Johnson</t>
  </si>
  <si>
    <t>Recruiter</t>
  </si>
  <si>
    <t>Jun Cao</t>
  </si>
  <si>
    <t>Christian Kleinerman</t>
  </si>
  <si>
    <t>Maintenance Supervisor</t>
  </si>
  <si>
    <t>Facilities and Maintenance</t>
  </si>
  <si>
    <t>Susan Metters</t>
  </si>
  <si>
    <t>Reuben D'sa</t>
  </si>
  <si>
    <t>Production Supervisor - WC40</t>
  </si>
  <si>
    <t>Kirk Koenigsbauer</t>
  </si>
  <si>
    <t>David Ortiz</t>
  </si>
  <si>
    <t>Tengiz Kharatishvili</t>
  </si>
  <si>
    <t>Control Specialist</t>
  </si>
  <si>
    <t>Document Control</t>
  </si>
  <si>
    <t>Hanying Feng</t>
  </si>
  <si>
    <t>Kevin Liu</t>
  </si>
  <si>
    <t>Annik Stahl</t>
  </si>
  <si>
    <t>Suroor Fatima</t>
  </si>
  <si>
    <t>Deborah Poe</t>
  </si>
  <si>
    <t>Accounts Receivable Specialist</t>
  </si>
  <si>
    <t>Finance</t>
  </si>
  <si>
    <t>Jim Scardelis</t>
  </si>
  <si>
    <t>Carole Poland</t>
  </si>
  <si>
    <t>George Li</t>
  </si>
  <si>
    <t>Gary Yukish</t>
  </si>
  <si>
    <t>Cristian Petculescu</t>
  </si>
  <si>
    <t>Raymond Sam</t>
  </si>
  <si>
    <t>Janaina Bueno</t>
  </si>
  <si>
    <t>Application Specialist</t>
  </si>
  <si>
    <t>Bob Hohman</t>
  </si>
  <si>
    <t>Shammi Mohamed</t>
  </si>
  <si>
    <t>Linda Moschell</t>
  </si>
  <si>
    <t>Mindy Martin</t>
  </si>
  <si>
    <t>Benefits Specialist</t>
  </si>
  <si>
    <t>Wendy Kahn</t>
  </si>
  <si>
    <t>Finance Manager</t>
  </si>
  <si>
    <t>Kim Ralls</t>
  </si>
  <si>
    <t>Sandra Reátegui Alayo</t>
  </si>
  <si>
    <t>Kok-Ho Loh</t>
  </si>
  <si>
    <t>Douglas Hite</t>
  </si>
  <si>
    <t>James Kramer</t>
  </si>
  <si>
    <t>Sean Alexander</t>
  </si>
  <si>
    <t>Quality Assurance Technician</t>
  </si>
  <si>
    <t>Nitin Mirchandani</t>
  </si>
  <si>
    <t>Diane Margheim</t>
  </si>
  <si>
    <t>Research and Development Engineer</t>
  </si>
  <si>
    <t>Research and Development</t>
  </si>
  <si>
    <t>Rebecca Laszlo</t>
  </si>
  <si>
    <t>Rajesh Patel</t>
  </si>
  <si>
    <t>Vidur Luthra</t>
  </si>
  <si>
    <t>John Evans</t>
  </si>
  <si>
    <t>Nancy Anderson</t>
  </si>
  <si>
    <t>Pilar Ackerman</t>
  </si>
  <si>
    <t>Shipping and Receiving Supervisor</t>
  </si>
  <si>
    <t>David Yalovsky</t>
  </si>
  <si>
    <t>David Hamilton</t>
  </si>
  <si>
    <t>Laura Steele</t>
  </si>
  <si>
    <t>Margie Shoop</t>
  </si>
  <si>
    <t>Zainal Arifin</t>
  </si>
  <si>
    <t>Document Control Manager</t>
  </si>
  <si>
    <t>Lorraine Nay</t>
  </si>
  <si>
    <t>Fadi Fakhouri</t>
  </si>
  <si>
    <t>Ryan Cornelsen</t>
  </si>
  <si>
    <t>Candy Spoon</t>
  </si>
  <si>
    <t>Nuan Yu</t>
  </si>
  <si>
    <t>William Vong</t>
  </si>
  <si>
    <t>Scheduling Assistant</t>
  </si>
  <si>
    <t>Bjorn Rettig</t>
  </si>
  <si>
    <t>Scott Gode</t>
  </si>
  <si>
    <t>Michael Rothkugel</t>
  </si>
  <si>
    <t>Lane Sacksteder</t>
  </si>
  <si>
    <t>Pete Male</t>
  </si>
  <si>
    <t>Dan Bacon</t>
  </si>
  <si>
    <t>David Barber</t>
  </si>
  <si>
    <t>Assistant to the Chief Financial Officer</t>
  </si>
  <si>
    <t>Lolan Song</t>
  </si>
  <si>
    <t>Paula Nartker</t>
  </si>
  <si>
    <t>Mary Gibson</t>
  </si>
  <si>
    <t>Mindaugas Krapauskas</t>
  </si>
  <si>
    <t>Eric Gubbels</t>
  </si>
  <si>
    <t>Production Supervisor - WC20</t>
  </si>
  <si>
    <t>Ken Sánchez</t>
  </si>
  <si>
    <t>Chief Executive Officer</t>
  </si>
  <si>
    <t>Executive</t>
  </si>
  <si>
    <t>Jason Watters</t>
  </si>
  <si>
    <t>Mark Harrington</t>
  </si>
  <si>
    <t>Janeth Esteves</t>
  </si>
  <si>
    <t>Marc Ingle</t>
  </si>
  <si>
    <t>Gigi Matthew</t>
  </si>
  <si>
    <t>Paul Singh</t>
  </si>
  <si>
    <t>Frank Lee</t>
  </si>
  <si>
    <t>François Ajenstat</t>
  </si>
  <si>
    <t>Database Administrator</t>
  </si>
  <si>
    <t>Diane Tibbott</t>
  </si>
  <si>
    <t>Jill Williams</t>
  </si>
  <si>
    <t>Angela Barbariol</t>
  </si>
  <si>
    <t>Matthias Berndt</t>
  </si>
  <si>
    <t>Bryan Baker</t>
  </si>
  <si>
    <t>Jeff Hay</t>
  </si>
  <si>
    <t>Production Supervisor - WC45</t>
  </si>
  <si>
    <t>Eugene Zabokritski</t>
  </si>
  <si>
    <t>Barbara Decker</t>
  </si>
  <si>
    <t>Chris Preston</t>
  </si>
  <si>
    <t>Sean Chai</t>
  </si>
  <si>
    <t>Document Control Assistant</t>
  </si>
  <si>
    <t>Dan Wilson</t>
  </si>
  <si>
    <t>Mark McArthur</t>
  </si>
  <si>
    <t>Bryan Walton</t>
  </si>
  <si>
    <t>Houman Pournasseh</t>
  </si>
  <si>
    <t>Sairaj Uddin</t>
  </si>
  <si>
    <t>Michiko Osada</t>
  </si>
  <si>
    <t>Benjamin Martin</t>
  </si>
  <si>
    <t>Cynthia Randall</t>
  </si>
  <si>
    <t>Production Supervisor - WC30</t>
  </si>
  <si>
    <t>Kathie Flood</t>
  </si>
  <si>
    <t>Britta Simon</t>
  </si>
  <si>
    <t>Brian Lloyd</t>
  </si>
  <si>
    <t>David Liu</t>
  </si>
  <si>
    <t>Accounts Manager</t>
  </si>
  <si>
    <t>Laura Norman</t>
  </si>
  <si>
    <t>Chief Financial Officer</t>
  </si>
  <si>
    <t>Michael Patten</t>
  </si>
  <si>
    <t>Andy Ruth</t>
  </si>
  <si>
    <t>Yuhong Li</t>
  </si>
  <si>
    <t>Robert Rounthwaite</t>
  </si>
  <si>
    <t>Andreas Berglund</t>
  </si>
  <si>
    <t>Reed Koch</t>
  </si>
  <si>
    <t>Linda Randall</t>
  </si>
  <si>
    <t>James Hamilton</t>
  </si>
  <si>
    <t>Vice President of Production</t>
  </si>
  <si>
    <t>Ramesh Meyyappan</t>
  </si>
  <si>
    <t>Stephanie Conroy</t>
  </si>
  <si>
    <t>Network Manager</t>
  </si>
  <si>
    <t>Samantha Smith</t>
  </si>
  <si>
    <t>Tawana Nusbaum</t>
  </si>
  <si>
    <t>Denise Smith</t>
  </si>
  <si>
    <t>Hao Chen</t>
  </si>
  <si>
    <t>Human Resources Administrative Assistant</t>
  </si>
  <si>
    <t>Alex Nayberg</t>
  </si>
  <si>
    <t>Eugene Kogan</t>
  </si>
  <si>
    <t>Brandon Heidepriem</t>
  </si>
  <si>
    <t>Dylan Miller</t>
  </si>
  <si>
    <t>Research and Development Manager</t>
  </si>
  <si>
    <t>Shane Kim</t>
  </si>
  <si>
    <t>John Chen</t>
  </si>
  <si>
    <t>Karen Berge</t>
  </si>
  <si>
    <t>Jose Lugo</t>
  </si>
  <si>
    <t>Mandar Samant</t>
  </si>
  <si>
    <t>Mikael Sandberg</t>
  </si>
  <si>
    <t>Buyer</t>
  </si>
  <si>
    <t>Purchasing</t>
  </si>
  <si>
    <t>Sameer Tejani</t>
  </si>
  <si>
    <t>Dragan Tomic</t>
  </si>
  <si>
    <t>Accounts Payable Specialist</t>
  </si>
  <si>
    <t>Carol Philips</t>
  </si>
  <si>
    <t>Rob Caron</t>
  </si>
  <si>
    <t>Don Hall</t>
  </si>
  <si>
    <t>Alan Brewer</t>
  </si>
  <si>
    <t>David Lawrence</t>
  </si>
  <si>
    <t>Baris Cetinok</t>
  </si>
  <si>
    <t>Michael Ray</t>
  </si>
  <si>
    <t>Steve Masters</t>
  </si>
  <si>
    <t>Suchitra Mohan</t>
  </si>
  <si>
    <t>Karen Berg</t>
  </si>
  <si>
    <t>Terrence Earls</t>
  </si>
  <si>
    <t>Barbara Moreland</t>
  </si>
  <si>
    <t>Accountant</t>
  </si>
  <si>
    <t>Chad Niswonger</t>
  </si>
  <si>
    <t>Rostislav Shabalin</t>
  </si>
  <si>
    <t>Belinda Newman</t>
  </si>
  <si>
    <t>Katie McAskill-White</t>
  </si>
  <si>
    <t>Russell King</t>
  </si>
  <si>
    <t>Jack Richins</t>
  </si>
  <si>
    <t>Andrew Hill</t>
  </si>
  <si>
    <t>Nicole Holliday</t>
  </si>
  <si>
    <t>Frank Miller</t>
  </si>
  <si>
    <t>Peter Connelly</t>
  </si>
  <si>
    <t>Anibal Sousa</t>
  </si>
  <si>
    <t>Ken Myer</t>
  </si>
  <si>
    <t>Grant Culbertson</t>
  </si>
  <si>
    <t>Michael Entin</t>
  </si>
  <si>
    <t>Lionel Penuchot</t>
  </si>
  <si>
    <t>Thomas Michaels</t>
  </si>
  <si>
    <t>Jimmy Bischoff</t>
  </si>
  <si>
    <t>Michael Vanderhyde</t>
  </si>
  <si>
    <t>Lori Kane</t>
  </si>
  <si>
    <t>Arvind Rao</t>
  </si>
  <si>
    <t>Stefen Hesse</t>
  </si>
  <si>
    <t>Hazem Abolrous</t>
  </si>
  <si>
    <t>Quality Assurance Manager</t>
  </si>
  <si>
    <t>Janet Sheperdigian</t>
  </si>
  <si>
    <t>Elizabeth Keyser</t>
  </si>
  <si>
    <t>Terry Eminhizer</t>
  </si>
  <si>
    <t>John Frum</t>
  </si>
  <si>
    <t>Merav Netz</t>
  </si>
  <si>
    <t>Brian LaMee</t>
  </si>
  <si>
    <t>Kitti Lertpiriyasuwat</t>
  </si>
  <si>
    <t>Jay Adams</t>
  </si>
  <si>
    <t>Jan Miksovsky</t>
  </si>
  <si>
    <t>Brenda Diaz</t>
  </si>
  <si>
    <t>Andrew Cencini</t>
  </si>
  <si>
    <t>Chris Norred</t>
  </si>
  <si>
    <t>Chris Okelberry</t>
  </si>
  <si>
    <t>Shelley Dyck</t>
  </si>
  <si>
    <t>Gabe Mares</t>
  </si>
  <si>
    <t>Mike Seamans</t>
  </si>
  <si>
    <t>Michael Raheem</t>
  </si>
  <si>
    <t>Gary Altman</t>
  </si>
  <si>
    <t>Facilities Manager</t>
  </si>
  <si>
    <t>Charles Fitzgerald</t>
  </si>
  <si>
    <t>Ebru Ersan</t>
  </si>
  <si>
    <t>Sylvester Valdez</t>
  </si>
  <si>
    <t>Brian Goldstein</t>
  </si>
  <si>
    <t>Linda Meisner</t>
  </si>
  <si>
    <t>Betsy Stadick</t>
  </si>
  <si>
    <t>Magnus Hedlund</t>
  </si>
  <si>
    <t>Facilities Administrative Assistant</t>
  </si>
  <si>
    <t>Karan Khanna</t>
  </si>
  <si>
    <t>Mary Baker</t>
  </si>
  <si>
    <t>Kevin Homer</t>
  </si>
  <si>
    <t>Mihail Frintu</t>
  </si>
  <si>
    <t>Bonnie Kearney</t>
  </si>
  <si>
    <t>Fukiko Ogisu</t>
  </si>
  <si>
    <t>Hung-Fu Ting</t>
  </si>
  <si>
    <t>Gordon Hee</t>
  </si>
  <si>
    <t>Kimberly Zimmerman</t>
  </si>
  <si>
    <t>Kim Abercrombie</t>
  </si>
  <si>
    <t>Sandeep Kaliyath</t>
  </si>
  <si>
    <t>Prasanna Samarawickrama</t>
  </si>
  <si>
    <t>Frank Pellow</t>
  </si>
  <si>
    <t>Min Su</t>
  </si>
  <si>
    <t>Eric Brown</t>
  </si>
  <si>
    <t>Eric Kurjan</t>
  </si>
  <si>
    <t>Pat Coleman</t>
  </si>
  <si>
    <t>Janitor</t>
  </si>
  <si>
    <t>Maciej Dusza</t>
  </si>
  <si>
    <t>Erin Hagens</t>
  </si>
  <si>
    <t>Patrick Wedge</t>
  </si>
  <si>
    <t>Frank Martinez</t>
  </si>
  <si>
    <t>Ed Dudenhoefer</t>
  </si>
  <si>
    <t>Christopher Hill</t>
  </si>
  <si>
    <t>Patrick Cook</t>
  </si>
  <si>
    <t>Krishna Sunkammurali</t>
  </si>
  <si>
    <t>Lori Penor</t>
  </si>
  <si>
    <t>Danielle Tiedt</t>
  </si>
  <si>
    <t>Sootha Charncherngkha</t>
  </si>
  <si>
    <t>Michael Zwilling</t>
  </si>
  <si>
    <t>Randy Reeves</t>
  </si>
  <si>
    <t>John Kane</t>
  </si>
  <si>
    <t>Jack Creasey</t>
  </si>
  <si>
    <t>Olinda Turner</t>
  </si>
  <si>
    <t>Stuart Macrae</t>
  </si>
  <si>
    <t>Jo Berry</t>
  </si>
  <si>
    <t>Ben Miller</t>
  </si>
  <si>
    <t>Tom Vande Velde</t>
  </si>
  <si>
    <t>Ovidiu Cracium</t>
  </si>
  <si>
    <t>Annette Hill</t>
  </si>
  <si>
    <t>Purchasing Assistant</t>
  </si>
  <si>
    <t>Janice Galvin</t>
  </si>
  <si>
    <t>Reinout Hillmann</t>
  </si>
  <si>
    <t>Michael Sullivan</t>
  </si>
  <si>
    <t>Senior Design Engineer</t>
  </si>
  <si>
    <t>Stephen Jiang</t>
  </si>
  <si>
    <t>North American Sales Manager</t>
  </si>
  <si>
    <t>Sales</t>
  </si>
  <si>
    <t>Wanida Benshoof</t>
  </si>
  <si>
    <t>Sharon Salavaria</t>
  </si>
  <si>
    <t>John Wood</t>
  </si>
  <si>
    <t>Mary Dempsey</t>
  </si>
  <si>
    <t>Brian Welcker</t>
  </si>
  <si>
    <t>Vice President of Sales</t>
  </si>
  <si>
    <t>Sheela Word</t>
  </si>
  <si>
    <t>Purchasing Manager</t>
  </si>
  <si>
    <t>Michael Blythe</t>
  </si>
  <si>
    <t>Sales Representative</t>
  </si>
  <si>
    <t>Linda Mitchell</t>
  </si>
  <si>
    <t>Jillian Carson</t>
  </si>
  <si>
    <t>Garrett Vargas</t>
  </si>
  <si>
    <t>Tsvi Reiter</t>
  </si>
  <si>
    <t>Pamela Ansman-Wolfe</t>
  </si>
  <si>
    <t>Shu Ito</t>
  </si>
  <si>
    <t>José Saraiva</t>
  </si>
  <si>
    <t>David Campbell</t>
  </si>
  <si>
    <t>Amy Alberts</t>
  </si>
  <si>
    <t>European Sales Manager</t>
  </si>
  <si>
    <t>Jae Pak</t>
  </si>
  <si>
    <t>Ranjit Varkey Chudukatil</t>
  </si>
  <si>
    <t>Tete Mensa-Annan</t>
  </si>
  <si>
    <t>Syed Abbas</t>
  </si>
  <si>
    <t>Pacific Sales Manager</t>
  </si>
  <si>
    <t>Rachel Valdez</t>
  </si>
  <si>
    <t>Lynn Tsoflias</t>
  </si>
  <si>
    <t>Overall</t>
  </si>
  <si>
    <t>Below 35</t>
  </si>
  <si>
    <t>T-Stat</t>
  </si>
  <si>
    <t>p-value</t>
  </si>
  <si>
    <t>0.196309</t>
  </si>
  <si>
    <t>0.104069</t>
  </si>
  <si>
    <t>Over 35</t>
  </si>
  <si>
    <t>We are 90% confident that there is gender bias in Adventure Works, for employee that are older than 35</t>
  </si>
  <si>
    <t>0.075577</t>
  </si>
  <si>
    <t>ADVENTURE WORKS</t>
  </si>
  <si>
    <t>HR Data</t>
  </si>
  <si>
    <t>Our null hypothesis: there is no gender bias in AW, so the difference between the two "population means" is equal to zero.</t>
  </si>
  <si>
    <t>Month</t>
  </si>
  <si>
    <t>AWC Logo Cap</t>
  </si>
  <si>
    <t>Fender Set - Mountain</t>
  </si>
  <si>
    <t>Mountain Bottle Cage</t>
  </si>
  <si>
    <t>Mountain Tire Tube</t>
  </si>
  <si>
    <t>Patch Kit/8 Patches</t>
  </si>
  <si>
    <t>Road Tire Tube</t>
  </si>
  <si>
    <t>Sport-100 Helmet, Black</t>
  </si>
  <si>
    <t>Sport-100 Helmet, Blue</t>
  </si>
  <si>
    <t>Sport-100 Helmet, Red</t>
  </si>
  <si>
    <t>Water Bottle - 30 oz.</t>
  </si>
  <si>
    <t>Sales data about out top selling product in 2020</t>
  </si>
  <si>
    <t>Product</t>
  </si>
  <si>
    <t>Tot.</t>
  </si>
  <si>
    <t>Standard Error</t>
  </si>
  <si>
    <t>ME</t>
  </si>
  <si>
    <t>CI 95%</t>
  </si>
  <si>
    <t>Stock Level</t>
  </si>
  <si>
    <t>Confidence intervals</t>
  </si>
  <si>
    <r>
      <t>t</t>
    </r>
    <r>
      <rPr>
        <vertAlign val="subscript"/>
        <sz val="10"/>
        <color theme="1"/>
        <rFont val="Arial"/>
        <family val="2"/>
      </rPr>
      <t>11;0,025</t>
    </r>
  </si>
  <si>
    <r>
      <t xml:space="preserve">The result is </t>
    </r>
    <r>
      <rPr>
        <b/>
        <sz val="11"/>
        <rFont val="Arial"/>
        <family val="2"/>
      </rPr>
      <t>not statistically significant</t>
    </r>
    <r>
      <rPr>
        <sz val="11"/>
        <rFont val="Arial"/>
        <family val="2"/>
      </rPr>
      <t>: there is not enough evidence to reject the null hypothesis.</t>
    </r>
  </si>
  <si>
    <t>Sales data by order quantity and month. How many products should we keep in stock monthly in 2021?</t>
  </si>
  <si>
    <t>Sales Team performance in 2020</t>
  </si>
  <si>
    <t>FullName</t>
  </si>
  <si>
    <t>Hourly Wage</t>
  </si>
  <si>
    <t>Quantity Sold</t>
  </si>
  <si>
    <t>Statistica della regressione</t>
  </si>
  <si>
    <t>R multiplo</t>
  </si>
  <si>
    <t>R al quadrato</t>
  </si>
  <si>
    <t>R al quadrato corretto</t>
  </si>
  <si>
    <t>Errore standard</t>
  </si>
  <si>
    <t>Osservazioni</t>
  </si>
  <si>
    <t>ANALISI VARIANZA</t>
  </si>
  <si>
    <t>Regressione</t>
  </si>
  <si>
    <t>Residuo</t>
  </si>
  <si>
    <t>Totale</t>
  </si>
  <si>
    <t>Intercetta</t>
  </si>
  <si>
    <t>gdl</t>
  </si>
  <si>
    <t>SQ</t>
  </si>
  <si>
    <t>MQ</t>
  </si>
  <si>
    <t>F</t>
  </si>
  <si>
    <t>Significatività F</t>
  </si>
  <si>
    <t>Coefficienti</t>
  </si>
  <si>
    <t>Stat t</t>
  </si>
  <si>
    <t>Valore di significatività</t>
  </si>
  <si>
    <t>Inferiore 95%</t>
  </si>
  <si>
    <t>Superiore 95%</t>
  </si>
  <si>
    <t>Inferiore 95,0%</t>
  </si>
  <si>
    <t>Superiore 95,0%</t>
  </si>
  <si>
    <t>Sales Amount</t>
  </si>
  <si>
    <t>Regression Analysis</t>
  </si>
  <si>
    <t>Is there a relationship between wages and the amount of product sold?</t>
  </si>
  <si>
    <t>Linear regression</t>
  </si>
  <si>
    <t>Total Sales 2020</t>
  </si>
  <si>
    <t>Increase in sales ($ +1 /h)</t>
  </si>
  <si>
    <t>An extra $ is equal to 1920$ every year per salesperson.</t>
  </si>
  <si>
    <t>Wage cost increase</t>
  </si>
  <si>
    <t>Wage cost in 2020</t>
  </si>
  <si>
    <t xml:space="preserve">The existence of a linear relationship between wage and quantity sold can be seen from the scatter plot. </t>
  </si>
  <si>
    <t xml:space="preserve">Each dollar spent on raising the hourly wage results in the sale of 150 more items! </t>
  </si>
  <si>
    <t>Scenario: Wage are increased by 1$</t>
  </si>
  <si>
    <t xml:space="preserve">What is the increase in total revenue? </t>
  </si>
  <si>
    <t>Avg. Rvn. per Order</t>
  </si>
  <si>
    <t>Product Name</t>
  </si>
  <si>
    <t>Total Sales</t>
  </si>
  <si>
    <t>STATISTICAL ANALYSIS WITH EXCEL</t>
  </si>
  <si>
    <t>Is there wage disparity between men and women in our company?</t>
  </si>
  <si>
    <t>We're looking for a way to boost sales; what impact would raising our salespeople's salaries have on sales?</t>
  </si>
  <si>
    <t xml:space="preserve">I'll use data from the Adventure Works database to answer these questions. </t>
  </si>
  <si>
    <t>This workbook shows how to use statistical techniques to answer business questions like:</t>
  </si>
  <si>
    <t>How many units of product should we keep in stock next year?</t>
  </si>
  <si>
    <r>
      <t xml:space="preserve">The result is </t>
    </r>
    <r>
      <rPr>
        <b/>
        <sz val="11"/>
        <rFont val="Arial"/>
        <family val="2"/>
      </rPr>
      <t>statistically significant</t>
    </r>
    <r>
      <rPr>
        <sz val="11"/>
        <rFont val="Arial"/>
        <family val="2"/>
      </rPr>
      <t>: we can reject the null hypothesis and accept the alternative.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</si>
</sst>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  <numFmt numFmtId="166" formatCode="_-* #,##0.000000000_-;\-* #,##0.0000000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9" tint="-0.249977111117893"/>
      <name val="Arial"/>
      <family val="2"/>
    </font>
    <font>
      <b/>
      <sz val="11"/>
      <color theme="9" tint="-0.24997711111789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249977111117893"/>
      <name val="Arial"/>
      <family val="2"/>
    </font>
    <font>
      <vertAlign val="subscript"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8"/>
      <color theme="9" tint="-0.249977111117893"/>
      <name val="Arial"/>
      <family val="2"/>
    </font>
    <font>
      <sz val="11"/>
      <color theme="9" tint="-0.24997711111789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/>
      <diagonal/>
    </border>
    <border>
      <left/>
      <right/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thick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9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  <xf numFmtId="0" fontId="0" fillId="34" borderId="10" xfId="0" applyNumberFormat="1" applyFont="1" applyFill="1" applyBorder="1"/>
    <xf numFmtId="0" fontId="0" fillId="0" borderId="10" xfId="0" applyNumberFormat="1" applyFont="1" applyBorder="1"/>
    <xf numFmtId="0" fontId="0" fillId="0" borderId="12" xfId="0" applyNumberFormat="1" applyFont="1" applyBorder="1"/>
    <xf numFmtId="0" fontId="0" fillId="0" borderId="12" xfId="0" applyFont="1" applyBorder="1"/>
    <xf numFmtId="0" fontId="13" fillId="33" borderId="11" xfId="0" applyFont="1" applyFill="1" applyBorder="1"/>
    <xf numFmtId="0" fontId="0" fillId="35" borderId="0" xfId="0" applyFill="1"/>
    <xf numFmtId="0" fontId="0" fillId="0" borderId="0" xfId="0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14" xfId="0" applyFont="1" applyBorder="1"/>
    <xf numFmtId="0" fontId="21" fillId="0" borderId="0" xfId="0" applyFont="1"/>
    <xf numFmtId="0" fontId="22" fillId="35" borderId="0" xfId="0" applyFont="1" applyFill="1" applyAlignment="1">
      <alignment horizontal="center"/>
    </xf>
    <xf numFmtId="0" fontId="21" fillId="0" borderId="14" xfId="0" applyFont="1" applyBorder="1"/>
    <xf numFmtId="2" fontId="21" fillId="0" borderId="18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8" xfId="0" applyFont="1" applyBorder="1" applyAlignment="1">
      <alignment horizontal="center"/>
    </xf>
    <xf numFmtId="2" fontId="21" fillId="0" borderId="21" xfId="0" applyNumberFormat="1" applyFont="1" applyBorder="1" applyAlignment="1">
      <alignment horizontal="center"/>
    </xf>
    <xf numFmtId="2" fontId="21" fillId="0" borderId="22" xfId="0" applyNumberFormat="1" applyFont="1" applyBorder="1" applyAlignment="1">
      <alignment horizontal="center"/>
    </xf>
    <xf numFmtId="2" fontId="21" fillId="0" borderId="19" xfId="0" applyNumberFormat="1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2" fontId="21" fillId="0" borderId="23" xfId="0" applyNumberFormat="1" applyFont="1" applyBorder="1" applyAlignment="1">
      <alignment horizontal="center"/>
    </xf>
    <xf numFmtId="2" fontId="21" fillId="0" borderId="24" xfId="0" applyNumberFormat="1" applyFont="1" applyBorder="1" applyAlignment="1">
      <alignment horizontal="center"/>
    </xf>
    <xf numFmtId="0" fontId="21" fillId="0" borderId="16" xfId="0" applyFont="1" applyBorder="1"/>
    <xf numFmtId="2" fontId="21" fillId="0" borderId="20" xfId="0" applyNumberFormat="1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2" fontId="21" fillId="0" borderId="25" xfId="0" applyNumberFormat="1" applyFont="1" applyBorder="1" applyAlignment="1">
      <alignment horizontal="center"/>
    </xf>
    <xf numFmtId="2" fontId="21" fillId="0" borderId="26" xfId="0" applyNumberFormat="1" applyFont="1" applyBorder="1" applyAlignment="1">
      <alignment horizontal="center"/>
    </xf>
    <xf numFmtId="0" fontId="21" fillId="0" borderId="17" xfId="0" applyFont="1" applyBorder="1"/>
    <xf numFmtId="0" fontId="21" fillId="0" borderId="15" xfId="0" applyFont="1" applyBorder="1"/>
    <xf numFmtId="0" fontId="24" fillId="0" borderId="0" xfId="0" applyFont="1"/>
    <xf numFmtId="0" fontId="25" fillId="0" borderId="14" xfId="0" applyFont="1" applyBorder="1"/>
    <xf numFmtId="0" fontId="20" fillId="0" borderId="0" xfId="0" applyNumberFormat="1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horizontal="right"/>
    </xf>
    <xf numFmtId="0" fontId="25" fillId="0" borderId="28" xfId="0" applyFont="1" applyBorder="1"/>
    <xf numFmtId="0" fontId="20" fillId="0" borderId="28" xfId="0" applyFont="1" applyBorder="1"/>
    <xf numFmtId="0" fontId="29" fillId="0" borderId="29" xfId="0" applyFont="1" applyFill="1" applyBorder="1" applyAlignment="1">
      <alignment horizontal="centerContinuous"/>
    </xf>
    <xf numFmtId="0" fontId="20" fillId="0" borderId="0" xfId="0" applyFont="1" applyFill="1" applyBorder="1" applyAlignment="1"/>
    <xf numFmtId="0" fontId="20" fillId="35" borderId="0" xfId="0" applyFont="1" applyFill="1" applyBorder="1" applyAlignment="1"/>
    <xf numFmtId="0" fontId="20" fillId="0" borderId="13" xfId="0" applyFont="1" applyFill="1" applyBorder="1" applyAlignment="1"/>
    <xf numFmtId="0" fontId="29" fillId="0" borderId="29" xfId="0" applyFont="1" applyFill="1" applyBorder="1" applyAlignment="1">
      <alignment horizontal="center"/>
    </xf>
    <xf numFmtId="166" fontId="20" fillId="35" borderId="0" xfId="42" applyNumberFormat="1" applyFont="1" applyFill="1" applyBorder="1" applyAlignment="1"/>
    <xf numFmtId="0" fontId="20" fillId="36" borderId="13" xfId="0" applyFont="1" applyFill="1" applyBorder="1" applyAlignment="1"/>
    <xf numFmtId="166" fontId="20" fillId="35" borderId="13" xfId="42" applyNumberFormat="1" applyFont="1" applyFill="1" applyBorder="1" applyAlignment="1"/>
    <xf numFmtId="0" fontId="30" fillId="37" borderId="0" xfId="0" applyFont="1" applyFill="1"/>
    <xf numFmtId="0" fontId="20" fillId="34" borderId="27" xfId="0" applyFont="1" applyFill="1" applyBorder="1"/>
    <xf numFmtId="164" fontId="20" fillId="34" borderId="27" xfId="0" applyNumberFormat="1" applyFont="1" applyFill="1" applyBorder="1"/>
    <xf numFmtId="0" fontId="20" fillId="0" borderId="27" xfId="0" applyFont="1" applyBorder="1"/>
    <xf numFmtId="164" fontId="20" fillId="0" borderId="27" xfId="0" applyNumberFormat="1" applyFont="1" applyBorder="1"/>
    <xf numFmtId="164" fontId="20" fillId="0" borderId="0" xfId="0" applyNumberFormat="1" applyFont="1"/>
    <xf numFmtId="9" fontId="19" fillId="0" borderId="0" xfId="43" applyFont="1" applyAlignment="1">
      <alignment horizontal="right"/>
    </xf>
    <xf numFmtId="43" fontId="20" fillId="0" borderId="0" xfId="42" applyFont="1"/>
    <xf numFmtId="0" fontId="29" fillId="0" borderId="0" xfId="0" applyFont="1"/>
    <xf numFmtId="0" fontId="19" fillId="0" borderId="0" xfId="0" applyFont="1" applyAlignment="1">
      <alignment horizontal="right"/>
    </xf>
    <xf numFmtId="9" fontId="20" fillId="0" borderId="0" xfId="43" applyFont="1"/>
    <xf numFmtId="0" fontId="20" fillId="0" borderId="0" xfId="0" applyFont="1" applyBorder="1"/>
    <xf numFmtId="0" fontId="29" fillId="0" borderId="0" xfId="0" applyFont="1" applyFill="1" applyBorder="1" applyAlignment="1">
      <alignment horizontal="centerContinuous"/>
    </xf>
    <xf numFmtId="165" fontId="20" fillId="0" borderId="0" xfId="42" applyNumberFormat="1" applyFont="1"/>
    <xf numFmtId="165" fontId="20" fillId="0" borderId="0" xfId="0" applyNumberFormat="1" applyFont="1"/>
    <xf numFmtId="0" fontId="29" fillId="0" borderId="0" xfId="0" applyFont="1" applyFill="1" applyBorder="1" applyAlignment="1">
      <alignment horizontal="center"/>
    </xf>
    <xf numFmtId="165" fontId="20" fillId="0" borderId="0" xfId="0" applyNumberFormat="1" applyFont="1" applyBorder="1"/>
    <xf numFmtId="0" fontId="19" fillId="35" borderId="13" xfId="0" applyFont="1" applyFill="1" applyBorder="1"/>
    <xf numFmtId="0" fontId="25" fillId="0" borderId="0" xfId="0" applyFont="1" applyBorder="1"/>
    <xf numFmtId="0" fontId="22" fillId="35" borderId="0" xfId="0" applyFont="1" applyFill="1" applyAlignment="1">
      <alignment horizontal="center"/>
    </xf>
    <xf numFmtId="0" fontId="22" fillId="35" borderId="0" xfId="0" applyFont="1" applyFill="1" applyAlignment="1">
      <alignment horizontal="center" vertical="center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Migliaia" xfId="42" builtinId="3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Percentuale" xfId="43" builtinId="5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4"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164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164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HOURLY WAGE - Quantity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SalesTeamData!$E$4</c:f>
              <c:strCache>
                <c:ptCount val="1"/>
                <c:pt idx="0">
                  <c:v>Quantity Sold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4">
                  <a:lumMod val="60000"/>
                  <a:lumOff val="40000"/>
                </a:schemeClr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SalesTeamData!$D$5:$D$21</c:f>
              <c:numCache>
                <c:formatCode>_-[$$-409]* #,##0.00_ ;_-[$$-409]* \-#,##0.00\ ;_-[$$-409]* "-"??_ ;_-@_ </c:formatCode>
                <c:ptCount val="17"/>
                <c:pt idx="0">
                  <c:v>25.100999999999999</c:v>
                </c:pt>
                <c:pt idx="1">
                  <c:v>35.1</c:v>
                </c:pt>
                <c:pt idx="2">
                  <c:v>48.076900000000002</c:v>
                </c:pt>
                <c:pt idx="3">
                  <c:v>87.256</c:v>
                </c:pt>
                <c:pt idx="4">
                  <c:v>80.25</c:v>
                </c:pt>
                <c:pt idx="5">
                  <c:v>52.33</c:v>
                </c:pt>
                <c:pt idx="6">
                  <c:v>99.11</c:v>
                </c:pt>
                <c:pt idx="7">
                  <c:v>45.2</c:v>
                </c:pt>
                <c:pt idx="8">
                  <c:v>85.256</c:v>
                </c:pt>
                <c:pt idx="9">
                  <c:v>38.15</c:v>
                </c:pt>
                <c:pt idx="10">
                  <c:v>55.1</c:v>
                </c:pt>
                <c:pt idx="11">
                  <c:v>68.076899999999995</c:v>
                </c:pt>
                <c:pt idx="12">
                  <c:v>69.076899999999995</c:v>
                </c:pt>
                <c:pt idx="13">
                  <c:v>31.5</c:v>
                </c:pt>
                <c:pt idx="14">
                  <c:v>20.100999999999999</c:v>
                </c:pt>
                <c:pt idx="15">
                  <c:v>39.22</c:v>
                </c:pt>
                <c:pt idx="16">
                  <c:v>61.6</c:v>
                </c:pt>
              </c:numCache>
            </c:numRef>
          </c:xVal>
          <c:yVal>
            <c:numRef>
              <c:f>SalesTeamData!$E$5:$E$21</c:f>
              <c:numCache>
                <c:formatCode>_-* #,##0_-;\-* #,##0_-;_-* "-"??_-;_-@_-</c:formatCode>
                <c:ptCount val="17"/>
                <c:pt idx="0">
                  <c:v>1378</c:v>
                </c:pt>
                <c:pt idx="1">
                  <c:v>3628</c:v>
                </c:pt>
                <c:pt idx="2">
                  <c:v>5548</c:v>
                </c:pt>
                <c:pt idx="3">
                  <c:v>12087</c:v>
                </c:pt>
                <c:pt idx="4">
                  <c:v>10941</c:v>
                </c:pt>
                <c:pt idx="5">
                  <c:v>7640</c:v>
                </c:pt>
                <c:pt idx="6">
                  <c:v>12077</c:v>
                </c:pt>
                <c:pt idx="7">
                  <c:v>3999</c:v>
                </c:pt>
                <c:pt idx="8">
                  <c:v>9293</c:v>
                </c:pt>
                <c:pt idx="9">
                  <c:v>3174</c:v>
                </c:pt>
                <c:pt idx="10">
                  <c:v>6150</c:v>
                </c:pt>
                <c:pt idx="11">
                  <c:v>9349</c:v>
                </c:pt>
                <c:pt idx="12">
                  <c:v>5995</c:v>
                </c:pt>
                <c:pt idx="13">
                  <c:v>1795</c:v>
                </c:pt>
                <c:pt idx="14">
                  <c:v>825</c:v>
                </c:pt>
                <c:pt idx="15">
                  <c:v>3425</c:v>
                </c:pt>
                <c:pt idx="16">
                  <c:v>6354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C-4383-8A8B-9F78EEC2C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073584"/>
        <c:axId val="1016040848"/>
      </c:scatterChart>
      <c:valAx>
        <c:axId val="108807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6040848"/>
        <c:crosses val="autoZero"/>
        <c:crossBetween val="midCat"/>
      </c:valAx>
      <c:valAx>
        <c:axId val="10160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807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180974</xdr:rowOff>
    </xdr:from>
    <xdr:to>
      <xdr:col>15</xdr:col>
      <xdr:colOff>601334</xdr:colOff>
      <xdr:row>34</xdr:row>
      <xdr:rowOff>128587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69148442-B56F-433C-B882-B8D433E32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80974"/>
          <a:ext cx="9669134" cy="6100763"/>
        </a:xfrm>
        <a:prstGeom prst="rect">
          <a:avLst/>
        </a:prstGeom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133350</xdr:colOff>
      <xdr:row>24</xdr:row>
      <xdr:rowOff>67764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4F8423C-300F-4B23-BC24-98570853E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80975"/>
          <a:ext cx="9201150" cy="4230189"/>
        </a:xfrm>
        <a:prstGeom prst="rect">
          <a:avLst/>
        </a:prstGeom>
        <a:ln w="190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42912</xdr:colOff>
      <xdr:row>28</xdr:row>
      <xdr:rowOff>23813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47C58CF-40CF-438E-9335-7831D557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80975"/>
          <a:ext cx="11701512" cy="4910138"/>
        </a:xfrm>
        <a:prstGeom prst="rect">
          <a:avLst/>
        </a:prstGeom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595315</xdr:colOff>
      <xdr:row>2</xdr:row>
      <xdr:rowOff>138113</xdr:rowOff>
    </xdr:from>
    <xdr:to>
      <xdr:col>6</xdr:col>
      <xdr:colOff>642938</xdr:colOff>
      <xdr:row>21</xdr:row>
      <xdr:rowOff>138113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5B8733B-16BC-421A-BF7C-7528BE662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EnglishProductName" tableColumnId="1"/>
      <queryTableField id="2" name="TotalSales" tableColumnId="2"/>
      <queryTableField id="3" name="Month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4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EmployeeName" tableColumnId="1"/>
      <queryTableField id="2" name="Title" tableColumnId="2"/>
      <queryTableField id="3" name="HireYear" tableColumnId="3"/>
      <queryTableField id="4" name="Age" tableColumnId="4"/>
      <queryTableField id="5" name="Gender" tableColumnId="5"/>
      <queryTableField id="6" name="BaseRate" tableColumnId="6"/>
      <queryTableField id="7" name="Department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AWSales" displayName="AWSales" ref="B4:D124" tableType="queryTable" totalsRowShown="0" headerRowDxfId="43" dataDxfId="42">
  <autoFilter ref="B4:D124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000-000001000000}" uniqueName="1" name="Product Name" queryTableFieldId="1" dataDxfId="41"/>
    <tableColumn id="2" xr3:uid="{00000000-0010-0000-0000-000002000000}" uniqueName="2" name="Total Sales" queryTableFieldId="2" dataDxfId="40"/>
    <tableColumn id="3" xr3:uid="{00000000-0010-0000-0000-000003000000}" uniqueName="3" name="Month" queryTableFieldId="3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HRTable" displayName="HRTable" ref="B4:H300" tableType="queryTable" totalsRowShown="0" headerRowDxfId="38" dataDxfId="37">
  <autoFilter ref="B4:H30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uniqueName="1" name="EmployeeName" queryTableFieldId="1" dataDxfId="36"/>
    <tableColumn id="2" xr3:uid="{00000000-0010-0000-0100-000002000000}" uniqueName="2" name="Title" queryTableFieldId="2" dataDxfId="35"/>
    <tableColumn id="3" xr3:uid="{00000000-0010-0000-0100-000003000000}" uniqueName="3" name="HireYear" queryTableFieldId="3" dataDxfId="34"/>
    <tableColumn id="4" xr3:uid="{00000000-0010-0000-0100-000004000000}" uniqueName="4" name="Age" queryTableFieldId="4" dataDxfId="33"/>
    <tableColumn id="5" xr3:uid="{00000000-0010-0000-0100-000005000000}" uniqueName="5" name="Gender" queryTableFieldId="5" dataDxfId="32"/>
    <tableColumn id="6" xr3:uid="{00000000-0010-0000-0100-000006000000}" uniqueName="6" name="BaseRate" queryTableFieldId="6" dataDxfId="31"/>
    <tableColumn id="7" xr3:uid="{00000000-0010-0000-0100-000007000000}" uniqueName="7" name="DepartmentName" queryTableFieldId="7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Below35" displayName="Below35" ref="B3:H41" totalsRowShown="0" headerRowDxfId="29" dataDxfId="27" headerRowBorderDxfId="28" tableBorderDxfId="26" totalsRowBorderDxfId="25">
  <autoFilter ref="B3:H41" xr:uid="{00000000-0009-0000-0100-000004000000}"/>
  <tableColumns count="7">
    <tableColumn id="1" xr3:uid="{00000000-0010-0000-0200-000001000000}" name="EmployeeName" dataDxfId="24"/>
    <tableColumn id="2" xr3:uid="{00000000-0010-0000-0200-000002000000}" name="Title" dataDxfId="23"/>
    <tableColumn id="3" xr3:uid="{00000000-0010-0000-0200-000003000000}" name="HireYear" dataDxfId="22"/>
    <tableColumn id="4" xr3:uid="{00000000-0010-0000-0200-000004000000}" name="Age" dataDxfId="21"/>
    <tableColumn id="5" xr3:uid="{00000000-0010-0000-0200-000005000000}" name="Gender" dataDxfId="20"/>
    <tableColumn id="6" xr3:uid="{00000000-0010-0000-0200-000006000000}" name="BaseRate" dataDxfId="19"/>
    <tableColumn id="7" xr3:uid="{00000000-0010-0000-0200-000007000000}" name="DepartmentName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Over35" displayName="Over35" ref="B3:H261" totalsRowShown="0" headerRowDxfId="17" dataDxfId="15" headerRowBorderDxfId="16" tableBorderDxfId="14" totalsRowBorderDxfId="13">
  <autoFilter ref="B3:H261" xr:uid="{00000000-0009-0000-0100-000005000000}"/>
  <tableColumns count="7">
    <tableColumn id="1" xr3:uid="{00000000-0010-0000-0300-000001000000}" name="EmployeeName" dataDxfId="12"/>
    <tableColumn id="2" xr3:uid="{00000000-0010-0000-0300-000002000000}" name="Title" dataDxfId="11"/>
    <tableColumn id="3" xr3:uid="{00000000-0010-0000-0300-000003000000}" name="HireYear" dataDxfId="10"/>
    <tableColumn id="4" xr3:uid="{00000000-0010-0000-0300-000004000000}" name="Age" dataDxfId="9"/>
    <tableColumn id="5" xr3:uid="{00000000-0010-0000-0300-000005000000}" name="Gender" dataDxfId="8"/>
    <tableColumn id="6" xr3:uid="{00000000-0010-0000-0300-000006000000}" name="BaseRate" dataDxfId="7"/>
    <tableColumn id="7" xr3:uid="{00000000-0010-0000-0300-000007000000}" name="DepartmentNam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92D7F8-AD63-4504-AC87-784B311DF884}" name="SalesTeamData" displayName="SalesTeamData" ref="C4:F21" totalsRowShown="0" headerRowDxfId="5" dataDxfId="4">
  <autoFilter ref="C4:F21" xr:uid="{5E92D7F8-AD63-4504-AC87-784B311DF884}">
    <filterColumn colId="0" hiddenButton="1"/>
    <filterColumn colId="1" hiddenButton="1"/>
    <filterColumn colId="2" hiddenButton="1"/>
    <filterColumn colId="3" hiddenButton="1"/>
  </autoFilter>
  <tableColumns count="4">
    <tableColumn id="1" xr3:uid="{5E77AA29-1B1F-4E42-AED0-4DCEC2F0F57E}" name="FullName" dataDxfId="3"/>
    <tableColumn id="2" xr3:uid="{C38566AD-CDAA-4159-93CC-AC917F426880}" name="Hourly Wage" dataDxfId="2"/>
    <tableColumn id="3" xr3:uid="{8C98CA9D-5216-4B50-AAA9-2CFD8C15E35D}" name="Quantity Sold" dataDxfId="1" dataCellStyle="Migliaia"/>
    <tableColumn id="4" xr3:uid="{0AC02828-4387-4DB4-9190-39490BC8CDB2}" name="Sales 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C0F7-85BF-4D68-80F5-8F3C38124DFB}">
  <dimension ref="B2:B10"/>
  <sheetViews>
    <sheetView showGridLines="0" workbookViewId="0"/>
  </sheetViews>
  <sheetFormatPr defaultRowHeight="14.25" x14ac:dyDescent="0.45"/>
  <cols>
    <col min="1" max="1" width="4.3984375" customWidth="1"/>
  </cols>
  <sheetData>
    <row r="2" spans="2:2" ht="22.5" x14ac:dyDescent="0.6">
      <c r="B2" s="68" t="s">
        <v>467</v>
      </c>
    </row>
    <row r="4" spans="2:2" x14ac:dyDescent="0.45">
      <c r="B4" s="13" t="s">
        <v>471</v>
      </c>
    </row>
    <row r="5" spans="2:2" x14ac:dyDescent="0.45">
      <c r="B5" s="13"/>
    </row>
    <row r="6" spans="2:2" x14ac:dyDescent="0.45">
      <c r="B6" s="58" t="s">
        <v>472</v>
      </c>
    </row>
    <row r="7" spans="2:2" x14ac:dyDescent="0.45">
      <c r="B7" s="58" t="s">
        <v>468</v>
      </c>
    </row>
    <row r="8" spans="2:2" x14ac:dyDescent="0.45">
      <c r="B8" s="58" t="s">
        <v>469</v>
      </c>
    </row>
    <row r="9" spans="2:2" x14ac:dyDescent="0.45">
      <c r="B9" s="13"/>
    </row>
    <row r="10" spans="2:2" x14ac:dyDescent="0.45">
      <c r="B10" s="13" t="s">
        <v>470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cols>
    <col min="1" max="16384" width="9.06640625" style="9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"/>
  <sheetViews>
    <sheetView showGridLines="0" workbookViewId="0"/>
  </sheetViews>
  <sheetFormatPr defaultRowHeight="14.25" x14ac:dyDescent="0.45"/>
  <cols>
    <col min="1" max="1" width="4.46484375" style="13" customWidth="1"/>
    <col min="2" max="2" width="24.73046875" style="13" customWidth="1"/>
    <col min="3" max="3" width="19.1328125" style="13" customWidth="1"/>
    <col min="4" max="4" width="9.9296875" style="13" customWidth="1"/>
    <col min="5" max="5" width="9.06640625" style="13"/>
  </cols>
  <sheetData>
    <row r="1" spans="2:6" ht="22.9" thickBot="1" x14ac:dyDescent="0.65">
      <c r="B1" s="35" t="s">
        <v>399</v>
      </c>
      <c r="C1" s="14"/>
    </row>
    <row r="2" spans="2:6" ht="14.65" thickTop="1" x14ac:dyDescent="0.45">
      <c r="B2" s="12" t="s">
        <v>413</v>
      </c>
    </row>
    <row r="4" spans="2:6" x14ac:dyDescent="0.45">
      <c r="B4" s="13" t="s">
        <v>465</v>
      </c>
      <c r="C4" s="13" t="s">
        <v>466</v>
      </c>
      <c r="D4" s="13" t="s">
        <v>402</v>
      </c>
    </row>
    <row r="5" spans="2:6" x14ac:dyDescent="0.45">
      <c r="B5" s="36" t="s">
        <v>403</v>
      </c>
      <c r="C5" s="13">
        <v>62</v>
      </c>
      <c r="D5" s="13">
        <v>1</v>
      </c>
    </row>
    <row r="6" spans="2:6" x14ac:dyDescent="0.45">
      <c r="B6" s="36" t="s">
        <v>404</v>
      </c>
      <c r="C6" s="13">
        <v>65</v>
      </c>
      <c r="D6" s="13">
        <v>1</v>
      </c>
    </row>
    <row r="7" spans="2:6" x14ac:dyDescent="0.45">
      <c r="B7" s="36" t="s">
        <v>405</v>
      </c>
      <c r="C7" s="13">
        <v>65</v>
      </c>
      <c r="D7" s="13">
        <v>1</v>
      </c>
    </row>
    <row r="8" spans="2:6" x14ac:dyDescent="0.45">
      <c r="B8" s="36" t="s">
        <v>406</v>
      </c>
      <c r="C8" s="13">
        <v>54</v>
      </c>
      <c r="D8" s="13">
        <v>1</v>
      </c>
    </row>
    <row r="9" spans="2:6" x14ac:dyDescent="0.45">
      <c r="B9" s="36" t="s">
        <v>407</v>
      </c>
      <c r="C9" s="13">
        <v>74</v>
      </c>
      <c r="D9" s="13">
        <v>1</v>
      </c>
      <c r="F9" s="10"/>
    </row>
    <row r="10" spans="2:6" x14ac:dyDescent="0.45">
      <c r="B10" s="36" t="s">
        <v>408</v>
      </c>
      <c r="C10" s="13">
        <v>51</v>
      </c>
      <c r="D10" s="13">
        <v>1</v>
      </c>
      <c r="F10" s="10"/>
    </row>
    <row r="11" spans="2:6" x14ac:dyDescent="0.45">
      <c r="B11" s="36" t="s">
        <v>409</v>
      </c>
      <c r="C11" s="13">
        <v>52</v>
      </c>
      <c r="D11" s="13">
        <v>1</v>
      </c>
      <c r="F11" s="10"/>
    </row>
    <row r="12" spans="2:6" x14ac:dyDescent="0.45">
      <c r="B12" s="36" t="s">
        <v>410</v>
      </c>
      <c r="C12" s="13">
        <v>59</v>
      </c>
      <c r="D12" s="13">
        <v>1</v>
      </c>
      <c r="F12" s="10"/>
    </row>
    <row r="13" spans="2:6" x14ac:dyDescent="0.45">
      <c r="B13" s="36" t="s">
        <v>411</v>
      </c>
      <c r="C13" s="13">
        <v>54</v>
      </c>
      <c r="D13" s="13">
        <v>1</v>
      </c>
      <c r="F13" s="10"/>
    </row>
    <row r="14" spans="2:6" x14ac:dyDescent="0.45">
      <c r="B14" s="36" t="s">
        <v>412</v>
      </c>
      <c r="C14" s="13">
        <v>130</v>
      </c>
      <c r="D14" s="13">
        <v>1</v>
      </c>
      <c r="F14" s="10"/>
    </row>
    <row r="15" spans="2:6" x14ac:dyDescent="0.45">
      <c r="B15" s="36" t="s">
        <v>403</v>
      </c>
      <c r="C15" s="13">
        <v>149</v>
      </c>
      <c r="D15" s="13">
        <v>2</v>
      </c>
      <c r="F15" s="10"/>
    </row>
    <row r="16" spans="2:6" x14ac:dyDescent="0.45">
      <c r="B16" s="36" t="s">
        <v>404</v>
      </c>
      <c r="C16" s="13">
        <v>135</v>
      </c>
      <c r="D16" s="13">
        <v>2</v>
      </c>
    </row>
    <row r="17" spans="2:4" x14ac:dyDescent="0.45">
      <c r="B17" s="36" t="s">
        <v>405</v>
      </c>
      <c r="C17" s="13">
        <v>118</v>
      </c>
      <c r="D17" s="13">
        <v>2</v>
      </c>
    </row>
    <row r="18" spans="2:4" x14ac:dyDescent="0.45">
      <c r="B18" s="36" t="s">
        <v>406</v>
      </c>
      <c r="C18" s="13">
        <v>229</v>
      </c>
      <c r="D18" s="13">
        <v>2</v>
      </c>
    </row>
    <row r="19" spans="2:4" x14ac:dyDescent="0.45">
      <c r="B19" s="36" t="s">
        <v>407</v>
      </c>
      <c r="C19" s="13">
        <v>233</v>
      </c>
      <c r="D19" s="13">
        <v>2</v>
      </c>
    </row>
    <row r="20" spans="2:4" x14ac:dyDescent="0.45">
      <c r="B20" s="36" t="s">
        <v>408</v>
      </c>
      <c r="C20" s="13">
        <v>173</v>
      </c>
      <c r="D20" s="13">
        <v>2</v>
      </c>
    </row>
    <row r="21" spans="2:4" x14ac:dyDescent="0.45">
      <c r="B21" s="36" t="s">
        <v>409</v>
      </c>
      <c r="C21" s="13">
        <v>136</v>
      </c>
      <c r="D21" s="13">
        <v>2</v>
      </c>
    </row>
    <row r="22" spans="2:4" x14ac:dyDescent="0.45">
      <c r="B22" s="36" t="s">
        <v>410</v>
      </c>
      <c r="C22" s="13">
        <v>133</v>
      </c>
      <c r="D22" s="13">
        <v>2</v>
      </c>
    </row>
    <row r="23" spans="2:4" x14ac:dyDescent="0.45">
      <c r="B23" s="36" t="s">
        <v>411</v>
      </c>
      <c r="C23" s="13">
        <v>148</v>
      </c>
      <c r="D23" s="13">
        <v>2</v>
      </c>
    </row>
    <row r="24" spans="2:4" x14ac:dyDescent="0.45">
      <c r="B24" s="36" t="s">
        <v>412</v>
      </c>
      <c r="C24" s="13">
        <v>274</v>
      </c>
      <c r="D24" s="13">
        <v>2</v>
      </c>
    </row>
    <row r="25" spans="2:4" x14ac:dyDescent="0.45">
      <c r="B25" s="36" t="s">
        <v>403</v>
      </c>
      <c r="C25" s="13">
        <v>160</v>
      </c>
      <c r="D25" s="13">
        <v>3</v>
      </c>
    </row>
    <row r="26" spans="2:4" x14ac:dyDescent="0.45">
      <c r="B26" s="36" t="s">
        <v>404</v>
      </c>
      <c r="C26" s="13">
        <v>151</v>
      </c>
      <c r="D26" s="13">
        <v>3</v>
      </c>
    </row>
    <row r="27" spans="2:4" x14ac:dyDescent="0.45">
      <c r="B27" s="36" t="s">
        <v>405</v>
      </c>
      <c r="C27" s="13">
        <v>137</v>
      </c>
      <c r="D27" s="13">
        <v>3</v>
      </c>
    </row>
    <row r="28" spans="2:4" x14ac:dyDescent="0.45">
      <c r="B28" s="36" t="s">
        <v>406</v>
      </c>
      <c r="C28" s="13">
        <v>264</v>
      </c>
      <c r="D28" s="13">
        <v>3</v>
      </c>
    </row>
    <row r="29" spans="2:4" x14ac:dyDescent="0.45">
      <c r="B29" s="36" t="s">
        <v>407</v>
      </c>
      <c r="C29" s="13">
        <v>238</v>
      </c>
      <c r="D29" s="13">
        <v>3</v>
      </c>
    </row>
    <row r="30" spans="2:4" x14ac:dyDescent="0.45">
      <c r="B30" s="36" t="s">
        <v>408</v>
      </c>
      <c r="C30" s="13">
        <v>189</v>
      </c>
      <c r="D30" s="13">
        <v>3</v>
      </c>
    </row>
    <row r="31" spans="2:4" x14ac:dyDescent="0.45">
      <c r="B31" s="36" t="s">
        <v>409</v>
      </c>
      <c r="C31" s="13">
        <v>172</v>
      </c>
      <c r="D31" s="13">
        <v>3</v>
      </c>
    </row>
    <row r="32" spans="2:4" x14ac:dyDescent="0.45">
      <c r="B32" s="36" t="s">
        <v>410</v>
      </c>
      <c r="C32" s="13">
        <v>144</v>
      </c>
      <c r="D32" s="13">
        <v>3</v>
      </c>
    </row>
    <row r="33" spans="2:4" x14ac:dyDescent="0.45">
      <c r="B33" s="36" t="s">
        <v>411</v>
      </c>
      <c r="C33" s="13">
        <v>162</v>
      </c>
      <c r="D33" s="13">
        <v>3</v>
      </c>
    </row>
    <row r="34" spans="2:4" x14ac:dyDescent="0.45">
      <c r="B34" s="36" t="s">
        <v>412</v>
      </c>
      <c r="C34" s="13">
        <v>319</v>
      </c>
      <c r="D34" s="13">
        <v>3</v>
      </c>
    </row>
    <row r="35" spans="2:4" x14ac:dyDescent="0.45">
      <c r="B35" s="36" t="s">
        <v>403</v>
      </c>
      <c r="C35" s="13">
        <v>149</v>
      </c>
      <c r="D35" s="13">
        <v>4</v>
      </c>
    </row>
    <row r="36" spans="2:4" x14ac:dyDescent="0.45">
      <c r="B36" s="36" t="s">
        <v>404</v>
      </c>
      <c r="C36" s="13">
        <v>169</v>
      </c>
      <c r="D36" s="13">
        <v>4</v>
      </c>
    </row>
    <row r="37" spans="2:4" x14ac:dyDescent="0.45">
      <c r="B37" s="36" t="s">
        <v>405</v>
      </c>
      <c r="C37" s="13">
        <v>143</v>
      </c>
      <c r="D37" s="13">
        <v>4</v>
      </c>
    </row>
    <row r="38" spans="2:4" x14ac:dyDescent="0.45">
      <c r="B38" s="36" t="s">
        <v>406</v>
      </c>
      <c r="C38" s="13">
        <v>240</v>
      </c>
      <c r="D38" s="13">
        <v>4</v>
      </c>
    </row>
    <row r="39" spans="2:4" x14ac:dyDescent="0.45">
      <c r="B39" s="36" t="s">
        <v>407</v>
      </c>
      <c r="C39" s="13">
        <v>263</v>
      </c>
      <c r="D39" s="13">
        <v>4</v>
      </c>
    </row>
    <row r="40" spans="2:4" x14ac:dyDescent="0.45">
      <c r="B40" s="36" t="s">
        <v>408</v>
      </c>
      <c r="C40" s="13">
        <v>196</v>
      </c>
      <c r="D40" s="13">
        <v>4</v>
      </c>
    </row>
    <row r="41" spans="2:4" x14ac:dyDescent="0.45">
      <c r="B41" s="36" t="s">
        <v>409</v>
      </c>
      <c r="C41" s="13">
        <v>163</v>
      </c>
      <c r="D41" s="13">
        <v>4</v>
      </c>
    </row>
    <row r="42" spans="2:4" x14ac:dyDescent="0.45">
      <c r="B42" s="36" t="s">
        <v>410</v>
      </c>
      <c r="C42" s="13">
        <v>148</v>
      </c>
      <c r="D42" s="13">
        <v>4</v>
      </c>
    </row>
    <row r="43" spans="2:4" x14ac:dyDescent="0.45">
      <c r="B43" s="36" t="s">
        <v>411</v>
      </c>
      <c r="C43" s="13">
        <v>136</v>
      </c>
      <c r="D43" s="13">
        <v>4</v>
      </c>
    </row>
    <row r="44" spans="2:4" x14ac:dyDescent="0.45">
      <c r="B44" s="36" t="s">
        <v>412</v>
      </c>
      <c r="C44" s="13">
        <v>307</v>
      </c>
      <c r="D44" s="13">
        <v>4</v>
      </c>
    </row>
    <row r="45" spans="2:4" x14ac:dyDescent="0.45">
      <c r="B45" s="36" t="s">
        <v>403</v>
      </c>
      <c r="C45" s="13">
        <v>163</v>
      </c>
      <c r="D45" s="13">
        <v>5</v>
      </c>
    </row>
    <row r="46" spans="2:4" x14ac:dyDescent="0.45">
      <c r="B46" s="36" t="s">
        <v>404</v>
      </c>
      <c r="C46" s="13">
        <v>170</v>
      </c>
      <c r="D46" s="13">
        <v>5</v>
      </c>
    </row>
    <row r="47" spans="2:4" x14ac:dyDescent="0.45">
      <c r="B47" s="36" t="s">
        <v>405</v>
      </c>
      <c r="C47" s="13">
        <v>161</v>
      </c>
      <c r="D47" s="13">
        <v>5</v>
      </c>
    </row>
    <row r="48" spans="2:4" x14ac:dyDescent="0.45">
      <c r="B48" s="36" t="s">
        <v>406</v>
      </c>
      <c r="C48" s="13">
        <v>262</v>
      </c>
      <c r="D48" s="13">
        <v>5</v>
      </c>
    </row>
    <row r="49" spans="2:4" x14ac:dyDescent="0.45">
      <c r="B49" s="36" t="s">
        <v>407</v>
      </c>
      <c r="C49" s="13">
        <v>270</v>
      </c>
      <c r="D49" s="13">
        <v>5</v>
      </c>
    </row>
    <row r="50" spans="2:4" x14ac:dyDescent="0.45">
      <c r="B50" s="36" t="s">
        <v>408</v>
      </c>
      <c r="C50" s="13">
        <v>198</v>
      </c>
      <c r="D50" s="13">
        <v>5</v>
      </c>
    </row>
    <row r="51" spans="2:4" x14ac:dyDescent="0.45">
      <c r="B51" s="36" t="s">
        <v>409</v>
      </c>
      <c r="C51" s="13">
        <v>174</v>
      </c>
      <c r="D51" s="13">
        <v>5</v>
      </c>
    </row>
    <row r="52" spans="2:4" x14ac:dyDescent="0.45">
      <c r="B52" s="36" t="s">
        <v>410</v>
      </c>
      <c r="C52" s="13">
        <v>179</v>
      </c>
      <c r="D52" s="13">
        <v>5</v>
      </c>
    </row>
    <row r="53" spans="2:4" x14ac:dyDescent="0.45">
      <c r="B53" s="36" t="s">
        <v>411</v>
      </c>
      <c r="C53" s="13">
        <v>170</v>
      </c>
      <c r="D53" s="13">
        <v>5</v>
      </c>
    </row>
    <row r="54" spans="2:4" x14ac:dyDescent="0.45">
      <c r="B54" s="36" t="s">
        <v>412</v>
      </c>
      <c r="C54" s="13">
        <v>312</v>
      </c>
      <c r="D54" s="13">
        <v>5</v>
      </c>
    </row>
    <row r="55" spans="2:4" x14ac:dyDescent="0.45">
      <c r="B55" s="36" t="s">
        <v>403</v>
      </c>
      <c r="C55" s="13">
        <v>198</v>
      </c>
      <c r="D55" s="13">
        <v>6</v>
      </c>
    </row>
    <row r="56" spans="2:4" x14ac:dyDescent="0.45">
      <c r="B56" s="36" t="s">
        <v>404</v>
      </c>
      <c r="C56" s="13">
        <v>192</v>
      </c>
      <c r="D56" s="13">
        <v>6</v>
      </c>
    </row>
    <row r="57" spans="2:4" x14ac:dyDescent="0.45">
      <c r="B57" s="36" t="s">
        <v>405</v>
      </c>
      <c r="C57" s="13">
        <v>194</v>
      </c>
      <c r="D57" s="13">
        <v>6</v>
      </c>
    </row>
    <row r="58" spans="2:4" x14ac:dyDescent="0.45">
      <c r="B58" s="36" t="s">
        <v>406</v>
      </c>
      <c r="C58" s="13">
        <v>267</v>
      </c>
      <c r="D58" s="13">
        <v>6</v>
      </c>
    </row>
    <row r="59" spans="2:4" x14ac:dyDescent="0.45">
      <c r="B59" s="36" t="s">
        <v>407</v>
      </c>
      <c r="C59" s="13">
        <v>279</v>
      </c>
      <c r="D59" s="13">
        <v>6</v>
      </c>
    </row>
    <row r="60" spans="2:4" x14ac:dyDescent="0.45">
      <c r="B60" s="36" t="s">
        <v>408</v>
      </c>
      <c r="C60" s="13">
        <v>188</v>
      </c>
      <c r="D60" s="13">
        <v>6</v>
      </c>
    </row>
    <row r="61" spans="2:4" x14ac:dyDescent="0.45">
      <c r="B61" s="36" t="s">
        <v>409</v>
      </c>
      <c r="C61" s="13">
        <v>191</v>
      </c>
      <c r="D61" s="13">
        <v>6</v>
      </c>
    </row>
    <row r="62" spans="2:4" x14ac:dyDescent="0.45">
      <c r="B62" s="36" t="s">
        <v>410</v>
      </c>
      <c r="C62" s="13">
        <v>189</v>
      </c>
      <c r="D62" s="13">
        <v>6</v>
      </c>
    </row>
    <row r="63" spans="2:4" x14ac:dyDescent="0.45">
      <c r="B63" s="36" t="s">
        <v>411</v>
      </c>
      <c r="C63" s="13">
        <v>222</v>
      </c>
      <c r="D63" s="13">
        <v>6</v>
      </c>
    </row>
    <row r="64" spans="2:4" x14ac:dyDescent="0.45">
      <c r="B64" s="36" t="s">
        <v>412</v>
      </c>
      <c r="C64" s="13">
        <v>395</v>
      </c>
      <c r="D64" s="13">
        <v>6</v>
      </c>
    </row>
    <row r="65" spans="2:4" x14ac:dyDescent="0.45">
      <c r="B65" s="36" t="s">
        <v>403</v>
      </c>
      <c r="C65" s="13">
        <v>183</v>
      </c>
      <c r="D65" s="13">
        <v>7</v>
      </c>
    </row>
    <row r="66" spans="2:4" x14ac:dyDescent="0.45">
      <c r="B66" s="36" t="s">
        <v>404</v>
      </c>
      <c r="C66" s="13">
        <v>201</v>
      </c>
      <c r="D66" s="13">
        <v>7</v>
      </c>
    </row>
    <row r="67" spans="2:4" x14ac:dyDescent="0.45">
      <c r="B67" s="36" t="s">
        <v>405</v>
      </c>
      <c r="C67" s="13">
        <v>177</v>
      </c>
      <c r="D67" s="13">
        <v>7</v>
      </c>
    </row>
    <row r="68" spans="2:4" x14ac:dyDescent="0.45">
      <c r="B68" s="36" t="s">
        <v>406</v>
      </c>
      <c r="C68" s="13">
        <v>275</v>
      </c>
      <c r="D68" s="13">
        <v>7</v>
      </c>
    </row>
    <row r="69" spans="2:4" x14ac:dyDescent="0.45">
      <c r="B69" s="36" t="s">
        <v>407</v>
      </c>
      <c r="C69" s="13">
        <v>268</v>
      </c>
      <c r="D69" s="13">
        <v>7</v>
      </c>
    </row>
    <row r="70" spans="2:4" x14ac:dyDescent="0.45">
      <c r="B70" s="36" t="s">
        <v>408</v>
      </c>
      <c r="C70" s="13">
        <v>218</v>
      </c>
      <c r="D70" s="13">
        <v>7</v>
      </c>
    </row>
    <row r="71" spans="2:4" x14ac:dyDescent="0.45">
      <c r="B71" s="36" t="s">
        <v>409</v>
      </c>
      <c r="C71" s="13">
        <v>154</v>
      </c>
      <c r="D71" s="13">
        <v>7</v>
      </c>
    </row>
    <row r="72" spans="2:4" x14ac:dyDescent="0.45">
      <c r="B72" s="36" t="s">
        <v>410</v>
      </c>
      <c r="C72" s="13">
        <v>162</v>
      </c>
      <c r="D72" s="13">
        <v>7</v>
      </c>
    </row>
    <row r="73" spans="2:4" x14ac:dyDescent="0.45">
      <c r="B73" s="36" t="s">
        <v>411</v>
      </c>
      <c r="C73" s="13">
        <v>198</v>
      </c>
      <c r="D73" s="13">
        <v>7</v>
      </c>
    </row>
    <row r="74" spans="2:4" x14ac:dyDescent="0.45">
      <c r="B74" s="36" t="s">
        <v>412</v>
      </c>
      <c r="C74" s="13">
        <v>355</v>
      </c>
      <c r="D74" s="13">
        <v>7</v>
      </c>
    </row>
    <row r="75" spans="2:4" x14ac:dyDescent="0.45">
      <c r="B75" s="36" t="s">
        <v>403</v>
      </c>
      <c r="C75" s="13">
        <v>215</v>
      </c>
      <c r="D75" s="13">
        <v>8</v>
      </c>
    </row>
    <row r="76" spans="2:4" x14ac:dyDescent="0.45">
      <c r="B76" s="36" t="s">
        <v>404</v>
      </c>
      <c r="C76" s="13">
        <v>163</v>
      </c>
      <c r="D76" s="13">
        <v>8</v>
      </c>
    </row>
    <row r="77" spans="2:4" x14ac:dyDescent="0.45">
      <c r="B77" s="36" t="s">
        <v>405</v>
      </c>
      <c r="C77" s="13">
        <v>191</v>
      </c>
      <c r="D77" s="13">
        <v>8</v>
      </c>
    </row>
    <row r="78" spans="2:4" x14ac:dyDescent="0.45">
      <c r="B78" s="36" t="s">
        <v>406</v>
      </c>
      <c r="C78" s="13">
        <v>248</v>
      </c>
      <c r="D78" s="13">
        <v>8</v>
      </c>
    </row>
    <row r="79" spans="2:4" x14ac:dyDescent="0.45">
      <c r="B79" s="36" t="s">
        <v>407</v>
      </c>
      <c r="C79" s="13">
        <v>280</v>
      </c>
      <c r="D79" s="13">
        <v>8</v>
      </c>
    </row>
    <row r="80" spans="2:4" x14ac:dyDescent="0.45">
      <c r="B80" s="36" t="s">
        <v>408</v>
      </c>
      <c r="C80" s="13">
        <v>208</v>
      </c>
      <c r="D80" s="13">
        <v>8</v>
      </c>
    </row>
    <row r="81" spans="2:4" x14ac:dyDescent="0.45">
      <c r="B81" s="36" t="s">
        <v>409</v>
      </c>
      <c r="C81" s="13">
        <v>175</v>
      </c>
      <c r="D81" s="13">
        <v>8</v>
      </c>
    </row>
    <row r="82" spans="2:4" x14ac:dyDescent="0.45">
      <c r="B82" s="36" t="s">
        <v>410</v>
      </c>
      <c r="C82" s="13">
        <v>176</v>
      </c>
      <c r="D82" s="13">
        <v>8</v>
      </c>
    </row>
    <row r="83" spans="2:4" x14ac:dyDescent="0.45">
      <c r="B83" s="36" t="s">
        <v>411</v>
      </c>
      <c r="C83" s="13">
        <v>198</v>
      </c>
      <c r="D83" s="13">
        <v>8</v>
      </c>
    </row>
    <row r="84" spans="2:4" x14ac:dyDescent="0.45">
      <c r="B84" s="36" t="s">
        <v>412</v>
      </c>
      <c r="C84" s="13">
        <v>405</v>
      </c>
      <c r="D84" s="13">
        <v>8</v>
      </c>
    </row>
    <row r="85" spans="2:4" x14ac:dyDescent="0.45">
      <c r="B85" s="36" t="s">
        <v>403</v>
      </c>
      <c r="C85" s="13">
        <v>193</v>
      </c>
      <c r="D85" s="13">
        <v>9</v>
      </c>
    </row>
    <row r="86" spans="2:4" x14ac:dyDescent="0.45">
      <c r="B86" s="36" t="s">
        <v>404</v>
      </c>
      <c r="C86" s="13">
        <v>166</v>
      </c>
      <c r="D86" s="13">
        <v>9</v>
      </c>
    </row>
    <row r="87" spans="2:4" x14ac:dyDescent="0.45">
      <c r="B87" s="36" t="s">
        <v>405</v>
      </c>
      <c r="C87" s="13">
        <v>181</v>
      </c>
      <c r="D87" s="13">
        <v>9</v>
      </c>
    </row>
    <row r="88" spans="2:4" x14ac:dyDescent="0.45">
      <c r="B88" s="36" t="s">
        <v>406</v>
      </c>
      <c r="C88" s="13">
        <v>267</v>
      </c>
      <c r="D88" s="13">
        <v>9</v>
      </c>
    </row>
    <row r="89" spans="2:4" x14ac:dyDescent="0.45">
      <c r="B89" s="36" t="s">
        <v>407</v>
      </c>
      <c r="C89" s="13">
        <v>255</v>
      </c>
      <c r="D89" s="13">
        <v>9</v>
      </c>
    </row>
    <row r="90" spans="2:4" x14ac:dyDescent="0.45">
      <c r="B90" s="36" t="s">
        <v>408</v>
      </c>
      <c r="C90" s="13">
        <v>167</v>
      </c>
      <c r="D90" s="13">
        <v>9</v>
      </c>
    </row>
    <row r="91" spans="2:4" x14ac:dyDescent="0.45">
      <c r="B91" s="36" t="s">
        <v>409</v>
      </c>
      <c r="C91" s="13">
        <v>169</v>
      </c>
      <c r="D91" s="13">
        <v>9</v>
      </c>
    </row>
    <row r="92" spans="2:4" x14ac:dyDescent="0.45">
      <c r="B92" s="36" t="s">
        <v>410</v>
      </c>
      <c r="C92" s="13">
        <v>190</v>
      </c>
      <c r="D92" s="13">
        <v>9</v>
      </c>
    </row>
    <row r="93" spans="2:4" x14ac:dyDescent="0.45">
      <c r="B93" s="36" t="s">
        <v>411</v>
      </c>
      <c r="C93" s="13">
        <v>200</v>
      </c>
      <c r="D93" s="13">
        <v>9</v>
      </c>
    </row>
    <row r="94" spans="2:4" x14ac:dyDescent="0.45">
      <c r="B94" s="36" t="s">
        <v>412</v>
      </c>
      <c r="C94" s="13">
        <v>376</v>
      </c>
      <c r="D94" s="13">
        <v>9</v>
      </c>
    </row>
    <row r="95" spans="2:4" x14ac:dyDescent="0.45">
      <c r="B95" s="36" t="s">
        <v>403</v>
      </c>
      <c r="C95" s="13">
        <v>200</v>
      </c>
      <c r="D95" s="13">
        <v>10</v>
      </c>
    </row>
    <row r="96" spans="2:4" x14ac:dyDescent="0.45">
      <c r="B96" s="36" t="s">
        <v>404</v>
      </c>
      <c r="C96" s="13">
        <v>193</v>
      </c>
      <c r="D96" s="13">
        <v>10</v>
      </c>
    </row>
    <row r="97" spans="2:4" x14ac:dyDescent="0.45">
      <c r="B97" s="36" t="s">
        <v>405</v>
      </c>
      <c r="C97" s="13">
        <v>181</v>
      </c>
      <c r="D97" s="13">
        <v>10</v>
      </c>
    </row>
    <row r="98" spans="2:4" x14ac:dyDescent="0.45">
      <c r="B98" s="36" t="s">
        <v>406</v>
      </c>
      <c r="C98" s="13">
        <v>275</v>
      </c>
      <c r="D98" s="13">
        <v>10</v>
      </c>
    </row>
    <row r="99" spans="2:4" x14ac:dyDescent="0.45">
      <c r="B99" s="36" t="s">
        <v>407</v>
      </c>
      <c r="C99" s="13">
        <v>314</v>
      </c>
      <c r="D99" s="13">
        <v>10</v>
      </c>
    </row>
    <row r="100" spans="2:4" x14ac:dyDescent="0.45">
      <c r="B100" s="36" t="s">
        <v>408</v>
      </c>
      <c r="C100" s="13">
        <v>214</v>
      </c>
      <c r="D100" s="13">
        <v>10</v>
      </c>
    </row>
    <row r="101" spans="2:4" x14ac:dyDescent="0.45">
      <c r="B101" s="36" t="s">
        <v>409</v>
      </c>
      <c r="C101" s="13">
        <v>206</v>
      </c>
      <c r="D101" s="13">
        <v>10</v>
      </c>
    </row>
    <row r="102" spans="2:4" x14ac:dyDescent="0.45">
      <c r="B102" s="36" t="s">
        <v>410</v>
      </c>
      <c r="C102" s="13">
        <v>210</v>
      </c>
      <c r="D102" s="13">
        <v>10</v>
      </c>
    </row>
    <row r="103" spans="2:4" x14ac:dyDescent="0.45">
      <c r="B103" s="36" t="s">
        <v>411</v>
      </c>
      <c r="C103" s="13">
        <v>205</v>
      </c>
      <c r="D103" s="13">
        <v>10</v>
      </c>
    </row>
    <row r="104" spans="2:4" x14ac:dyDescent="0.45">
      <c r="B104" s="36" t="s">
        <v>412</v>
      </c>
      <c r="C104" s="13">
        <v>408</v>
      </c>
      <c r="D104" s="13">
        <v>10</v>
      </c>
    </row>
    <row r="105" spans="2:4" x14ac:dyDescent="0.45">
      <c r="B105" s="36" t="s">
        <v>403</v>
      </c>
      <c r="C105" s="13">
        <v>192</v>
      </c>
      <c r="D105" s="13">
        <v>11</v>
      </c>
    </row>
    <row r="106" spans="2:4" x14ac:dyDescent="0.45">
      <c r="B106" s="36" t="s">
        <v>404</v>
      </c>
      <c r="C106" s="13">
        <v>210</v>
      </c>
      <c r="D106" s="13">
        <v>11</v>
      </c>
    </row>
    <row r="107" spans="2:4" x14ac:dyDescent="0.45">
      <c r="B107" s="36" t="s">
        <v>405</v>
      </c>
      <c r="C107" s="13">
        <v>182</v>
      </c>
      <c r="D107" s="13">
        <v>11</v>
      </c>
    </row>
    <row r="108" spans="2:4" x14ac:dyDescent="0.45">
      <c r="B108" s="36" t="s">
        <v>406</v>
      </c>
      <c r="C108" s="13">
        <v>259</v>
      </c>
      <c r="D108" s="13">
        <v>11</v>
      </c>
    </row>
    <row r="109" spans="2:4" x14ac:dyDescent="0.45">
      <c r="B109" s="36" t="s">
        <v>407</v>
      </c>
      <c r="C109" s="13">
        <v>277</v>
      </c>
      <c r="D109" s="13">
        <v>11</v>
      </c>
    </row>
    <row r="110" spans="2:4" x14ac:dyDescent="0.45">
      <c r="B110" s="36" t="s">
        <v>408</v>
      </c>
      <c r="C110" s="13">
        <v>202</v>
      </c>
      <c r="D110" s="13">
        <v>11</v>
      </c>
    </row>
    <row r="111" spans="2:4" x14ac:dyDescent="0.45">
      <c r="B111" s="36" t="s">
        <v>409</v>
      </c>
      <c r="C111" s="13">
        <v>192</v>
      </c>
      <c r="D111" s="13">
        <v>11</v>
      </c>
    </row>
    <row r="112" spans="2:4" x14ac:dyDescent="0.45">
      <c r="B112" s="36" t="s">
        <v>410</v>
      </c>
      <c r="C112" s="13">
        <v>218</v>
      </c>
      <c r="D112" s="13">
        <v>11</v>
      </c>
    </row>
    <row r="113" spans="2:4" x14ac:dyDescent="0.45">
      <c r="B113" s="36" t="s">
        <v>411</v>
      </c>
      <c r="C113" s="13">
        <v>241</v>
      </c>
      <c r="D113" s="13">
        <v>11</v>
      </c>
    </row>
    <row r="114" spans="2:4" x14ac:dyDescent="0.45">
      <c r="B114" s="36" t="s">
        <v>412</v>
      </c>
      <c r="C114" s="13">
        <v>384</v>
      </c>
      <c r="D114" s="13">
        <v>11</v>
      </c>
    </row>
    <row r="115" spans="2:4" x14ac:dyDescent="0.45">
      <c r="B115" s="36" t="s">
        <v>403</v>
      </c>
      <c r="C115" s="13">
        <v>235</v>
      </c>
      <c r="D115" s="13">
        <v>12</v>
      </c>
    </row>
    <row r="116" spans="2:4" x14ac:dyDescent="0.45">
      <c r="B116" s="36" t="s">
        <v>404</v>
      </c>
      <c r="C116" s="13">
        <v>207</v>
      </c>
      <c r="D116" s="13">
        <v>12</v>
      </c>
    </row>
    <row r="117" spans="2:4" x14ac:dyDescent="0.45">
      <c r="B117" s="36" t="s">
        <v>405</v>
      </c>
      <c r="C117" s="13">
        <v>214</v>
      </c>
      <c r="D117" s="13">
        <v>12</v>
      </c>
    </row>
    <row r="118" spans="2:4" x14ac:dyDescent="0.45">
      <c r="B118" s="36" t="s">
        <v>406</v>
      </c>
      <c r="C118" s="13">
        <v>286</v>
      </c>
      <c r="D118" s="13">
        <v>12</v>
      </c>
    </row>
    <row r="119" spans="2:4" x14ac:dyDescent="0.45">
      <c r="B119" s="36" t="s">
        <v>407</v>
      </c>
      <c r="C119" s="13">
        <v>275</v>
      </c>
      <c r="D119" s="13">
        <v>12</v>
      </c>
    </row>
    <row r="120" spans="2:4" x14ac:dyDescent="0.45">
      <c r="B120" s="36" t="s">
        <v>408</v>
      </c>
      <c r="C120" s="13">
        <v>219</v>
      </c>
      <c r="D120" s="13">
        <v>12</v>
      </c>
    </row>
    <row r="121" spans="2:4" x14ac:dyDescent="0.45">
      <c r="B121" s="36" t="s">
        <v>409</v>
      </c>
      <c r="C121" s="13">
        <v>213</v>
      </c>
      <c r="D121" s="13">
        <v>12</v>
      </c>
    </row>
    <row r="122" spans="2:4" x14ac:dyDescent="0.45">
      <c r="B122" s="36" t="s">
        <v>410</v>
      </c>
      <c r="C122" s="13">
        <v>222</v>
      </c>
      <c r="D122" s="13">
        <v>12</v>
      </c>
    </row>
    <row r="123" spans="2:4" x14ac:dyDescent="0.45">
      <c r="B123" s="36" t="s">
        <v>411</v>
      </c>
      <c r="C123" s="13">
        <v>213</v>
      </c>
      <c r="D123" s="13">
        <v>12</v>
      </c>
    </row>
    <row r="124" spans="2:4" x14ac:dyDescent="0.45">
      <c r="B124" s="36" t="s">
        <v>412</v>
      </c>
      <c r="C124" s="13">
        <v>415</v>
      </c>
      <c r="D124" s="13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33"/>
  <sheetViews>
    <sheetView showGridLines="0" workbookViewId="0"/>
  </sheetViews>
  <sheetFormatPr defaultRowHeight="14.25" x14ac:dyDescent="0.45"/>
  <cols>
    <col min="1" max="1" width="5.265625" customWidth="1"/>
    <col min="3" max="3" width="21.9296875" bestFit="1" customWidth="1"/>
    <col min="4" max="15" width="7.6640625" customWidth="1"/>
    <col min="16" max="16" width="4.265625" customWidth="1"/>
    <col min="18" max="18" width="4.265625" customWidth="1"/>
    <col min="19" max="19" width="14.3984375" bestFit="1" customWidth="1"/>
    <col min="20" max="20" width="4.265625" customWidth="1"/>
    <col min="21" max="21" width="12.19921875" bestFit="1" customWidth="1"/>
    <col min="22" max="22" width="4.265625" customWidth="1"/>
    <col min="25" max="25" width="4.265625" customWidth="1"/>
    <col min="26" max="26" width="11.53125" bestFit="1" customWidth="1"/>
  </cols>
  <sheetData>
    <row r="1" spans="2:28" ht="20.65" x14ac:dyDescent="0.6">
      <c r="B1" s="11" t="s">
        <v>420</v>
      </c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2:28" x14ac:dyDescent="0.45">
      <c r="B2" s="12" t="s">
        <v>423</v>
      </c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28" x14ac:dyDescent="0.4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28" x14ac:dyDescent="0.4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28" x14ac:dyDescent="0.45">
      <c r="B5" s="13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2:28" x14ac:dyDescent="0.45">
      <c r="B6" s="13"/>
      <c r="C6" s="70" t="s">
        <v>414</v>
      </c>
      <c r="D6" s="69">
        <v>2020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15"/>
      <c r="Q6" s="16" t="s">
        <v>5</v>
      </c>
      <c r="R6" s="15"/>
      <c r="S6" s="16" t="s">
        <v>416</v>
      </c>
      <c r="T6" s="15"/>
      <c r="U6" s="16" t="s">
        <v>417</v>
      </c>
      <c r="V6" s="15"/>
      <c r="W6" s="69" t="s">
        <v>418</v>
      </c>
      <c r="X6" s="69"/>
      <c r="Y6" s="15"/>
      <c r="Z6" s="16" t="s">
        <v>419</v>
      </c>
      <c r="AA6" s="15"/>
      <c r="AB6" s="15"/>
    </row>
    <row r="7" spans="2:28" ht="14.65" thickBot="1" x14ac:dyDescent="0.5">
      <c r="B7" s="13"/>
      <c r="C7" s="70"/>
      <c r="D7" s="17">
        <v>1</v>
      </c>
      <c r="E7" s="17">
        <v>2</v>
      </c>
      <c r="F7" s="17">
        <v>3</v>
      </c>
      <c r="G7" s="17">
        <v>4</v>
      </c>
      <c r="H7" s="17">
        <v>5</v>
      </c>
      <c r="I7" s="17">
        <v>6</v>
      </c>
      <c r="J7" s="17">
        <v>7</v>
      </c>
      <c r="K7" s="17">
        <v>8</v>
      </c>
      <c r="L7" s="17">
        <v>9</v>
      </c>
      <c r="M7" s="17">
        <v>10</v>
      </c>
      <c r="N7" s="17">
        <v>11</v>
      </c>
      <c r="O7" s="17">
        <v>12</v>
      </c>
      <c r="P7" s="15"/>
      <c r="Q7" s="16">
        <v>2020</v>
      </c>
      <c r="R7" s="15"/>
      <c r="S7" s="16">
        <v>2020</v>
      </c>
      <c r="T7" s="15"/>
      <c r="U7" s="16">
        <v>2020</v>
      </c>
      <c r="V7" s="15"/>
      <c r="W7" s="69">
        <v>2020</v>
      </c>
      <c r="X7" s="69"/>
      <c r="Y7" s="15"/>
      <c r="Z7" s="16">
        <v>2021</v>
      </c>
      <c r="AA7" s="15"/>
      <c r="AB7" s="15"/>
    </row>
    <row r="8" spans="2:28" ht="14.65" thickTop="1" x14ac:dyDescent="0.45">
      <c r="B8" s="13"/>
      <c r="C8" s="15" t="s">
        <v>403</v>
      </c>
      <c r="D8" s="15" cm="1">
        <f t="array" ref="D8">_xlfn.XLOOKUP($C8&amp;D$7,AWSales[Product Name]&amp;AWSales[Month],AWSales[Total Sales])</f>
        <v>62</v>
      </c>
      <c r="E8" s="15" cm="1">
        <f t="array" ref="E8">_xlfn.XLOOKUP($C8&amp;E$7,AWSales[Product Name]&amp;AWSales[Month],AWSales[Total Sales])</f>
        <v>149</v>
      </c>
      <c r="F8" s="15" cm="1">
        <f t="array" ref="F8">_xlfn.XLOOKUP($C8&amp;F$7,AWSales[Product Name]&amp;AWSales[Month],AWSales[Total Sales])</f>
        <v>160</v>
      </c>
      <c r="G8" s="15" cm="1">
        <f t="array" ref="G8">_xlfn.XLOOKUP($C8&amp;G$7,AWSales[Product Name]&amp;AWSales[Month],AWSales[Total Sales])</f>
        <v>149</v>
      </c>
      <c r="H8" s="15" cm="1">
        <f t="array" ref="H8">_xlfn.XLOOKUP($C8&amp;H$7,AWSales[Product Name]&amp;AWSales[Month],AWSales[Total Sales])</f>
        <v>163</v>
      </c>
      <c r="I8" s="15" cm="1">
        <f t="array" ref="I8">_xlfn.XLOOKUP($C8&amp;I$7,AWSales[Product Name]&amp;AWSales[Month],AWSales[Total Sales])</f>
        <v>198</v>
      </c>
      <c r="J8" s="15" cm="1">
        <f t="array" ref="J8">_xlfn.XLOOKUP($C8&amp;J$7,AWSales[Product Name]&amp;AWSales[Month],AWSales[Total Sales])</f>
        <v>183</v>
      </c>
      <c r="K8" s="15" cm="1">
        <f t="array" ref="K8">_xlfn.XLOOKUP($C8&amp;K$7,AWSales[Product Name]&amp;AWSales[Month],AWSales[Total Sales])</f>
        <v>215</v>
      </c>
      <c r="L8" s="15" cm="1">
        <f t="array" ref="L8">_xlfn.XLOOKUP($C8&amp;L$7,AWSales[Product Name]&amp;AWSales[Month],AWSales[Total Sales])</f>
        <v>193</v>
      </c>
      <c r="M8" s="15" cm="1">
        <f t="array" ref="M8">_xlfn.XLOOKUP($C8&amp;M$7,AWSales[Product Name]&amp;AWSales[Month],AWSales[Total Sales])</f>
        <v>200</v>
      </c>
      <c r="N8" s="15" cm="1">
        <f t="array" ref="N8">_xlfn.XLOOKUP($C8&amp;N$7,AWSales[Product Name]&amp;AWSales[Month],AWSales[Total Sales])</f>
        <v>192</v>
      </c>
      <c r="O8" s="15" cm="1">
        <f t="array" ref="O8">_xlfn.XLOOKUP($C8&amp;O$7,AWSales[Product Name]&amp;AWSales[Month],AWSales[Total Sales])</f>
        <v>235</v>
      </c>
      <c r="P8" s="15"/>
      <c r="Q8" s="18">
        <f>AVERAGE(D8:O8)</f>
        <v>174.91666666666666</v>
      </c>
      <c r="R8" s="19"/>
      <c r="S8" s="20">
        <f>_xlfn.STDEV.S(D8:O8)/SQRT($E$22)</f>
        <v>12.768603975170805</v>
      </c>
      <c r="T8" s="19"/>
      <c r="U8" s="18">
        <f>S8*$E$23</f>
        <v>28.103507864438043</v>
      </c>
      <c r="V8" s="19"/>
      <c r="W8" s="21">
        <f>Q8-U8</f>
        <v>146.8131588022286</v>
      </c>
      <c r="X8" s="22">
        <f>Q8+U8</f>
        <v>203.02017453110471</v>
      </c>
      <c r="Y8" s="19"/>
      <c r="Z8" s="20">
        <f>_xlfn.CEILING.MATH(X8)</f>
        <v>204</v>
      </c>
      <c r="AA8" s="19"/>
      <c r="AB8" s="15"/>
    </row>
    <row r="9" spans="2:28" x14ac:dyDescent="0.45">
      <c r="B9" s="13"/>
      <c r="C9" s="15" t="s">
        <v>404</v>
      </c>
      <c r="D9" s="15" cm="1">
        <f t="array" ref="D9">_xlfn.XLOOKUP($C9&amp;D$7,AWSales[Product Name]&amp;AWSales[Month],AWSales[Total Sales])</f>
        <v>65</v>
      </c>
      <c r="E9" s="15" cm="1">
        <f t="array" ref="E9">_xlfn.XLOOKUP($C9&amp;E$7,AWSales[Product Name]&amp;AWSales[Month],AWSales[Total Sales])</f>
        <v>135</v>
      </c>
      <c r="F9" s="15" cm="1">
        <f t="array" ref="F9">_xlfn.XLOOKUP($C9&amp;F$7,AWSales[Product Name]&amp;AWSales[Month],AWSales[Total Sales])</f>
        <v>151</v>
      </c>
      <c r="G9" s="15" cm="1">
        <f t="array" ref="G9">_xlfn.XLOOKUP($C9&amp;G$7,AWSales[Product Name]&amp;AWSales[Month],AWSales[Total Sales])</f>
        <v>169</v>
      </c>
      <c r="H9" s="15" cm="1">
        <f t="array" ref="H9">_xlfn.XLOOKUP($C9&amp;H$7,AWSales[Product Name]&amp;AWSales[Month],AWSales[Total Sales])</f>
        <v>170</v>
      </c>
      <c r="I9" s="15" cm="1">
        <f t="array" ref="I9">_xlfn.XLOOKUP($C9&amp;I$7,AWSales[Product Name]&amp;AWSales[Month],AWSales[Total Sales])</f>
        <v>192</v>
      </c>
      <c r="J9" s="15" cm="1">
        <f t="array" ref="J9">_xlfn.XLOOKUP($C9&amp;J$7,AWSales[Product Name]&amp;AWSales[Month],AWSales[Total Sales])</f>
        <v>201</v>
      </c>
      <c r="K9" s="15" cm="1">
        <f t="array" ref="K9">_xlfn.XLOOKUP($C9&amp;K$7,AWSales[Product Name]&amp;AWSales[Month],AWSales[Total Sales])</f>
        <v>163</v>
      </c>
      <c r="L9" s="15" cm="1">
        <f t="array" ref="L9">_xlfn.XLOOKUP($C9&amp;L$7,AWSales[Product Name]&amp;AWSales[Month],AWSales[Total Sales])</f>
        <v>166</v>
      </c>
      <c r="M9" s="15" cm="1">
        <f t="array" ref="M9">_xlfn.XLOOKUP($C9&amp;M$7,AWSales[Product Name]&amp;AWSales[Month],AWSales[Total Sales])</f>
        <v>193</v>
      </c>
      <c r="N9" s="15" cm="1">
        <f t="array" ref="N9">_xlfn.XLOOKUP($C9&amp;N$7,AWSales[Product Name]&amp;AWSales[Month],AWSales[Total Sales])</f>
        <v>210</v>
      </c>
      <c r="O9" s="15" cm="1">
        <f t="array" ref="O9">_xlfn.XLOOKUP($C9&amp;O$7,AWSales[Product Name]&amp;AWSales[Month],AWSales[Total Sales])</f>
        <v>207</v>
      </c>
      <c r="P9" s="15"/>
      <c r="Q9" s="23">
        <f t="shared" ref="Q9:Q17" si="0">AVERAGE(D9:O9)</f>
        <v>168.5</v>
      </c>
      <c r="R9" s="19"/>
      <c r="S9" s="24">
        <f t="shared" ref="S9:S17" si="1">_xlfn.STDEV.S(D9:O9)/SQRT($E$22)</f>
        <v>11.544708875944124</v>
      </c>
      <c r="T9" s="19"/>
      <c r="U9" s="23">
        <f t="shared" ref="U9:U17" si="2">S9*$E$23</f>
        <v>25.409732913531236</v>
      </c>
      <c r="V9" s="19"/>
      <c r="W9" s="25">
        <f t="shared" ref="W9:W17" si="3">Q9-U9</f>
        <v>143.09026708646877</v>
      </c>
      <c r="X9" s="26">
        <f t="shared" ref="X9:X17" si="4">Q9+U9</f>
        <v>193.90973291353123</v>
      </c>
      <c r="Y9" s="19"/>
      <c r="Z9" s="24">
        <f t="shared" ref="Z9:Z17" si="5">_xlfn.CEILING.MATH(X9)</f>
        <v>194</v>
      </c>
      <c r="AA9" s="19"/>
      <c r="AB9" s="15"/>
    </row>
    <row r="10" spans="2:28" x14ac:dyDescent="0.45">
      <c r="B10" s="13"/>
      <c r="C10" s="15" t="s">
        <v>405</v>
      </c>
      <c r="D10" s="15" cm="1">
        <f t="array" ref="D10">_xlfn.XLOOKUP($C10&amp;D$7,AWSales[Product Name]&amp;AWSales[Month],AWSales[Total Sales])</f>
        <v>65</v>
      </c>
      <c r="E10" s="15" cm="1">
        <f t="array" ref="E10">_xlfn.XLOOKUP($C10&amp;E$7,AWSales[Product Name]&amp;AWSales[Month],AWSales[Total Sales])</f>
        <v>118</v>
      </c>
      <c r="F10" s="15" cm="1">
        <f t="array" ref="F10">_xlfn.XLOOKUP($C10&amp;F$7,AWSales[Product Name]&amp;AWSales[Month],AWSales[Total Sales])</f>
        <v>137</v>
      </c>
      <c r="G10" s="15" cm="1">
        <f t="array" ref="G10">_xlfn.XLOOKUP($C10&amp;G$7,AWSales[Product Name]&amp;AWSales[Month],AWSales[Total Sales])</f>
        <v>143</v>
      </c>
      <c r="H10" s="15" cm="1">
        <f t="array" ref="H10">_xlfn.XLOOKUP($C10&amp;H$7,AWSales[Product Name]&amp;AWSales[Month],AWSales[Total Sales])</f>
        <v>161</v>
      </c>
      <c r="I10" s="15" cm="1">
        <f t="array" ref="I10">_xlfn.XLOOKUP($C10&amp;I$7,AWSales[Product Name]&amp;AWSales[Month],AWSales[Total Sales])</f>
        <v>194</v>
      </c>
      <c r="J10" s="15" cm="1">
        <f t="array" ref="J10">_xlfn.XLOOKUP($C10&amp;J$7,AWSales[Product Name]&amp;AWSales[Month],AWSales[Total Sales])</f>
        <v>177</v>
      </c>
      <c r="K10" s="15" cm="1">
        <f t="array" ref="K10">_xlfn.XLOOKUP($C10&amp;K$7,AWSales[Product Name]&amp;AWSales[Month],AWSales[Total Sales])</f>
        <v>191</v>
      </c>
      <c r="L10" s="15" cm="1">
        <f t="array" ref="L10">_xlfn.XLOOKUP($C10&amp;L$7,AWSales[Product Name]&amp;AWSales[Month],AWSales[Total Sales])</f>
        <v>181</v>
      </c>
      <c r="M10" s="15" cm="1">
        <f t="array" ref="M10">_xlfn.XLOOKUP($C10&amp;M$7,AWSales[Product Name]&amp;AWSales[Month],AWSales[Total Sales])</f>
        <v>181</v>
      </c>
      <c r="N10" s="15" cm="1">
        <f t="array" ref="N10">_xlfn.XLOOKUP($C10&amp;N$7,AWSales[Product Name]&amp;AWSales[Month],AWSales[Total Sales])</f>
        <v>182</v>
      </c>
      <c r="O10" s="15" cm="1">
        <f t="array" ref="O10">_xlfn.XLOOKUP($C10&amp;O$7,AWSales[Product Name]&amp;AWSales[Month],AWSales[Total Sales])</f>
        <v>214</v>
      </c>
      <c r="P10" s="15"/>
      <c r="Q10" s="23">
        <f t="shared" si="0"/>
        <v>162</v>
      </c>
      <c r="R10" s="19"/>
      <c r="S10" s="24">
        <f t="shared" si="1"/>
        <v>11.757653857909931</v>
      </c>
      <c r="T10" s="19"/>
      <c r="U10" s="23">
        <f t="shared" si="2"/>
        <v>25.878421658753958</v>
      </c>
      <c r="V10" s="19"/>
      <c r="W10" s="25">
        <f t="shared" si="3"/>
        <v>136.12157834124605</v>
      </c>
      <c r="X10" s="26">
        <f t="shared" si="4"/>
        <v>187.87842165875395</v>
      </c>
      <c r="Y10" s="19"/>
      <c r="Z10" s="24">
        <f t="shared" si="5"/>
        <v>188</v>
      </c>
      <c r="AA10" s="19"/>
      <c r="AB10" s="15"/>
    </row>
    <row r="11" spans="2:28" x14ac:dyDescent="0.45">
      <c r="B11" s="13"/>
      <c r="C11" s="15" t="s">
        <v>406</v>
      </c>
      <c r="D11" s="15" cm="1">
        <f t="array" ref="D11">_xlfn.XLOOKUP($C11&amp;D$7,AWSales[Product Name]&amp;AWSales[Month],AWSales[Total Sales])</f>
        <v>54</v>
      </c>
      <c r="E11" s="15" cm="1">
        <f t="array" ref="E11">_xlfn.XLOOKUP($C11&amp;E$7,AWSales[Product Name]&amp;AWSales[Month],AWSales[Total Sales])</f>
        <v>229</v>
      </c>
      <c r="F11" s="15" cm="1">
        <f t="array" ref="F11">_xlfn.XLOOKUP($C11&amp;F$7,AWSales[Product Name]&amp;AWSales[Month],AWSales[Total Sales])</f>
        <v>264</v>
      </c>
      <c r="G11" s="15" cm="1">
        <f t="array" ref="G11">_xlfn.XLOOKUP($C11&amp;G$7,AWSales[Product Name]&amp;AWSales[Month],AWSales[Total Sales])</f>
        <v>240</v>
      </c>
      <c r="H11" s="15" cm="1">
        <f t="array" ref="H11">_xlfn.XLOOKUP($C11&amp;H$7,AWSales[Product Name]&amp;AWSales[Month],AWSales[Total Sales])</f>
        <v>262</v>
      </c>
      <c r="I11" s="15" cm="1">
        <f t="array" ref="I11">_xlfn.XLOOKUP($C11&amp;I$7,AWSales[Product Name]&amp;AWSales[Month],AWSales[Total Sales])</f>
        <v>267</v>
      </c>
      <c r="J11" s="15" cm="1">
        <f t="array" ref="J11">_xlfn.XLOOKUP($C11&amp;J$7,AWSales[Product Name]&amp;AWSales[Month],AWSales[Total Sales])</f>
        <v>275</v>
      </c>
      <c r="K11" s="15" cm="1">
        <f t="array" ref="K11">_xlfn.XLOOKUP($C11&amp;K$7,AWSales[Product Name]&amp;AWSales[Month],AWSales[Total Sales])</f>
        <v>248</v>
      </c>
      <c r="L11" s="15" cm="1">
        <f t="array" ref="L11">_xlfn.XLOOKUP($C11&amp;L$7,AWSales[Product Name]&amp;AWSales[Month],AWSales[Total Sales])</f>
        <v>267</v>
      </c>
      <c r="M11" s="15" cm="1">
        <f t="array" ref="M11">_xlfn.XLOOKUP($C11&amp;M$7,AWSales[Product Name]&amp;AWSales[Month],AWSales[Total Sales])</f>
        <v>275</v>
      </c>
      <c r="N11" s="15" cm="1">
        <f t="array" ref="N11">_xlfn.XLOOKUP($C11&amp;N$7,AWSales[Product Name]&amp;AWSales[Month],AWSales[Total Sales])</f>
        <v>259</v>
      </c>
      <c r="O11" s="15" cm="1">
        <f t="array" ref="O11">_xlfn.XLOOKUP($C11&amp;O$7,AWSales[Product Name]&amp;AWSales[Month],AWSales[Total Sales])</f>
        <v>286</v>
      </c>
      <c r="P11" s="15"/>
      <c r="Q11" s="23">
        <f t="shared" si="0"/>
        <v>243.83333333333334</v>
      </c>
      <c r="R11" s="19"/>
      <c r="S11" s="24">
        <f t="shared" si="1"/>
        <v>17.84819544962685</v>
      </c>
      <c r="T11" s="19"/>
      <c r="U11" s="23">
        <f t="shared" si="2"/>
        <v>39.283613319043802</v>
      </c>
      <c r="V11" s="19"/>
      <c r="W11" s="25">
        <f t="shared" si="3"/>
        <v>204.54972001428953</v>
      </c>
      <c r="X11" s="26">
        <f t="shared" si="4"/>
        <v>283.11694665237712</v>
      </c>
      <c r="Y11" s="19"/>
      <c r="Z11" s="24">
        <f t="shared" si="5"/>
        <v>284</v>
      </c>
      <c r="AA11" s="19"/>
      <c r="AB11" s="15"/>
    </row>
    <row r="12" spans="2:28" x14ac:dyDescent="0.45">
      <c r="B12" s="13"/>
      <c r="C12" s="15" t="s">
        <v>407</v>
      </c>
      <c r="D12" s="15" cm="1">
        <f t="array" ref="D12">_xlfn.XLOOKUP($C12&amp;D$7,AWSales[Product Name]&amp;AWSales[Month],AWSales[Total Sales])</f>
        <v>74</v>
      </c>
      <c r="E12" s="15" cm="1">
        <f t="array" ref="E12">_xlfn.XLOOKUP($C12&amp;E$7,AWSales[Product Name]&amp;AWSales[Month],AWSales[Total Sales])</f>
        <v>233</v>
      </c>
      <c r="F12" s="15" cm="1">
        <f t="array" ref="F12">_xlfn.XLOOKUP($C12&amp;F$7,AWSales[Product Name]&amp;AWSales[Month],AWSales[Total Sales])</f>
        <v>238</v>
      </c>
      <c r="G12" s="15" cm="1">
        <f t="array" ref="G12">_xlfn.XLOOKUP($C12&amp;G$7,AWSales[Product Name]&amp;AWSales[Month],AWSales[Total Sales])</f>
        <v>263</v>
      </c>
      <c r="H12" s="15" cm="1">
        <f t="array" ref="H12">_xlfn.XLOOKUP($C12&amp;H$7,AWSales[Product Name]&amp;AWSales[Month],AWSales[Total Sales])</f>
        <v>270</v>
      </c>
      <c r="I12" s="15" cm="1">
        <f t="array" ref="I12">_xlfn.XLOOKUP($C12&amp;I$7,AWSales[Product Name]&amp;AWSales[Month],AWSales[Total Sales])</f>
        <v>279</v>
      </c>
      <c r="J12" s="15" cm="1">
        <f t="array" ref="J12">_xlfn.XLOOKUP($C12&amp;J$7,AWSales[Product Name]&amp;AWSales[Month],AWSales[Total Sales])</f>
        <v>268</v>
      </c>
      <c r="K12" s="15" cm="1">
        <f t="array" ref="K12">_xlfn.XLOOKUP($C12&amp;K$7,AWSales[Product Name]&amp;AWSales[Month],AWSales[Total Sales])</f>
        <v>280</v>
      </c>
      <c r="L12" s="15" cm="1">
        <f t="array" ref="L12">_xlfn.XLOOKUP($C12&amp;L$7,AWSales[Product Name]&amp;AWSales[Month],AWSales[Total Sales])</f>
        <v>255</v>
      </c>
      <c r="M12" s="15" cm="1">
        <f t="array" ref="M12">_xlfn.XLOOKUP($C12&amp;M$7,AWSales[Product Name]&amp;AWSales[Month],AWSales[Total Sales])</f>
        <v>314</v>
      </c>
      <c r="N12" s="15" cm="1">
        <f t="array" ref="N12">_xlfn.XLOOKUP($C12&amp;N$7,AWSales[Product Name]&amp;AWSales[Month],AWSales[Total Sales])</f>
        <v>277</v>
      </c>
      <c r="O12" s="15" cm="1">
        <f t="array" ref="O12">_xlfn.XLOOKUP($C12&amp;O$7,AWSales[Product Name]&amp;AWSales[Month],AWSales[Total Sales])</f>
        <v>275</v>
      </c>
      <c r="P12" s="15"/>
      <c r="Q12" s="23">
        <f t="shared" si="0"/>
        <v>252.16666666666666</v>
      </c>
      <c r="R12" s="19"/>
      <c r="S12" s="24">
        <f t="shared" si="1"/>
        <v>17.290229038448853</v>
      </c>
      <c r="T12" s="19"/>
      <c r="U12" s="23">
        <f t="shared" si="2"/>
        <v>38.055537528211445</v>
      </c>
      <c r="V12" s="19"/>
      <c r="W12" s="25">
        <f t="shared" si="3"/>
        <v>214.11112913845523</v>
      </c>
      <c r="X12" s="26">
        <f t="shared" si="4"/>
        <v>290.22220419487809</v>
      </c>
      <c r="Y12" s="19"/>
      <c r="Z12" s="24">
        <f t="shared" si="5"/>
        <v>291</v>
      </c>
      <c r="AA12" s="19"/>
      <c r="AB12" s="15"/>
    </row>
    <row r="13" spans="2:28" x14ac:dyDescent="0.45">
      <c r="B13" s="13"/>
      <c r="C13" s="15" t="s">
        <v>408</v>
      </c>
      <c r="D13" s="15" cm="1">
        <f t="array" ref="D13">_xlfn.XLOOKUP($C13&amp;D$7,AWSales[Product Name]&amp;AWSales[Month],AWSales[Total Sales])</f>
        <v>51</v>
      </c>
      <c r="E13" s="15" cm="1">
        <f t="array" ref="E13">_xlfn.XLOOKUP($C13&amp;E$7,AWSales[Product Name]&amp;AWSales[Month],AWSales[Total Sales])</f>
        <v>173</v>
      </c>
      <c r="F13" s="15" cm="1">
        <f t="array" ref="F13">_xlfn.XLOOKUP($C13&amp;F$7,AWSales[Product Name]&amp;AWSales[Month],AWSales[Total Sales])</f>
        <v>189</v>
      </c>
      <c r="G13" s="15" cm="1">
        <f t="array" ref="G13">_xlfn.XLOOKUP($C13&amp;G$7,AWSales[Product Name]&amp;AWSales[Month],AWSales[Total Sales])</f>
        <v>196</v>
      </c>
      <c r="H13" s="15" cm="1">
        <f t="array" ref="H13">_xlfn.XLOOKUP($C13&amp;H$7,AWSales[Product Name]&amp;AWSales[Month],AWSales[Total Sales])</f>
        <v>198</v>
      </c>
      <c r="I13" s="15" cm="1">
        <f t="array" ref="I13">_xlfn.XLOOKUP($C13&amp;I$7,AWSales[Product Name]&amp;AWSales[Month],AWSales[Total Sales])</f>
        <v>188</v>
      </c>
      <c r="J13" s="15" cm="1">
        <f t="array" ref="J13">_xlfn.XLOOKUP($C13&amp;J$7,AWSales[Product Name]&amp;AWSales[Month],AWSales[Total Sales])</f>
        <v>218</v>
      </c>
      <c r="K13" s="15" cm="1">
        <f t="array" ref="K13">_xlfn.XLOOKUP($C13&amp;K$7,AWSales[Product Name]&amp;AWSales[Month],AWSales[Total Sales])</f>
        <v>208</v>
      </c>
      <c r="L13" s="15" cm="1">
        <f t="array" ref="L13">_xlfn.XLOOKUP($C13&amp;L$7,AWSales[Product Name]&amp;AWSales[Month],AWSales[Total Sales])</f>
        <v>167</v>
      </c>
      <c r="M13" s="15" cm="1">
        <f t="array" ref="M13">_xlfn.XLOOKUP($C13&amp;M$7,AWSales[Product Name]&amp;AWSales[Month],AWSales[Total Sales])</f>
        <v>214</v>
      </c>
      <c r="N13" s="15" cm="1">
        <f t="array" ref="N13">_xlfn.XLOOKUP($C13&amp;N$7,AWSales[Product Name]&amp;AWSales[Month],AWSales[Total Sales])</f>
        <v>202</v>
      </c>
      <c r="O13" s="15" cm="1">
        <f t="array" ref="O13">_xlfn.XLOOKUP($C13&amp;O$7,AWSales[Product Name]&amp;AWSales[Month],AWSales[Total Sales])</f>
        <v>219</v>
      </c>
      <c r="P13" s="15"/>
      <c r="Q13" s="23">
        <f t="shared" si="0"/>
        <v>185.25</v>
      </c>
      <c r="R13" s="19"/>
      <c r="S13" s="24">
        <f t="shared" si="1"/>
        <v>13.097030082033751</v>
      </c>
      <c r="T13" s="19"/>
      <c r="U13" s="23">
        <f t="shared" si="2"/>
        <v>28.826368851830058</v>
      </c>
      <c r="V13" s="19"/>
      <c r="W13" s="25">
        <f t="shared" si="3"/>
        <v>156.42363114816993</v>
      </c>
      <c r="X13" s="26">
        <f t="shared" si="4"/>
        <v>214.07636885183007</v>
      </c>
      <c r="Y13" s="19"/>
      <c r="Z13" s="24">
        <f t="shared" si="5"/>
        <v>215</v>
      </c>
      <c r="AA13" s="19"/>
      <c r="AB13" s="15"/>
    </row>
    <row r="14" spans="2:28" x14ac:dyDescent="0.45">
      <c r="B14" s="13"/>
      <c r="C14" s="15" t="s">
        <v>409</v>
      </c>
      <c r="D14" s="15" cm="1">
        <f t="array" ref="D14">_xlfn.XLOOKUP($C14&amp;D$7,AWSales[Product Name]&amp;AWSales[Month],AWSales[Total Sales])</f>
        <v>52</v>
      </c>
      <c r="E14" s="15" cm="1">
        <f t="array" ref="E14">_xlfn.XLOOKUP($C14&amp;E$7,AWSales[Product Name]&amp;AWSales[Month],AWSales[Total Sales])</f>
        <v>136</v>
      </c>
      <c r="F14" s="15" cm="1">
        <f t="array" ref="F14">_xlfn.XLOOKUP($C14&amp;F$7,AWSales[Product Name]&amp;AWSales[Month],AWSales[Total Sales])</f>
        <v>172</v>
      </c>
      <c r="G14" s="15" cm="1">
        <f t="array" ref="G14">_xlfn.XLOOKUP($C14&amp;G$7,AWSales[Product Name]&amp;AWSales[Month],AWSales[Total Sales])</f>
        <v>163</v>
      </c>
      <c r="H14" s="15" cm="1">
        <f t="array" ref="H14">_xlfn.XLOOKUP($C14&amp;H$7,AWSales[Product Name]&amp;AWSales[Month],AWSales[Total Sales])</f>
        <v>174</v>
      </c>
      <c r="I14" s="15" cm="1">
        <f t="array" ref="I14">_xlfn.XLOOKUP($C14&amp;I$7,AWSales[Product Name]&amp;AWSales[Month],AWSales[Total Sales])</f>
        <v>191</v>
      </c>
      <c r="J14" s="15" cm="1">
        <f t="array" ref="J14">_xlfn.XLOOKUP($C14&amp;J$7,AWSales[Product Name]&amp;AWSales[Month],AWSales[Total Sales])</f>
        <v>154</v>
      </c>
      <c r="K14" s="15" cm="1">
        <f t="array" ref="K14">_xlfn.XLOOKUP($C14&amp;K$7,AWSales[Product Name]&amp;AWSales[Month],AWSales[Total Sales])</f>
        <v>175</v>
      </c>
      <c r="L14" s="15" cm="1">
        <f t="array" ref="L14">_xlfn.XLOOKUP($C14&amp;L$7,AWSales[Product Name]&amp;AWSales[Month],AWSales[Total Sales])</f>
        <v>169</v>
      </c>
      <c r="M14" s="15" cm="1">
        <f t="array" ref="M14">_xlfn.XLOOKUP($C14&amp;M$7,AWSales[Product Name]&amp;AWSales[Month],AWSales[Total Sales])</f>
        <v>206</v>
      </c>
      <c r="N14" s="15" cm="1">
        <f t="array" ref="N14">_xlfn.XLOOKUP($C14&amp;N$7,AWSales[Product Name]&amp;AWSales[Month],AWSales[Total Sales])</f>
        <v>192</v>
      </c>
      <c r="O14" s="15" cm="1">
        <f t="array" ref="O14">_xlfn.XLOOKUP($C14&amp;O$7,AWSales[Product Name]&amp;AWSales[Month],AWSales[Total Sales])</f>
        <v>213</v>
      </c>
      <c r="P14" s="15"/>
      <c r="Q14" s="23">
        <f t="shared" si="0"/>
        <v>166.41666666666666</v>
      </c>
      <c r="R14" s="19"/>
      <c r="S14" s="24">
        <f t="shared" si="1"/>
        <v>12.1065086009572</v>
      </c>
      <c r="T14" s="19"/>
      <c r="U14" s="23">
        <f t="shared" si="2"/>
        <v>26.646245771228582</v>
      </c>
      <c r="V14" s="19"/>
      <c r="W14" s="25">
        <f t="shared" si="3"/>
        <v>139.77042089543806</v>
      </c>
      <c r="X14" s="26">
        <f t="shared" si="4"/>
        <v>193.06291243789525</v>
      </c>
      <c r="Y14" s="19"/>
      <c r="Z14" s="24">
        <f t="shared" si="5"/>
        <v>194</v>
      </c>
      <c r="AA14" s="19"/>
      <c r="AB14" s="15"/>
    </row>
    <row r="15" spans="2:28" x14ac:dyDescent="0.45">
      <c r="B15" s="13"/>
      <c r="C15" s="15" t="s">
        <v>410</v>
      </c>
      <c r="D15" s="15" cm="1">
        <f t="array" ref="D15">_xlfn.XLOOKUP($C15&amp;D$7,AWSales[Product Name]&amp;AWSales[Month],AWSales[Total Sales])</f>
        <v>59</v>
      </c>
      <c r="E15" s="15" cm="1">
        <f t="array" ref="E15">_xlfn.XLOOKUP($C15&amp;E$7,AWSales[Product Name]&amp;AWSales[Month],AWSales[Total Sales])</f>
        <v>133</v>
      </c>
      <c r="F15" s="15" cm="1">
        <f t="array" ref="F15">_xlfn.XLOOKUP($C15&amp;F$7,AWSales[Product Name]&amp;AWSales[Month],AWSales[Total Sales])</f>
        <v>144</v>
      </c>
      <c r="G15" s="15" cm="1">
        <f t="array" ref="G15">_xlfn.XLOOKUP($C15&amp;G$7,AWSales[Product Name]&amp;AWSales[Month],AWSales[Total Sales])</f>
        <v>148</v>
      </c>
      <c r="H15" s="15" cm="1">
        <f t="array" ref="H15">_xlfn.XLOOKUP($C15&amp;H$7,AWSales[Product Name]&amp;AWSales[Month],AWSales[Total Sales])</f>
        <v>179</v>
      </c>
      <c r="I15" s="15" cm="1">
        <f t="array" ref="I15">_xlfn.XLOOKUP($C15&amp;I$7,AWSales[Product Name]&amp;AWSales[Month],AWSales[Total Sales])</f>
        <v>189</v>
      </c>
      <c r="J15" s="15" cm="1">
        <f t="array" ref="J15">_xlfn.XLOOKUP($C15&amp;J$7,AWSales[Product Name]&amp;AWSales[Month],AWSales[Total Sales])</f>
        <v>162</v>
      </c>
      <c r="K15" s="15" cm="1">
        <f t="array" ref="K15">_xlfn.XLOOKUP($C15&amp;K$7,AWSales[Product Name]&amp;AWSales[Month],AWSales[Total Sales])</f>
        <v>176</v>
      </c>
      <c r="L15" s="15" cm="1">
        <f t="array" ref="L15">_xlfn.XLOOKUP($C15&amp;L$7,AWSales[Product Name]&amp;AWSales[Month],AWSales[Total Sales])</f>
        <v>190</v>
      </c>
      <c r="M15" s="15" cm="1">
        <f t="array" ref="M15">_xlfn.XLOOKUP($C15&amp;M$7,AWSales[Product Name]&amp;AWSales[Month],AWSales[Total Sales])</f>
        <v>210</v>
      </c>
      <c r="N15" s="15" cm="1">
        <f t="array" ref="N15">_xlfn.XLOOKUP($C15&amp;N$7,AWSales[Product Name]&amp;AWSales[Month],AWSales[Total Sales])</f>
        <v>218</v>
      </c>
      <c r="O15" s="15" cm="1">
        <f t="array" ref="O15">_xlfn.XLOOKUP($C15&amp;O$7,AWSales[Product Name]&amp;AWSales[Month],AWSales[Total Sales])</f>
        <v>222</v>
      </c>
      <c r="P15" s="15"/>
      <c r="Q15" s="23">
        <f t="shared" si="0"/>
        <v>169.16666666666666</v>
      </c>
      <c r="R15" s="19"/>
      <c r="S15" s="24">
        <f t="shared" si="1"/>
        <v>13.02435558420602</v>
      </c>
      <c r="T15" s="19"/>
      <c r="U15" s="23">
        <f t="shared" si="2"/>
        <v>28.666413360594113</v>
      </c>
      <c r="V15" s="19"/>
      <c r="W15" s="25">
        <f t="shared" si="3"/>
        <v>140.50025330607255</v>
      </c>
      <c r="X15" s="26">
        <f t="shared" si="4"/>
        <v>197.83308002726076</v>
      </c>
      <c r="Y15" s="19"/>
      <c r="Z15" s="24">
        <f t="shared" si="5"/>
        <v>198</v>
      </c>
      <c r="AA15" s="19"/>
      <c r="AB15" s="15"/>
    </row>
    <row r="16" spans="2:28" x14ac:dyDescent="0.45">
      <c r="B16" s="13"/>
      <c r="C16" s="15" t="s">
        <v>411</v>
      </c>
      <c r="D16" s="15" cm="1">
        <f t="array" ref="D16">_xlfn.XLOOKUP($C16&amp;D$7,AWSales[Product Name]&amp;AWSales[Month],AWSales[Total Sales])</f>
        <v>54</v>
      </c>
      <c r="E16" s="15" cm="1">
        <f t="array" ref="E16">_xlfn.XLOOKUP($C16&amp;E$7,AWSales[Product Name]&amp;AWSales[Month],AWSales[Total Sales])</f>
        <v>148</v>
      </c>
      <c r="F16" s="15" cm="1">
        <f t="array" ref="F16">_xlfn.XLOOKUP($C16&amp;F$7,AWSales[Product Name]&amp;AWSales[Month],AWSales[Total Sales])</f>
        <v>162</v>
      </c>
      <c r="G16" s="15" cm="1">
        <f t="array" ref="G16">_xlfn.XLOOKUP($C16&amp;G$7,AWSales[Product Name]&amp;AWSales[Month],AWSales[Total Sales])</f>
        <v>136</v>
      </c>
      <c r="H16" s="15" cm="1">
        <f t="array" ref="H16">_xlfn.XLOOKUP($C16&amp;H$7,AWSales[Product Name]&amp;AWSales[Month],AWSales[Total Sales])</f>
        <v>170</v>
      </c>
      <c r="I16" s="15" cm="1">
        <f t="array" ref="I16">_xlfn.XLOOKUP($C16&amp;I$7,AWSales[Product Name]&amp;AWSales[Month],AWSales[Total Sales])</f>
        <v>222</v>
      </c>
      <c r="J16" s="15" cm="1">
        <f t="array" ref="J16">_xlfn.XLOOKUP($C16&amp;J$7,AWSales[Product Name]&amp;AWSales[Month],AWSales[Total Sales])</f>
        <v>198</v>
      </c>
      <c r="K16" s="15" cm="1">
        <f t="array" ref="K16">_xlfn.XLOOKUP($C16&amp;K$7,AWSales[Product Name]&amp;AWSales[Month],AWSales[Total Sales])</f>
        <v>198</v>
      </c>
      <c r="L16" s="15" cm="1">
        <f t="array" ref="L16">_xlfn.XLOOKUP($C16&amp;L$7,AWSales[Product Name]&amp;AWSales[Month],AWSales[Total Sales])</f>
        <v>200</v>
      </c>
      <c r="M16" s="15" cm="1">
        <f t="array" ref="M16">_xlfn.XLOOKUP($C16&amp;M$7,AWSales[Product Name]&amp;AWSales[Month],AWSales[Total Sales])</f>
        <v>205</v>
      </c>
      <c r="N16" s="15" cm="1">
        <f t="array" ref="N16">_xlfn.XLOOKUP($C16&amp;N$7,AWSales[Product Name]&amp;AWSales[Month],AWSales[Total Sales])</f>
        <v>241</v>
      </c>
      <c r="O16" s="15" cm="1">
        <f t="array" ref="O16">_xlfn.XLOOKUP($C16&amp;O$7,AWSales[Product Name]&amp;AWSales[Month],AWSales[Total Sales])</f>
        <v>213</v>
      </c>
      <c r="P16" s="15"/>
      <c r="Q16" s="23">
        <f t="shared" si="0"/>
        <v>178.91666666666666</v>
      </c>
      <c r="R16" s="19"/>
      <c r="S16" s="24">
        <f t="shared" si="1"/>
        <v>14.43189771711163</v>
      </c>
      <c r="T16" s="19"/>
      <c r="U16" s="23">
        <f t="shared" si="2"/>
        <v>31.76439270732309</v>
      </c>
      <c r="V16" s="19"/>
      <c r="W16" s="25">
        <f t="shared" si="3"/>
        <v>147.15227395934357</v>
      </c>
      <c r="X16" s="26">
        <f t="shared" si="4"/>
        <v>210.68105937398974</v>
      </c>
      <c r="Y16" s="19"/>
      <c r="Z16" s="24">
        <f t="shared" si="5"/>
        <v>211</v>
      </c>
      <c r="AA16" s="19"/>
      <c r="AB16" s="15"/>
    </row>
    <row r="17" spans="2:28" ht="14.65" thickBot="1" x14ac:dyDescent="0.5">
      <c r="B17" s="13"/>
      <c r="C17" s="15" t="s">
        <v>412</v>
      </c>
      <c r="D17" s="27" cm="1">
        <f t="array" ref="D17">_xlfn.XLOOKUP($C17&amp;D$7,AWSales[Product Name]&amp;AWSales[Month],AWSales[Total Sales])</f>
        <v>130</v>
      </c>
      <c r="E17" s="27" cm="1">
        <f t="array" ref="E17">_xlfn.XLOOKUP($C17&amp;E$7,AWSales[Product Name]&amp;AWSales[Month],AWSales[Total Sales])</f>
        <v>274</v>
      </c>
      <c r="F17" s="27" cm="1">
        <f t="array" ref="F17">_xlfn.XLOOKUP($C17&amp;F$7,AWSales[Product Name]&amp;AWSales[Month],AWSales[Total Sales])</f>
        <v>319</v>
      </c>
      <c r="G17" s="27" cm="1">
        <f t="array" ref="G17">_xlfn.XLOOKUP($C17&amp;G$7,AWSales[Product Name]&amp;AWSales[Month],AWSales[Total Sales])</f>
        <v>307</v>
      </c>
      <c r="H17" s="27" cm="1">
        <f t="array" ref="H17">_xlfn.XLOOKUP($C17&amp;H$7,AWSales[Product Name]&amp;AWSales[Month],AWSales[Total Sales])</f>
        <v>312</v>
      </c>
      <c r="I17" s="27" cm="1">
        <f t="array" ref="I17">_xlfn.XLOOKUP($C17&amp;I$7,AWSales[Product Name]&amp;AWSales[Month],AWSales[Total Sales])</f>
        <v>395</v>
      </c>
      <c r="J17" s="27" cm="1">
        <f t="array" ref="J17">_xlfn.XLOOKUP($C17&amp;J$7,AWSales[Product Name]&amp;AWSales[Month],AWSales[Total Sales])</f>
        <v>355</v>
      </c>
      <c r="K17" s="27" cm="1">
        <f t="array" ref="K17">_xlfn.XLOOKUP($C17&amp;K$7,AWSales[Product Name]&amp;AWSales[Month],AWSales[Total Sales])</f>
        <v>405</v>
      </c>
      <c r="L17" s="27" cm="1">
        <f t="array" ref="L17">_xlfn.XLOOKUP($C17&amp;L$7,AWSales[Product Name]&amp;AWSales[Month],AWSales[Total Sales])</f>
        <v>376</v>
      </c>
      <c r="M17" s="27" cm="1">
        <f t="array" ref="M17">_xlfn.XLOOKUP($C17&amp;M$7,AWSales[Product Name]&amp;AWSales[Month],AWSales[Total Sales])</f>
        <v>408</v>
      </c>
      <c r="N17" s="27" cm="1">
        <f t="array" ref="N17">_xlfn.XLOOKUP($C17&amp;N$7,AWSales[Product Name]&amp;AWSales[Month],AWSales[Total Sales])</f>
        <v>384</v>
      </c>
      <c r="O17" s="27" cm="1">
        <f t="array" ref="O17">_xlfn.XLOOKUP($C17&amp;O$7,AWSales[Product Name]&amp;AWSales[Month],AWSales[Total Sales])</f>
        <v>415</v>
      </c>
      <c r="P17" s="15"/>
      <c r="Q17" s="28">
        <f t="shared" si="0"/>
        <v>340</v>
      </c>
      <c r="R17" s="19"/>
      <c r="S17" s="29">
        <f t="shared" si="1"/>
        <v>23.310486650406681</v>
      </c>
      <c r="T17" s="19"/>
      <c r="U17" s="28">
        <f t="shared" si="2"/>
        <v>51.306035192059348</v>
      </c>
      <c r="V17" s="19"/>
      <c r="W17" s="30">
        <f t="shared" si="3"/>
        <v>288.69396480794063</v>
      </c>
      <c r="X17" s="31">
        <f t="shared" si="4"/>
        <v>391.30603519205937</v>
      </c>
      <c r="Y17" s="19"/>
      <c r="Z17" s="29">
        <f t="shared" si="5"/>
        <v>392</v>
      </c>
      <c r="AA17" s="19"/>
      <c r="AB17" s="15"/>
    </row>
    <row r="18" spans="2:28" ht="14.65" thickBot="1" x14ac:dyDescent="0.5">
      <c r="B18" s="13"/>
      <c r="C18" s="32" t="s">
        <v>415</v>
      </c>
      <c r="D18" s="17">
        <f>SUM(D6:D17)</f>
        <v>2687</v>
      </c>
      <c r="E18" s="17">
        <f t="shared" ref="E18:O18" si="6">SUM(E6:E17)</f>
        <v>1730</v>
      </c>
      <c r="F18" s="17">
        <f t="shared" si="6"/>
        <v>1939</v>
      </c>
      <c r="G18" s="17">
        <f t="shared" si="6"/>
        <v>1918</v>
      </c>
      <c r="H18" s="17">
        <f t="shared" si="6"/>
        <v>2064</v>
      </c>
      <c r="I18" s="17">
        <f t="shared" si="6"/>
        <v>2321</v>
      </c>
      <c r="J18" s="17">
        <f t="shared" si="6"/>
        <v>2198</v>
      </c>
      <c r="K18" s="17">
        <f t="shared" si="6"/>
        <v>2267</v>
      </c>
      <c r="L18" s="17">
        <f t="shared" si="6"/>
        <v>2173</v>
      </c>
      <c r="M18" s="17">
        <f t="shared" si="6"/>
        <v>2416</v>
      </c>
      <c r="N18" s="17">
        <f t="shared" si="6"/>
        <v>2368</v>
      </c>
      <c r="O18" s="17">
        <f t="shared" si="6"/>
        <v>2511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2:28" ht="14.65" thickTop="1" x14ac:dyDescent="0.45"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2:28" x14ac:dyDescent="0.45"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2:28" x14ac:dyDescent="0.45"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2:28" x14ac:dyDescent="0.45">
      <c r="B22" s="13"/>
      <c r="C22" s="15"/>
      <c r="D22" s="33" t="s">
        <v>4</v>
      </c>
      <c r="E22" s="15">
        <v>12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2:28" ht="15" x14ac:dyDescent="0.5">
      <c r="B23" s="13"/>
      <c r="C23" s="15"/>
      <c r="D23" s="33" t="s">
        <v>421</v>
      </c>
      <c r="E23" s="15">
        <f>ABS(_xlfn.T.INV(0.025,11))</f>
        <v>2.2009851600916384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2:28" x14ac:dyDescent="0.45"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2:28" x14ac:dyDescent="0.45"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2:28" x14ac:dyDescent="0.45"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2:28" x14ac:dyDescent="0.45"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2:28" x14ac:dyDescent="0.45"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2:28" x14ac:dyDescent="0.45"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2:28" x14ac:dyDescent="0.45"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2:28" x14ac:dyDescent="0.45"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2:28" x14ac:dyDescent="0.45"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3:28" x14ac:dyDescent="0.45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</sheetData>
  <mergeCells count="4">
    <mergeCell ref="D6:O6"/>
    <mergeCell ref="C6:C7"/>
    <mergeCell ref="W6:X6"/>
    <mergeCell ref="W7:X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45"/>
  <cols>
    <col min="1" max="16384" width="9.06640625" style="9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0"/>
  <sheetViews>
    <sheetView showGridLines="0" workbookViewId="0"/>
  </sheetViews>
  <sheetFormatPr defaultRowHeight="14.25" x14ac:dyDescent="0.45"/>
  <cols>
    <col min="1" max="1" width="5.1328125" style="13" customWidth="1"/>
    <col min="2" max="2" width="34.59765625" style="13" bestFit="1" customWidth="1"/>
    <col min="3" max="3" width="34.6640625" style="13" bestFit="1" customWidth="1"/>
    <col min="4" max="4" width="9.86328125" style="13" bestFit="1" customWidth="1"/>
    <col min="5" max="5" width="6.06640625" style="13" bestFit="1" customWidth="1"/>
    <col min="6" max="6" width="8.9296875" style="13" bestFit="1" customWidth="1"/>
    <col min="7" max="7" width="10.3984375" style="13" bestFit="1" customWidth="1"/>
    <col min="8" max="8" width="22.3984375" style="13" bestFit="1" customWidth="1"/>
    <col min="9" max="9" width="9.06640625" style="13"/>
  </cols>
  <sheetData>
    <row r="1" spans="2:8" ht="22.9" thickBot="1" x14ac:dyDescent="0.65">
      <c r="B1" s="35" t="s">
        <v>399</v>
      </c>
    </row>
    <row r="2" spans="2:8" ht="14.65" thickTop="1" x14ac:dyDescent="0.45">
      <c r="B2" s="12" t="s">
        <v>400</v>
      </c>
    </row>
    <row r="4" spans="2:8" x14ac:dyDescent="0.45">
      <c r="B4" s="13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3" t="s">
        <v>16</v>
      </c>
    </row>
    <row r="5" spans="2:8" x14ac:dyDescent="0.45">
      <c r="B5" s="36" t="s">
        <v>17</v>
      </c>
      <c r="C5" s="36" t="s">
        <v>18</v>
      </c>
      <c r="D5" s="13">
        <v>2006</v>
      </c>
      <c r="E5" s="13">
        <v>41</v>
      </c>
      <c r="F5" s="36" t="s">
        <v>8</v>
      </c>
      <c r="G5" s="13">
        <v>12.45</v>
      </c>
      <c r="H5" s="36" t="s">
        <v>19</v>
      </c>
    </row>
    <row r="6" spans="2:8" x14ac:dyDescent="0.45">
      <c r="B6" s="36" t="s">
        <v>20</v>
      </c>
      <c r="C6" s="36" t="s">
        <v>21</v>
      </c>
      <c r="D6" s="13">
        <v>2006</v>
      </c>
      <c r="E6" s="13">
        <v>36</v>
      </c>
      <c r="F6" s="36" t="s">
        <v>8</v>
      </c>
      <c r="G6" s="13">
        <v>13.461499999999999</v>
      </c>
      <c r="H6" s="36" t="s">
        <v>22</v>
      </c>
    </row>
    <row r="7" spans="2:8" x14ac:dyDescent="0.45">
      <c r="B7" s="36" t="s">
        <v>23</v>
      </c>
      <c r="C7" s="36" t="s">
        <v>24</v>
      </c>
      <c r="D7" s="13">
        <v>2007</v>
      </c>
      <c r="E7" s="13">
        <v>48</v>
      </c>
      <c r="F7" s="36" t="s">
        <v>8</v>
      </c>
      <c r="G7" s="13">
        <v>43.269199999999998</v>
      </c>
      <c r="H7" s="36" t="s">
        <v>25</v>
      </c>
    </row>
    <row r="8" spans="2:8" x14ac:dyDescent="0.45">
      <c r="B8" s="36" t="s">
        <v>26</v>
      </c>
      <c r="C8" s="36" t="s">
        <v>27</v>
      </c>
      <c r="D8" s="13">
        <v>2007</v>
      </c>
      <c r="E8" s="13">
        <v>48</v>
      </c>
      <c r="F8" s="36" t="s">
        <v>8</v>
      </c>
      <c r="G8" s="13">
        <v>29.8462</v>
      </c>
      <c r="H8" s="36" t="s">
        <v>28</v>
      </c>
    </row>
    <row r="9" spans="2:8" x14ac:dyDescent="0.45">
      <c r="B9" s="36" t="s">
        <v>26</v>
      </c>
      <c r="C9" s="36" t="s">
        <v>27</v>
      </c>
      <c r="D9" s="13">
        <v>2007</v>
      </c>
      <c r="E9" s="13">
        <v>48</v>
      </c>
      <c r="F9" s="36" t="s">
        <v>8</v>
      </c>
      <c r="G9" s="13">
        <v>29.8462</v>
      </c>
      <c r="H9" s="36" t="s">
        <v>28</v>
      </c>
    </row>
    <row r="10" spans="2:8" x14ac:dyDescent="0.45">
      <c r="B10" s="36" t="s">
        <v>29</v>
      </c>
      <c r="C10" s="36" t="s">
        <v>30</v>
      </c>
      <c r="D10" s="13">
        <v>2007</v>
      </c>
      <c r="E10" s="13">
        <v>63</v>
      </c>
      <c r="F10" s="36" t="s">
        <v>8</v>
      </c>
      <c r="G10" s="13">
        <v>25</v>
      </c>
      <c r="H10" s="36" t="s">
        <v>28</v>
      </c>
    </row>
    <row r="11" spans="2:8" x14ac:dyDescent="0.45">
      <c r="B11" s="36" t="s">
        <v>31</v>
      </c>
      <c r="C11" s="36" t="s">
        <v>32</v>
      </c>
      <c r="D11" s="13">
        <v>2007</v>
      </c>
      <c r="E11" s="13">
        <v>48</v>
      </c>
      <c r="F11" s="36" t="s">
        <v>8</v>
      </c>
      <c r="G11" s="13">
        <v>37.5</v>
      </c>
      <c r="H11" s="36" t="s">
        <v>22</v>
      </c>
    </row>
    <row r="12" spans="2:8" x14ac:dyDescent="0.45">
      <c r="B12" s="36" t="s">
        <v>31</v>
      </c>
      <c r="C12" s="36" t="s">
        <v>32</v>
      </c>
      <c r="D12" s="13">
        <v>2007</v>
      </c>
      <c r="E12" s="13">
        <v>48</v>
      </c>
      <c r="F12" s="36" t="s">
        <v>8</v>
      </c>
      <c r="G12" s="13">
        <v>37.5</v>
      </c>
      <c r="H12" s="36" t="s">
        <v>22</v>
      </c>
    </row>
    <row r="13" spans="2:8" x14ac:dyDescent="0.45">
      <c r="B13" s="36" t="s">
        <v>33</v>
      </c>
      <c r="C13" s="36" t="s">
        <v>34</v>
      </c>
      <c r="D13" s="13">
        <v>2007</v>
      </c>
      <c r="E13" s="13">
        <v>67</v>
      </c>
      <c r="F13" s="36" t="s">
        <v>9</v>
      </c>
      <c r="G13" s="13">
        <v>25</v>
      </c>
      <c r="H13" s="36" t="s">
        <v>19</v>
      </c>
    </row>
    <row r="14" spans="2:8" x14ac:dyDescent="0.45">
      <c r="B14" s="36" t="s">
        <v>35</v>
      </c>
      <c r="C14" s="36" t="s">
        <v>36</v>
      </c>
      <c r="D14" s="13">
        <v>2007</v>
      </c>
      <c r="E14" s="13">
        <v>66</v>
      </c>
      <c r="F14" s="36" t="s">
        <v>9</v>
      </c>
      <c r="G14" s="13">
        <v>13.45</v>
      </c>
      <c r="H14" s="36" t="s">
        <v>19</v>
      </c>
    </row>
    <row r="15" spans="2:8" x14ac:dyDescent="0.45">
      <c r="B15" s="36" t="s">
        <v>37</v>
      </c>
      <c r="C15" s="36" t="s">
        <v>38</v>
      </c>
      <c r="D15" s="13">
        <v>2007</v>
      </c>
      <c r="E15" s="13">
        <v>70</v>
      </c>
      <c r="F15" s="36" t="s">
        <v>9</v>
      </c>
      <c r="G15" s="13">
        <v>32.692300000000003</v>
      </c>
      <c r="H15" s="36" t="s">
        <v>25</v>
      </c>
    </row>
    <row r="16" spans="2:8" x14ac:dyDescent="0.45">
      <c r="B16" s="36" t="s">
        <v>39</v>
      </c>
      <c r="C16" s="36" t="s">
        <v>36</v>
      </c>
      <c r="D16" s="13">
        <v>2007</v>
      </c>
      <c r="E16" s="13">
        <v>67</v>
      </c>
      <c r="F16" s="36" t="s">
        <v>8</v>
      </c>
      <c r="G16" s="13">
        <v>13.45</v>
      </c>
      <c r="H16" s="36" t="s">
        <v>19</v>
      </c>
    </row>
    <row r="17" spans="2:8" x14ac:dyDescent="0.45">
      <c r="B17" s="36" t="s">
        <v>40</v>
      </c>
      <c r="C17" s="36" t="s">
        <v>38</v>
      </c>
      <c r="D17" s="13">
        <v>2007</v>
      </c>
      <c r="E17" s="13">
        <v>64</v>
      </c>
      <c r="F17" s="36" t="s">
        <v>8</v>
      </c>
      <c r="G17" s="13">
        <v>32.692300000000003</v>
      </c>
      <c r="H17" s="36" t="s">
        <v>25</v>
      </c>
    </row>
    <row r="18" spans="2:8" x14ac:dyDescent="0.45">
      <c r="B18" s="36" t="s">
        <v>41</v>
      </c>
      <c r="C18" s="36" t="s">
        <v>42</v>
      </c>
      <c r="D18" s="13">
        <v>2007</v>
      </c>
      <c r="E18" s="13">
        <v>51</v>
      </c>
      <c r="F18" s="36" t="s">
        <v>9</v>
      </c>
      <c r="G18" s="13">
        <v>63.461500000000001</v>
      </c>
      <c r="H18" s="36" t="s">
        <v>25</v>
      </c>
    </row>
    <row r="19" spans="2:8" x14ac:dyDescent="0.45">
      <c r="B19" s="36" t="s">
        <v>43</v>
      </c>
      <c r="C19" s="36" t="s">
        <v>36</v>
      </c>
      <c r="D19" s="13">
        <v>2007</v>
      </c>
      <c r="E19" s="13">
        <v>66</v>
      </c>
      <c r="F19" s="36" t="s">
        <v>8</v>
      </c>
      <c r="G19" s="13">
        <v>13.45</v>
      </c>
      <c r="H19" s="36" t="s">
        <v>19</v>
      </c>
    </row>
    <row r="20" spans="2:8" x14ac:dyDescent="0.45">
      <c r="B20" s="36" t="s">
        <v>44</v>
      </c>
      <c r="C20" s="36" t="s">
        <v>45</v>
      </c>
      <c r="D20" s="13">
        <v>2007</v>
      </c>
      <c r="E20" s="13">
        <v>67</v>
      </c>
      <c r="F20" s="36" t="s">
        <v>8</v>
      </c>
      <c r="G20" s="13">
        <v>25</v>
      </c>
      <c r="H20" s="36" t="s">
        <v>19</v>
      </c>
    </row>
    <row r="21" spans="2:8" x14ac:dyDescent="0.45">
      <c r="B21" s="36" t="s">
        <v>46</v>
      </c>
      <c r="C21" s="36" t="s">
        <v>36</v>
      </c>
      <c r="D21" s="13">
        <v>2007</v>
      </c>
      <c r="E21" s="13">
        <v>66</v>
      </c>
      <c r="F21" s="36" t="s">
        <v>8</v>
      </c>
      <c r="G21" s="13">
        <v>13.45</v>
      </c>
      <c r="H21" s="36" t="s">
        <v>19</v>
      </c>
    </row>
    <row r="22" spans="2:8" x14ac:dyDescent="0.45">
      <c r="B22" s="36" t="s">
        <v>47</v>
      </c>
      <c r="C22" s="36" t="s">
        <v>34</v>
      </c>
      <c r="D22" s="13">
        <v>2007</v>
      </c>
      <c r="E22" s="13">
        <v>66</v>
      </c>
      <c r="F22" s="36" t="s">
        <v>9</v>
      </c>
      <c r="G22" s="13">
        <v>25</v>
      </c>
      <c r="H22" s="36" t="s">
        <v>19</v>
      </c>
    </row>
    <row r="23" spans="2:8" x14ac:dyDescent="0.45">
      <c r="B23" s="36" t="s">
        <v>48</v>
      </c>
      <c r="C23" s="36" t="s">
        <v>36</v>
      </c>
      <c r="D23" s="13">
        <v>2007</v>
      </c>
      <c r="E23" s="13">
        <v>67</v>
      </c>
      <c r="F23" s="36" t="s">
        <v>9</v>
      </c>
      <c r="G23" s="13">
        <v>13.45</v>
      </c>
      <c r="H23" s="36" t="s">
        <v>19</v>
      </c>
    </row>
    <row r="24" spans="2:8" x14ac:dyDescent="0.45">
      <c r="B24" s="36" t="s">
        <v>49</v>
      </c>
      <c r="C24" s="36" t="s">
        <v>34</v>
      </c>
      <c r="D24" s="13">
        <v>2007</v>
      </c>
      <c r="E24" s="13">
        <v>66</v>
      </c>
      <c r="F24" s="36" t="s">
        <v>8</v>
      </c>
      <c r="G24" s="13">
        <v>25</v>
      </c>
      <c r="H24" s="36" t="s">
        <v>19</v>
      </c>
    </row>
    <row r="25" spans="2:8" x14ac:dyDescent="0.45">
      <c r="B25" s="36" t="s">
        <v>50</v>
      </c>
      <c r="C25" s="36" t="s">
        <v>36</v>
      </c>
      <c r="D25" s="13">
        <v>2007</v>
      </c>
      <c r="E25" s="13">
        <v>67</v>
      </c>
      <c r="F25" s="36" t="s">
        <v>9</v>
      </c>
      <c r="G25" s="13">
        <v>13.45</v>
      </c>
      <c r="H25" s="36" t="s">
        <v>19</v>
      </c>
    </row>
    <row r="26" spans="2:8" x14ac:dyDescent="0.45">
      <c r="B26" s="36" t="s">
        <v>51</v>
      </c>
      <c r="C26" s="36" t="s">
        <v>52</v>
      </c>
      <c r="D26" s="13">
        <v>2008</v>
      </c>
      <c r="E26" s="13">
        <v>46</v>
      </c>
      <c r="F26" s="36" t="s">
        <v>8</v>
      </c>
      <c r="G26" s="13">
        <v>9.5</v>
      </c>
      <c r="H26" s="36" t="s">
        <v>19</v>
      </c>
    </row>
    <row r="27" spans="2:8" x14ac:dyDescent="0.45">
      <c r="B27" s="36" t="s">
        <v>53</v>
      </c>
      <c r="C27" s="36" t="s">
        <v>54</v>
      </c>
      <c r="D27" s="13">
        <v>2008</v>
      </c>
      <c r="E27" s="13">
        <v>40</v>
      </c>
      <c r="F27" s="36" t="s">
        <v>8</v>
      </c>
      <c r="G27" s="13">
        <v>24.519200000000001</v>
      </c>
      <c r="H27" s="36" t="s">
        <v>55</v>
      </c>
    </row>
    <row r="28" spans="2:8" x14ac:dyDescent="0.45">
      <c r="B28" s="36" t="s">
        <v>56</v>
      </c>
      <c r="C28" s="36" t="s">
        <v>57</v>
      </c>
      <c r="D28" s="13">
        <v>2008</v>
      </c>
      <c r="E28" s="13">
        <v>60</v>
      </c>
      <c r="F28" s="36" t="s">
        <v>8</v>
      </c>
      <c r="G28" s="13">
        <v>10</v>
      </c>
      <c r="H28" s="36" t="s">
        <v>19</v>
      </c>
    </row>
    <row r="29" spans="2:8" x14ac:dyDescent="0.45">
      <c r="B29" s="36" t="s">
        <v>58</v>
      </c>
      <c r="C29" s="36" t="s">
        <v>57</v>
      </c>
      <c r="D29" s="13">
        <v>2008</v>
      </c>
      <c r="E29" s="13">
        <v>47</v>
      </c>
      <c r="F29" s="36" t="s">
        <v>8</v>
      </c>
      <c r="G29" s="13">
        <v>10</v>
      </c>
      <c r="H29" s="36" t="s">
        <v>19</v>
      </c>
    </row>
    <row r="30" spans="2:8" x14ac:dyDescent="0.45">
      <c r="B30" s="36" t="s">
        <v>59</v>
      </c>
      <c r="C30" s="36" t="s">
        <v>52</v>
      </c>
      <c r="D30" s="13">
        <v>2008</v>
      </c>
      <c r="E30" s="13">
        <v>43</v>
      </c>
      <c r="F30" s="36" t="s">
        <v>8</v>
      </c>
      <c r="G30" s="13">
        <v>9.5</v>
      </c>
      <c r="H30" s="36" t="s">
        <v>19</v>
      </c>
    </row>
    <row r="31" spans="2:8" x14ac:dyDescent="0.45">
      <c r="B31" s="36" t="s">
        <v>60</v>
      </c>
      <c r="C31" s="36" t="s">
        <v>61</v>
      </c>
      <c r="D31" s="13">
        <v>2008</v>
      </c>
      <c r="E31" s="13">
        <v>39</v>
      </c>
      <c r="F31" s="36" t="s">
        <v>8</v>
      </c>
      <c r="G31" s="13">
        <v>25</v>
      </c>
      <c r="H31" s="36" t="s">
        <v>19</v>
      </c>
    </row>
    <row r="32" spans="2:8" x14ac:dyDescent="0.45">
      <c r="B32" s="36" t="s">
        <v>62</v>
      </c>
      <c r="C32" s="36" t="s">
        <v>63</v>
      </c>
      <c r="D32" s="13">
        <v>2008</v>
      </c>
      <c r="E32" s="13">
        <v>41</v>
      </c>
      <c r="F32" s="36" t="s">
        <v>8</v>
      </c>
      <c r="G32" s="13">
        <v>14</v>
      </c>
      <c r="H32" s="36" t="s">
        <v>19</v>
      </c>
    </row>
    <row r="33" spans="2:8" x14ac:dyDescent="0.45">
      <c r="B33" s="36" t="s">
        <v>64</v>
      </c>
      <c r="C33" s="36" t="s">
        <v>65</v>
      </c>
      <c r="D33" s="13">
        <v>2008</v>
      </c>
      <c r="E33" s="13">
        <v>42</v>
      </c>
      <c r="F33" s="36" t="s">
        <v>8</v>
      </c>
      <c r="G33" s="13">
        <v>15</v>
      </c>
      <c r="H33" s="36" t="s">
        <v>19</v>
      </c>
    </row>
    <row r="34" spans="2:8" x14ac:dyDescent="0.45">
      <c r="B34" s="36" t="s">
        <v>66</v>
      </c>
      <c r="C34" s="36" t="s">
        <v>67</v>
      </c>
      <c r="D34" s="13">
        <v>2008</v>
      </c>
      <c r="E34" s="13">
        <v>46</v>
      </c>
      <c r="F34" s="36" t="s">
        <v>8</v>
      </c>
      <c r="G34" s="13">
        <v>32.451900000000002</v>
      </c>
      <c r="H34" s="36" t="s">
        <v>68</v>
      </c>
    </row>
    <row r="35" spans="2:8" x14ac:dyDescent="0.45">
      <c r="B35" s="36" t="s">
        <v>69</v>
      </c>
      <c r="C35" s="36" t="s">
        <v>70</v>
      </c>
      <c r="D35" s="13">
        <v>2008</v>
      </c>
      <c r="E35" s="13">
        <v>37</v>
      </c>
      <c r="F35" s="36" t="s">
        <v>8</v>
      </c>
      <c r="G35" s="13">
        <v>11</v>
      </c>
      <c r="H35" s="36" t="s">
        <v>19</v>
      </c>
    </row>
    <row r="36" spans="2:8" x14ac:dyDescent="0.45">
      <c r="B36" s="36" t="s">
        <v>71</v>
      </c>
      <c r="C36" s="36" t="s">
        <v>72</v>
      </c>
      <c r="D36" s="13">
        <v>2008</v>
      </c>
      <c r="E36" s="13">
        <v>47</v>
      </c>
      <c r="F36" s="36" t="s">
        <v>9</v>
      </c>
      <c r="G36" s="13">
        <v>27.139399999999998</v>
      </c>
      <c r="H36" s="36" t="s">
        <v>73</v>
      </c>
    </row>
    <row r="37" spans="2:8" x14ac:dyDescent="0.45">
      <c r="B37" s="36" t="s">
        <v>74</v>
      </c>
      <c r="C37" s="36" t="s">
        <v>65</v>
      </c>
      <c r="D37" s="13">
        <v>2008</v>
      </c>
      <c r="E37" s="13">
        <v>34</v>
      </c>
      <c r="F37" s="36" t="s">
        <v>8</v>
      </c>
      <c r="G37" s="13">
        <v>15</v>
      </c>
      <c r="H37" s="36" t="s">
        <v>19</v>
      </c>
    </row>
    <row r="38" spans="2:8" x14ac:dyDescent="0.45">
      <c r="B38" s="36" t="s">
        <v>75</v>
      </c>
      <c r="C38" s="36" t="s">
        <v>52</v>
      </c>
      <c r="D38" s="13">
        <v>2008</v>
      </c>
      <c r="E38" s="13">
        <v>38</v>
      </c>
      <c r="F38" s="36" t="s">
        <v>8</v>
      </c>
      <c r="G38" s="13">
        <v>9.5</v>
      </c>
      <c r="H38" s="36" t="s">
        <v>19</v>
      </c>
    </row>
    <row r="39" spans="2:8" x14ac:dyDescent="0.45">
      <c r="B39" s="36" t="s">
        <v>76</v>
      </c>
      <c r="C39" s="36" t="s">
        <v>52</v>
      </c>
      <c r="D39" s="13">
        <v>2008</v>
      </c>
      <c r="E39" s="13">
        <v>39</v>
      </c>
      <c r="F39" s="36" t="s">
        <v>8</v>
      </c>
      <c r="G39" s="13">
        <v>9.5</v>
      </c>
      <c r="H39" s="36" t="s">
        <v>19</v>
      </c>
    </row>
    <row r="40" spans="2:8" x14ac:dyDescent="0.45">
      <c r="B40" s="36" t="s">
        <v>77</v>
      </c>
      <c r="C40" s="36" t="s">
        <v>78</v>
      </c>
      <c r="D40" s="13">
        <v>2008</v>
      </c>
      <c r="E40" s="13">
        <v>45</v>
      </c>
      <c r="F40" s="36" t="s">
        <v>9</v>
      </c>
      <c r="G40" s="13">
        <v>9</v>
      </c>
      <c r="H40" s="36" t="s">
        <v>79</v>
      </c>
    </row>
    <row r="41" spans="2:8" x14ac:dyDescent="0.45">
      <c r="B41" s="36" t="s">
        <v>80</v>
      </c>
      <c r="C41" s="36" t="s">
        <v>81</v>
      </c>
      <c r="D41" s="13">
        <v>2008</v>
      </c>
      <c r="E41" s="13">
        <v>46</v>
      </c>
      <c r="F41" s="36" t="s">
        <v>8</v>
      </c>
      <c r="G41" s="13">
        <v>9.5</v>
      </c>
      <c r="H41" s="36" t="s">
        <v>79</v>
      </c>
    </row>
    <row r="42" spans="2:8" x14ac:dyDescent="0.45">
      <c r="B42" s="36" t="s">
        <v>82</v>
      </c>
      <c r="C42" s="36" t="s">
        <v>70</v>
      </c>
      <c r="D42" s="13">
        <v>2008</v>
      </c>
      <c r="E42" s="13">
        <v>45</v>
      </c>
      <c r="F42" s="36" t="s">
        <v>9</v>
      </c>
      <c r="G42" s="13">
        <v>11</v>
      </c>
      <c r="H42" s="36" t="s">
        <v>19</v>
      </c>
    </row>
    <row r="43" spans="2:8" x14ac:dyDescent="0.45">
      <c r="B43" s="36" t="s">
        <v>83</v>
      </c>
      <c r="C43" s="36" t="s">
        <v>18</v>
      </c>
      <c r="D43" s="13">
        <v>2008</v>
      </c>
      <c r="E43" s="13">
        <v>33</v>
      </c>
      <c r="F43" s="36" t="s">
        <v>8</v>
      </c>
      <c r="G43" s="13">
        <v>12.45</v>
      </c>
      <c r="H43" s="36" t="s">
        <v>19</v>
      </c>
    </row>
    <row r="44" spans="2:8" x14ac:dyDescent="0.45">
      <c r="B44" s="36" t="s">
        <v>84</v>
      </c>
      <c r="C44" s="36" t="s">
        <v>45</v>
      </c>
      <c r="D44" s="13">
        <v>2008</v>
      </c>
      <c r="E44" s="13">
        <v>34</v>
      </c>
      <c r="F44" s="36" t="s">
        <v>8</v>
      </c>
      <c r="G44" s="13">
        <v>25</v>
      </c>
      <c r="H44" s="36" t="s">
        <v>19</v>
      </c>
    </row>
    <row r="45" spans="2:8" x14ac:dyDescent="0.45">
      <c r="B45" s="36" t="s">
        <v>85</v>
      </c>
      <c r="C45" s="36" t="s">
        <v>63</v>
      </c>
      <c r="D45" s="13">
        <v>2008</v>
      </c>
      <c r="E45" s="13">
        <v>33</v>
      </c>
      <c r="F45" s="36" t="s">
        <v>8</v>
      </c>
      <c r="G45" s="13">
        <v>14</v>
      </c>
      <c r="H45" s="36" t="s">
        <v>19</v>
      </c>
    </row>
    <row r="46" spans="2:8" x14ac:dyDescent="0.45">
      <c r="B46" s="36" t="s">
        <v>86</v>
      </c>
      <c r="C46" s="36" t="s">
        <v>57</v>
      </c>
      <c r="D46" s="13">
        <v>2008</v>
      </c>
      <c r="E46" s="13">
        <v>34</v>
      </c>
      <c r="F46" s="36" t="s">
        <v>9</v>
      </c>
      <c r="G46" s="13">
        <v>10</v>
      </c>
      <c r="H46" s="36" t="s">
        <v>19</v>
      </c>
    </row>
    <row r="47" spans="2:8" x14ac:dyDescent="0.45">
      <c r="B47" s="36" t="s">
        <v>87</v>
      </c>
      <c r="C47" s="36" t="s">
        <v>88</v>
      </c>
      <c r="D47" s="13">
        <v>2008</v>
      </c>
      <c r="E47" s="13">
        <v>47</v>
      </c>
      <c r="F47" s="36" t="s">
        <v>8</v>
      </c>
      <c r="G47" s="13">
        <v>21.634599999999999</v>
      </c>
      <c r="H47" s="36" t="s">
        <v>89</v>
      </c>
    </row>
    <row r="48" spans="2:8" x14ac:dyDescent="0.45">
      <c r="B48" s="36" t="s">
        <v>90</v>
      </c>
      <c r="C48" s="36" t="s">
        <v>91</v>
      </c>
      <c r="D48" s="13">
        <v>2008</v>
      </c>
      <c r="E48" s="13">
        <v>47</v>
      </c>
      <c r="F48" s="36" t="s">
        <v>9</v>
      </c>
      <c r="G48" s="13">
        <v>50.480800000000002</v>
      </c>
      <c r="H48" s="36" t="s">
        <v>68</v>
      </c>
    </row>
    <row r="49" spans="2:8" x14ac:dyDescent="0.45">
      <c r="B49" s="36" t="s">
        <v>92</v>
      </c>
      <c r="C49" s="36" t="s">
        <v>70</v>
      </c>
      <c r="D49" s="13">
        <v>2008</v>
      </c>
      <c r="E49" s="13">
        <v>50</v>
      </c>
      <c r="F49" s="36" t="s">
        <v>8</v>
      </c>
      <c r="G49" s="13">
        <v>11</v>
      </c>
      <c r="H49" s="36" t="s">
        <v>19</v>
      </c>
    </row>
    <row r="50" spans="2:8" x14ac:dyDescent="0.45">
      <c r="B50" s="36" t="s">
        <v>93</v>
      </c>
      <c r="C50" s="36" t="s">
        <v>94</v>
      </c>
      <c r="D50" s="13">
        <v>2008</v>
      </c>
      <c r="E50" s="13">
        <v>54</v>
      </c>
      <c r="F50" s="36" t="s">
        <v>8</v>
      </c>
      <c r="G50" s="13">
        <v>23.557700000000001</v>
      </c>
      <c r="H50" s="36" t="s">
        <v>55</v>
      </c>
    </row>
    <row r="51" spans="2:8" x14ac:dyDescent="0.45">
      <c r="B51" s="36" t="s">
        <v>95</v>
      </c>
      <c r="C51" s="36" t="s">
        <v>65</v>
      </c>
      <c r="D51" s="13">
        <v>2008</v>
      </c>
      <c r="E51" s="13">
        <v>33</v>
      </c>
      <c r="F51" s="36" t="s">
        <v>8</v>
      </c>
      <c r="G51" s="13">
        <v>15</v>
      </c>
      <c r="H51" s="36" t="s">
        <v>19</v>
      </c>
    </row>
    <row r="52" spans="2:8" x14ac:dyDescent="0.45">
      <c r="B52" s="36" t="s">
        <v>96</v>
      </c>
      <c r="C52" s="36" t="s">
        <v>97</v>
      </c>
      <c r="D52" s="13">
        <v>2008</v>
      </c>
      <c r="E52" s="13">
        <v>36</v>
      </c>
      <c r="F52" s="36" t="s">
        <v>8</v>
      </c>
      <c r="G52" s="13">
        <v>14.4231</v>
      </c>
      <c r="H52" s="36" t="s">
        <v>22</v>
      </c>
    </row>
    <row r="53" spans="2:8" x14ac:dyDescent="0.45">
      <c r="B53" s="36" t="s">
        <v>98</v>
      </c>
      <c r="C53" s="36" t="s">
        <v>99</v>
      </c>
      <c r="D53" s="13">
        <v>2008</v>
      </c>
      <c r="E53" s="13">
        <v>44</v>
      </c>
      <c r="F53" s="36" t="s">
        <v>8</v>
      </c>
      <c r="G53" s="13">
        <v>18.269200000000001</v>
      </c>
      <c r="H53" s="36" t="s">
        <v>73</v>
      </c>
    </row>
    <row r="54" spans="2:8" x14ac:dyDescent="0.45">
      <c r="B54" s="36" t="s">
        <v>100</v>
      </c>
      <c r="C54" s="36" t="s">
        <v>70</v>
      </c>
      <c r="D54" s="13">
        <v>2008</v>
      </c>
      <c r="E54" s="13">
        <v>43</v>
      </c>
      <c r="F54" s="36" t="s">
        <v>8</v>
      </c>
      <c r="G54" s="13">
        <v>11</v>
      </c>
      <c r="H54" s="36" t="s">
        <v>19</v>
      </c>
    </row>
    <row r="55" spans="2:8" x14ac:dyDescent="0.45">
      <c r="B55" s="36" t="s">
        <v>101</v>
      </c>
      <c r="C55" s="36" t="s">
        <v>102</v>
      </c>
      <c r="D55" s="13">
        <v>2008</v>
      </c>
      <c r="E55" s="13">
        <v>47</v>
      </c>
      <c r="F55" s="36" t="s">
        <v>8</v>
      </c>
      <c r="G55" s="13">
        <v>20.432700000000001</v>
      </c>
      <c r="H55" s="36" t="s">
        <v>103</v>
      </c>
    </row>
    <row r="56" spans="2:8" x14ac:dyDescent="0.45">
      <c r="B56" s="36" t="s">
        <v>104</v>
      </c>
      <c r="C56" s="36" t="s">
        <v>52</v>
      </c>
      <c r="D56" s="13">
        <v>2008</v>
      </c>
      <c r="E56" s="13">
        <v>40</v>
      </c>
      <c r="F56" s="36" t="s">
        <v>9</v>
      </c>
      <c r="G56" s="13">
        <v>9.5</v>
      </c>
      <c r="H56" s="36" t="s">
        <v>19</v>
      </c>
    </row>
    <row r="57" spans="2:8" x14ac:dyDescent="0.45">
      <c r="B57" s="36" t="s">
        <v>105</v>
      </c>
      <c r="C57" s="36" t="s">
        <v>106</v>
      </c>
      <c r="D57" s="13">
        <v>2008</v>
      </c>
      <c r="E57" s="13">
        <v>35</v>
      </c>
      <c r="F57" s="36" t="s">
        <v>8</v>
      </c>
      <c r="G57" s="13">
        <v>25</v>
      </c>
      <c r="H57" s="36" t="s">
        <v>19</v>
      </c>
    </row>
    <row r="58" spans="2:8" x14ac:dyDescent="0.45">
      <c r="B58" s="36" t="s">
        <v>107</v>
      </c>
      <c r="C58" s="36" t="s">
        <v>57</v>
      </c>
      <c r="D58" s="13">
        <v>2008</v>
      </c>
      <c r="E58" s="13">
        <v>38</v>
      </c>
      <c r="F58" s="36" t="s">
        <v>8</v>
      </c>
      <c r="G58" s="13">
        <v>10</v>
      </c>
      <c r="H58" s="36" t="s">
        <v>19</v>
      </c>
    </row>
    <row r="59" spans="2:8" x14ac:dyDescent="0.45">
      <c r="B59" s="36" t="s">
        <v>108</v>
      </c>
      <c r="C59" s="36" t="s">
        <v>18</v>
      </c>
      <c r="D59" s="13">
        <v>2008</v>
      </c>
      <c r="E59" s="13">
        <v>38</v>
      </c>
      <c r="F59" s="36" t="s">
        <v>8</v>
      </c>
      <c r="G59" s="13">
        <v>12.45</v>
      </c>
      <c r="H59" s="36" t="s">
        <v>19</v>
      </c>
    </row>
    <row r="60" spans="2:8" x14ac:dyDescent="0.45">
      <c r="B60" s="36" t="s">
        <v>109</v>
      </c>
      <c r="C60" s="36" t="s">
        <v>110</v>
      </c>
      <c r="D60" s="13">
        <v>2008</v>
      </c>
      <c r="E60" s="13">
        <v>33</v>
      </c>
      <c r="F60" s="36" t="s">
        <v>8</v>
      </c>
      <c r="G60" s="13">
        <v>16.826899999999998</v>
      </c>
      <c r="H60" s="36" t="s">
        <v>111</v>
      </c>
    </row>
    <row r="61" spans="2:8" x14ac:dyDescent="0.45">
      <c r="B61" s="36" t="s">
        <v>112</v>
      </c>
      <c r="C61" s="36" t="s">
        <v>63</v>
      </c>
      <c r="D61" s="13">
        <v>2008</v>
      </c>
      <c r="E61" s="13">
        <v>48</v>
      </c>
      <c r="F61" s="36" t="s">
        <v>8</v>
      </c>
      <c r="G61" s="13">
        <v>14</v>
      </c>
      <c r="H61" s="36" t="s">
        <v>19</v>
      </c>
    </row>
    <row r="62" spans="2:8" x14ac:dyDescent="0.45">
      <c r="B62" s="36" t="s">
        <v>113</v>
      </c>
      <c r="C62" s="36" t="s">
        <v>65</v>
      </c>
      <c r="D62" s="13">
        <v>2008</v>
      </c>
      <c r="E62" s="13">
        <v>37</v>
      </c>
      <c r="F62" s="36" t="s">
        <v>8</v>
      </c>
      <c r="G62" s="13">
        <v>15</v>
      </c>
      <c r="H62" s="36" t="s">
        <v>19</v>
      </c>
    </row>
    <row r="63" spans="2:8" x14ac:dyDescent="0.45">
      <c r="B63" s="36" t="s">
        <v>114</v>
      </c>
      <c r="C63" s="36" t="s">
        <v>18</v>
      </c>
      <c r="D63" s="13">
        <v>2008</v>
      </c>
      <c r="E63" s="13">
        <v>46</v>
      </c>
      <c r="F63" s="36" t="s">
        <v>8</v>
      </c>
      <c r="G63" s="13">
        <v>12.45</v>
      </c>
      <c r="H63" s="36" t="s">
        <v>19</v>
      </c>
    </row>
    <row r="64" spans="2:8" x14ac:dyDescent="0.45">
      <c r="B64" s="36" t="s">
        <v>115</v>
      </c>
      <c r="C64" s="36" t="s">
        <v>70</v>
      </c>
      <c r="D64" s="13">
        <v>2008</v>
      </c>
      <c r="E64" s="13">
        <v>45</v>
      </c>
      <c r="F64" s="36" t="s">
        <v>8</v>
      </c>
      <c r="G64" s="13">
        <v>11</v>
      </c>
      <c r="H64" s="36" t="s">
        <v>19</v>
      </c>
    </row>
    <row r="65" spans="2:8" x14ac:dyDescent="0.45">
      <c r="B65" s="36" t="s">
        <v>116</v>
      </c>
      <c r="C65" s="36" t="s">
        <v>117</v>
      </c>
      <c r="D65" s="13">
        <v>2008</v>
      </c>
      <c r="E65" s="13">
        <v>47</v>
      </c>
      <c r="F65" s="36" t="s">
        <v>9</v>
      </c>
      <c r="G65" s="13">
        <v>19</v>
      </c>
      <c r="H65" s="36" t="s">
        <v>118</v>
      </c>
    </row>
    <row r="66" spans="2:8" x14ac:dyDescent="0.45">
      <c r="B66" s="36" t="s">
        <v>119</v>
      </c>
      <c r="C66" s="36" t="s">
        <v>70</v>
      </c>
      <c r="D66" s="13">
        <v>2008</v>
      </c>
      <c r="E66" s="13">
        <v>36</v>
      </c>
      <c r="F66" s="36" t="s">
        <v>8</v>
      </c>
      <c r="G66" s="13">
        <v>11</v>
      </c>
      <c r="H66" s="36" t="s">
        <v>19</v>
      </c>
    </row>
    <row r="67" spans="2:8" x14ac:dyDescent="0.45">
      <c r="B67" s="36" t="s">
        <v>120</v>
      </c>
      <c r="C67" s="36" t="s">
        <v>52</v>
      </c>
      <c r="D67" s="13">
        <v>2008</v>
      </c>
      <c r="E67" s="13">
        <v>39</v>
      </c>
      <c r="F67" s="36" t="s">
        <v>9</v>
      </c>
      <c r="G67" s="13">
        <v>9.5</v>
      </c>
      <c r="H67" s="36" t="s">
        <v>19</v>
      </c>
    </row>
    <row r="68" spans="2:8" x14ac:dyDescent="0.45">
      <c r="B68" s="36" t="s">
        <v>121</v>
      </c>
      <c r="C68" s="36" t="s">
        <v>52</v>
      </c>
      <c r="D68" s="13">
        <v>2008</v>
      </c>
      <c r="E68" s="13">
        <v>46</v>
      </c>
      <c r="F68" s="36" t="s">
        <v>8</v>
      </c>
      <c r="G68" s="13">
        <v>9.5</v>
      </c>
      <c r="H68" s="36" t="s">
        <v>19</v>
      </c>
    </row>
    <row r="69" spans="2:8" x14ac:dyDescent="0.45">
      <c r="B69" s="36" t="s">
        <v>122</v>
      </c>
      <c r="C69" s="36" t="s">
        <v>65</v>
      </c>
      <c r="D69" s="13">
        <v>2008</v>
      </c>
      <c r="E69" s="13">
        <v>35</v>
      </c>
      <c r="F69" s="36" t="s">
        <v>8</v>
      </c>
      <c r="G69" s="13">
        <v>15</v>
      </c>
      <c r="H69" s="36" t="s">
        <v>19</v>
      </c>
    </row>
    <row r="70" spans="2:8" x14ac:dyDescent="0.45">
      <c r="B70" s="36" t="s">
        <v>123</v>
      </c>
      <c r="C70" s="36" t="s">
        <v>61</v>
      </c>
      <c r="D70" s="13">
        <v>2008</v>
      </c>
      <c r="E70" s="13">
        <v>39</v>
      </c>
      <c r="F70" s="36" t="s">
        <v>8</v>
      </c>
      <c r="G70" s="13">
        <v>25</v>
      </c>
      <c r="H70" s="36" t="s">
        <v>19</v>
      </c>
    </row>
    <row r="71" spans="2:8" x14ac:dyDescent="0.45">
      <c r="B71" s="36" t="s">
        <v>124</v>
      </c>
      <c r="C71" s="36" t="s">
        <v>63</v>
      </c>
      <c r="D71" s="13">
        <v>2008</v>
      </c>
      <c r="E71" s="13">
        <v>56</v>
      </c>
      <c r="F71" s="36" t="s">
        <v>8</v>
      </c>
      <c r="G71" s="13">
        <v>14</v>
      </c>
      <c r="H71" s="36" t="s">
        <v>19</v>
      </c>
    </row>
    <row r="72" spans="2:8" x14ac:dyDescent="0.45">
      <c r="B72" s="36" t="s">
        <v>125</v>
      </c>
      <c r="C72" s="36" t="s">
        <v>126</v>
      </c>
      <c r="D72" s="13">
        <v>2008</v>
      </c>
      <c r="E72" s="13">
        <v>38</v>
      </c>
      <c r="F72" s="36" t="s">
        <v>9</v>
      </c>
      <c r="G72" s="13">
        <v>27.4038</v>
      </c>
      <c r="H72" s="36" t="s">
        <v>68</v>
      </c>
    </row>
    <row r="73" spans="2:8" x14ac:dyDescent="0.45">
      <c r="B73" s="36" t="s">
        <v>127</v>
      </c>
      <c r="C73" s="36" t="s">
        <v>70</v>
      </c>
      <c r="D73" s="13">
        <v>2008</v>
      </c>
      <c r="E73" s="13">
        <v>43</v>
      </c>
      <c r="F73" s="36" t="s">
        <v>8</v>
      </c>
      <c r="G73" s="13">
        <v>11</v>
      </c>
      <c r="H73" s="36" t="s">
        <v>19</v>
      </c>
    </row>
    <row r="74" spans="2:8" x14ac:dyDescent="0.45">
      <c r="B74" s="36" t="s">
        <v>128</v>
      </c>
      <c r="C74" s="36" t="s">
        <v>65</v>
      </c>
      <c r="D74" s="13">
        <v>2008</v>
      </c>
      <c r="E74" s="13">
        <v>42</v>
      </c>
      <c r="F74" s="36" t="s">
        <v>8</v>
      </c>
      <c r="G74" s="13">
        <v>15</v>
      </c>
      <c r="H74" s="36" t="s">
        <v>19</v>
      </c>
    </row>
    <row r="75" spans="2:8" x14ac:dyDescent="0.45">
      <c r="B75" s="36" t="s">
        <v>129</v>
      </c>
      <c r="C75" s="36" t="s">
        <v>70</v>
      </c>
      <c r="D75" s="13">
        <v>2008</v>
      </c>
      <c r="E75" s="13">
        <v>35</v>
      </c>
      <c r="F75" s="36" t="s">
        <v>9</v>
      </c>
      <c r="G75" s="13">
        <v>11</v>
      </c>
      <c r="H75" s="36" t="s">
        <v>19</v>
      </c>
    </row>
    <row r="76" spans="2:8" x14ac:dyDescent="0.45">
      <c r="B76" s="36" t="s">
        <v>130</v>
      </c>
      <c r="C76" s="36" t="s">
        <v>131</v>
      </c>
      <c r="D76" s="13">
        <v>2008</v>
      </c>
      <c r="E76" s="13">
        <v>38</v>
      </c>
      <c r="F76" s="36" t="s">
        <v>9</v>
      </c>
      <c r="G76" s="13">
        <v>16.586500000000001</v>
      </c>
      <c r="H76" s="36" t="s">
        <v>73</v>
      </c>
    </row>
    <row r="77" spans="2:8" x14ac:dyDescent="0.45">
      <c r="B77" s="36" t="s">
        <v>132</v>
      </c>
      <c r="C77" s="36" t="s">
        <v>133</v>
      </c>
      <c r="D77" s="13">
        <v>2008</v>
      </c>
      <c r="E77" s="13">
        <v>38</v>
      </c>
      <c r="F77" s="36" t="s">
        <v>9</v>
      </c>
      <c r="G77" s="13">
        <v>43.269199999999998</v>
      </c>
      <c r="H77" s="36" t="s">
        <v>118</v>
      </c>
    </row>
    <row r="78" spans="2:8" x14ac:dyDescent="0.45">
      <c r="B78" s="36" t="s">
        <v>134</v>
      </c>
      <c r="C78" s="36" t="s">
        <v>78</v>
      </c>
      <c r="D78" s="13">
        <v>2008</v>
      </c>
      <c r="E78" s="13">
        <v>39</v>
      </c>
      <c r="F78" s="36" t="s">
        <v>9</v>
      </c>
      <c r="G78" s="13">
        <v>9</v>
      </c>
      <c r="H78" s="36" t="s">
        <v>79</v>
      </c>
    </row>
    <row r="79" spans="2:8" x14ac:dyDescent="0.45">
      <c r="B79" s="36" t="s">
        <v>135</v>
      </c>
      <c r="C79" s="36" t="s">
        <v>52</v>
      </c>
      <c r="D79" s="13">
        <v>2008</v>
      </c>
      <c r="E79" s="13">
        <v>47</v>
      </c>
      <c r="F79" s="36" t="s">
        <v>9</v>
      </c>
      <c r="G79" s="13">
        <v>9.5</v>
      </c>
      <c r="H79" s="36" t="s">
        <v>19</v>
      </c>
    </row>
    <row r="80" spans="2:8" x14ac:dyDescent="0.45">
      <c r="B80" s="36" t="s">
        <v>136</v>
      </c>
      <c r="C80" s="36" t="s">
        <v>45</v>
      </c>
      <c r="D80" s="13">
        <v>2008</v>
      </c>
      <c r="E80" s="13">
        <v>43</v>
      </c>
      <c r="F80" s="36" t="s">
        <v>8</v>
      </c>
      <c r="G80" s="13">
        <v>25</v>
      </c>
      <c r="H80" s="36" t="s">
        <v>19</v>
      </c>
    </row>
    <row r="81" spans="2:8" x14ac:dyDescent="0.45">
      <c r="B81" s="36" t="s">
        <v>137</v>
      </c>
      <c r="C81" s="36" t="s">
        <v>57</v>
      </c>
      <c r="D81" s="13">
        <v>2008</v>
      </c>
      <c r="E81" s="13">
        <v>37</v>
      </c>
      <c r="F81" s="36" t="s">
        <v>8</v>
      </c>
      <c r="G81" s="13">
        <v>10</v>
      </c>
      <c r="H81" s="36" t="s">
        <v>19</v>
      </c>
    </row>
    <row r="82" spans="2:8" x14ac:dyDescent="0.45">
      <c r="B82" s="36" t="s">
        <v>138</v>
      </c>
      <c r="C82" s="36" t="s">
        <v>18</v>
      </c>
      <c r="D82" s="13">
        <v>2008</v>
      </c>
      <c r="E82" s="13">
        <v>38</v>
      </c>
      <c r="F82" s="36" t="s">
        <v>8</v>
      </c>
      <c r="G82" s="13">
        <v>12.45</v>
      </c>
      <c r="H82" s="36" t="s">
        <v>19</v>
      </c>
    </row>
    <row r="83" spans="2:8" x14ac:dyDescent="0.45">
      <c r="B83" s="36" t="s">
        <v>139</v>
      </c>
      <c r="C83" s="36" t="s">
        <v>140</v>
      </c>
      <c r="D83" s="13">
        <v>2008</v>
      </c>
      <c r="E83" s="13">
        <v>47</v>
      </c>
      <c r="F83" s="36" t="s">
        <v>8</v>
      </c>
      <c r="G83" s="13">
        <v>10.5769</v>
      </c>
      <c r="H83" s="36" t="s">
        <v>89</v>
      </c>
    </row>
    <row r="84" spans="2:8" x14ac:dyDescent="0.45">
      <c r="B84" s="36" t="s">
        <v>141</v>
      </c>
      <c r="C84" s="36" t="s">
        <v>63</v>
      </c>
      <c r="D84" s="13">
        <v>2008</v>
      </c>
      <c r="E84" s="13">
        <v>36</v>
      </c>
      <c r="F84" s="36" t="s">
        <v>8</v>
      </c>
      <c r="G84" s="13">
        <v>14</v>
      </c>
      <c r="H84" s="36" t="s">
        <v>19</v>
      </c>
    </row>
    <row r="85" spans="2:8" x14ac:dyDescent="0.45">
      <c r="B85" s="36" t="s">
        <v>142</v>
      </c>
      <c r="C85" s="36" t="s">
        <v>143</v>
      </c>
      <c r="D85" s="13">
        <v>2008</v>
      </c>
      <c r="E85" s="13">
        <v>36</v>
      </c>
      <c r="F85" s="36" t="s">
        <v>9</v>
      </c>
      <c r="G85" s="13">
        <v>40.865400000000001</v>
      </c>
      <c r="H85" s="36" t="s">
        <v>144</v>
      </c>
    </row>
    <row r="86" spans="2:8" x14ac:dyDescent="0.45">
      <c r="B86" s="36" t="s">
        <v>145</v>
      </c>
      <c r="C86" s="36" t="s">
        <v>18</v>
      </c>
      <c r="D86" s="13">
        <v>2008</v>
      </c>
      <c r="E86" s="13">
        <v>34</v>
      </c>
      <c r="F86" s="36" t="s">
        <v>9</v>
      </c>
      <c r="G86" s="13">
        <v>12.45</v>
      </c>
      <c r="H86" s="36" t="s">
        <v>19</v>
      </c>
    </row>
    <row r="87" spans="2:8" x14ac:dyDescent="0.45">
      <c r="B87" s="36" t="s">
        <v>146</v>
      </c>
      <c r="C87" s="36" t="s">
        <v>65</v>
      </c>
      <c r="D87" s="13">
        <v>2008</v>
      </c>
      <c r="E87" s="13">
        <v>45</v>
      </c>
      <c r="F87" s="36" t="s">
        <v>8</v>
      </c>
      <c r="G87" s="13">
        <v>15</v>
      </c>
      <c r="H87" s="36" t="s">
        <v>19</v>
      </c>
    </row>
    <row r="88" spans="2:8" x14ac:dyDescent="0.45">
      <c r="B88" s="36" t="s">
        <v>147</v>
      </c>
      <c r="C88" s="36" t="s">
        <v>99</v>
      </c>
      <c r="D88" s="13">
        <v>2008</v>
      </c>
      <c r="E88" s="13">
        <v>38</v>
      </c>
      <c r="F88" s="36" t="s">
        <v>8</v>
      </c>
      <c r="G88" s="13">
        <v>18.269200000000001</v>
      </c>
      <c r="H88" s="36" t="s">
        <v>73</v>
      </c>
    </row>
    <row r="89" spans="2:8" x14ac:dyDescent="0.45">
      <c r="B89" s="36" t="s">
        <v>148</v>
      </c>
      <c r="C89" s="36" t="s">
        <v>70</v>
      </c>
      <c r="D89" s="13">
        <v>2008</v>
      </c>
      <c r="E89" s="13">
        <v>45</v>
      </c>
      <c r="F89" s="36" t="s">
        <v>8</v>
      </c>
      <c r="G89" s="13">
        <v>11</v>
      </c>
      <c r="H89" s="36" t="s">
        <v>19</v>
      </c>
    </row>
    <row r="90" spans="2:8" x14ac:dyDescent="0.45">
      <c r="B90" s="36" t="s">
        <v>149</v>
      </c>
      <c r="C90" s="36" t="s">
        <v>18</v>
      </c>
      <c r="D90" s="13">
        <v>2008</v>
      </c>
      <c r="E90" s="13">
        <v>34</v>
      </c>
      <c r="F90" s="36" t="s">
        <v>9</v>
      </c>
      <c r="G90" s="13">
        <v>12.45</v>
      </c>
      <c r="H90" s="36" t="s">
        <v>19</v>
      </c>
    </row>
    <row r="91" spans="2:8" x14ac:dyDescent="0.45">
      <c r="B91" s="36" t="s">
        <v>150</v>
      </c>
      <c r="C91" s="36" t="s">
        <v>151</v>
      </c>
      <c r="D91" s="13">
        <v>2008</v>
      </c>
      <c r="E91" s="13">
        <v>50</v>
      </c>
      <c r="F91" s="36" t="s">
        <v>8</v>
      </c>
      <c r="G91" s="13">
        <v>19.230799999999999</v>
      </c>
      <c r="H91" s="36" t="s">
        <v>79</v>
      </c>
    </row>
    <row r="92" spans="2:8" x14ac:dyDescent="0.45">
      <c r="B92" s="36" t="s">
        <v>152</v>
      </c>
      <c r="C92" s="36" t="s">
        <v>52</v>
      </c>
      <c r="D92" s="13">
        <v>2008</v>
      </c>
      <c r="E92" s="13">
        <v>41</v>
      </c>
      <c r="F92" s="36" t="s">
        <v>8</v>
      </c>
      <c r="G92" s="13">
        <v>9.5</v>
      </c>
      <c r="H92" s="36" t="s">
        <v>19</v>
      </c>
    </row>
    <row r="93" spans="2:8" x14ac:dyDescent="0.45">
      <c r="B93" s="36" t="s">
        <v>153</v>
      </c>
      <c r="C93" s="36" t="s">
        <v>106</v>
      </c>
      <c r="D93" s="13">
        <v>2008</v>
      </c>
      <c r="E93" s="13">
        <v>39</v>
      </c>
      <c r="F93" s="36" t="s">
        <v>8</v>
      </c>
      <c r="G93" s="13">
        <v>25</v>
      </c>
      <c r="H93" s="36" t="s">
        <v>19</v>
      </c>
    </row>
    <row r="94" spans="2:8" x14ac:dyDescent="0.45">
      <c r="B94" s="36" t="s">
        <v>154</v>
      </c>
      <c r="C94" s="36" t="s">
        <v>57</v>
      </c>
      <c r="D94" s="13">
        <v>2008</v>
      </c>
      <c r="E94" s="13">
        <v>42</v>
      </c>
      <c r="F94" s="36" t="s">
        <v>9</v>
      </c>
      <c r="G94" s="13">
        <v>10</v>
      </c>
      <c r="H94" s="36" t="s">
        <v>19</v>
      </c>
    </row>
    <row r="95" spans="2:8" x14ac:dyDescent="0.45">
      <c r="B95" s="36" t="s">
        <v>155</v>
      </c>
      <c r="C95" s="36" t="s">
        <v>18</v>
      </c>
      <c r="D95" s="13">
        <v>2008</v>
      </c>
      <c r="E95" s="13">
        <v>37</v>
      </c>
      <c r="F95" s="36" t="s">
        <v>9</v>
      </c>
      <c r="G95" s="13">
        <v>12.45</v>
      </c>
      <c r="H95" s="36" t="s">
        <v>19</v>
      </c>
    </row>
    <row r="96" spans="2:8" x14ac:dyDescent="0.45">
      <c r="B96" s="36" t="s">
        <v>156</v>
      </c>
      <c r="C96" s="36" t="s">
        <v>157</v>
      </c>
      <c r="D96" s="13">
        <v>2008</v>
      </c>
      <c r="E96" s="13">
        <v>47</v>
      </c>
      <c r="F96" s="36" t="s">
        <v>8</v>
      </c>
      <c r="G96" s="13">
        <v>17.788499999999999</v>
      </c>
      <c r="H96" s="36" t="s">
        <v>111</v>
      </c>
    </row>
    <row r="97" spans="2:8" x14ac:dyDescent="0.45">
      <c r="B97" s="36" t="s">
        <v>158</v>
      </c>
      <c r="C97" s="36" t="s">
        <v>65</v>
      </c>
      <c r="D97" s="13">
        <v>2008</v>
      </c>
      <c r="E97" s="13">
        <v>34</v>
      </c>
      <c r="F97" s="36" t="s">
        <v>9</v>
      </c>
      <c r="G97" s="13">
        <v>15</v>
      </c>
      <c r="H97" s="36" t="s">
        <v>19</v>
      </c>
    </row>
    <row r="98" spans="2:8" x14ac:dyDescent="0.45">
      <c r="B98" s="36" t="s">
        <v>159</v>
      </c>
      <c r="C98" s="36" t="s">
        <v>63</v>
      </c>
      <c r="D98" s="13">
        <v>2008</v>
      </c>
      <c r="E98" s="13">
        <v>34</v>
      </c>
      <c r="F98" s="36" t="s">
        <v>8</v>
      </c>
      <c r="G98" s="13">
        <v>14</v>
      </c>
      <c r="H98" s="36" t="s">
        <v>19</v>
      </c>
    </row>
    <row r="99" spans="2:8" x14ac:dyDescent="0.45">
      <c r="B99" s="36" t="s">
        <v>160</v>
      </c>
      <c r="C99" s="36" t="s">
        <v>65</v>
      </c>
      <c r="D99" s="13">
        <v>2008</v>
      </c>
      <c r="E99" s="13">
        <v>50</v>
      </c>
      <c r="F99" s="36" t="s">
        <v>8</v>
      </c>
      <c r="G99" s="13">
        <v>15</v>
      </c>
      <c r="H99" s="36" t="s">
        <v>19</v>
      </c>
    </row>
    <row r="100" spans="2:8" x14ac:dyDescent="0.45">
      <c r="B100" s="36" t="s">
        <v>161</v>
      </c>
      <c r="C100" s="36" t="s">
        <v>117</v>
      </c>
      <c r="D100" s="13">
        <v>2008</v>
      </c>
      <c r="E100" s="13">
        <v>47</v>
      </c>
      <c r="F100" s="36" t="s">
        <v>9</v>
      </c>
      <c r="G100" s="13">
        <v>19</v>
      </c>
      <c r="H100" s="36" t="s">
        <v>118</v>
      </c>
    </row>
    <row r="101" spans="2:8" x14ac:dyDescent="0.45">
      <c r="B101" s="36" t="s">
        <v>162</v>
      </c>
      <c r="C101" s="36" t="s">
        <v>70</v>
      </c>
      <c r="D101" s="13">
        <v>2008</v>
      </c>
      <c r="E101" s="13">
        <v>44</v>
      </c>
      <c r="F101" s="36" t="s">
        <v>8</v>
      </c>
      <c r="G101" s="13">
        <v>11</v>
      </c>
      <c r="H101" s="36" t="s">
        <v>19</v>
      </c>
    </row>
    <row r="102" spans="2:8" x14ac:dyDescent="0.45">
      <c r="B102" s="36" t="s">
        <v>163</v>
      </c>
      <c r="C102" s="36" t="s">
        <v>164</v>
      </c>
      <c r="D102" s="13">
        <v>2008</v>
      </c>
      <c r="E102" s="13">
        <v>41</v>
      </c>
      <c r="F102" s="36" t="s">
        <v>8</v>
      </c>
      <c r="G102" s="13">
        <v>16</v>
      </c>
      <c r="H102" s="36" t="s">
        <v>55</v>
      </c>
    </row>
    <row r="103" spans="2:8" x14ac:dyDescent="0.45">
      <c r="B103" s="36" t="s">
        <v>163</v>
      </c>
      <c r="C103" s="36" t="s">
        <v>164</v>
      </c>
      <c r="D103" s="13">
        <v>2008</v>
      </c>
      <c r="E103" s="13">
        <v>41</v>
      </c>
      <c r="F103" s="36" t="s">
        <v>8</v>
      </c>
      <c r="G103" s="13">
        <v>16</v>
      </c>
      <c r="H103" s="36" t="s">
        <v>55</v>
      </c>
    </row>
    <row r="104" spans="2:8" x14ac:dyDescent="0.45">
      <c r="B104" s="36" t="s">
        <v>165</v>
      </c>
      <c r="C104" s="36" t="s">
        <v>52</v>
      </c>
      <c r="D104" s="13">
        <v>2008</v>
      </c>
      <c r="E104" s="13">
        <v>33</v>
      </c>
      <c r="F104" s="36" t="s">
        <v>8</v>
      </c>
      <c r="G104" s="13">
        <v>9.5</v>
      </c>
      <c r="H104" s="36" t="s">
        <v>19</v>
      </c>
    </row>
    <row r="105" spans="2:8" x14ac:dyDescent="0.45">
      <c r="B105" s="36" t="s">
        <v>166</v>
      </c>
      <c r="C105" s="36" t="s">
        <v>57</v>
      </c>
      <c r="D105" s="13">
        <v>2008</v>
      </c>
      <c r="E105" s="13">
        <v>36</v>
      </c>
      <c r="F105" s="36" t="s">
        <v>8</v>
      </c>
      <c r="G105" s="13">
        <v>10</v>
      </c>
      <c r="H105" s="36" t="s">
        <v>19</v>
      </c>
    </row>
    <row r="106" spans="2:8" x14ac:dyDescent="0.45">
      <c r="B106" s="36" t="s">
        <v>167</v>
      </c>
      <c r="C106" s="36" t="s">
        <v>65</v>
      </c>
      <c r="D106" s="13">
        <v>2008</v>
      </c>
      <c r="E106" s="13">
        <v>32</v>
      </c>
      <c r="F106" s="36" t="s">
        <v>8</v>
      </c>
      <c r="G106" s="13">
        <v>15</v>
      </c>
      <c r="H106" s="36" t="s">
        <v>19</v>
      </c>
    </row>
    <row r="107" spans="2:8" x14ac:dyDescent="0.45">
      <c r="B107" s="36" t="s">
        <v>168</v>
      </c>
      <c r="C107" s="36" t="s">
        <v>63</v>
      </c>
      <c r="D107" s="13">
        <v>2008</v>
      </c>
      <c r="E107" s="13">
        <v>48</v>
      </c>
      <c r="F107" s="36" t="s">
        <v>8</v>
      </c>
      <c r="G107" s="13">
        <v>14</v>
      </c>
      <c r="H107" s="36" t="s">
        <v>19</v>
      </c>
    </row>
    <row r="108" spans="2:8" x14ac:dyDescent="0.45">
      <c r="B108" s="36" t="s">
        <v>169</v>
      </c>
      <c r="C108" s="36" t="s">
        <v>70</v>
      </c>
      <c r="D108" s="13">
        <v>2008</v>
      </c>
      <c r="E108" s="13">
        <v>46</v>
      </c>
      <c r="F108" s="36" t="s">
        <v>8</v>
      </c>
      <c r="G108" s="13">
        <v>11</v>
      </c>
      <c r="H108" s="36" t="s">
        <v>19</v>
      </c>
    </row>
    <row r="109" spans="2:8" x14ac:dyDescent="0.45">
      <c r="B109" s="36" t="s">
        <v>170</v>
      </c>
      <c r="C109" s="36" t="s">
        <v>126</v>
      </c>
      <c r="D109" s="13">
        <v>2008</v>
      </c>
      <c r="E109" s="13">
        <v>41</v>
      </c>
      <c r="F109" s="36" t="s">
        <v>8</v>
      </c>
      <c r="G109" s="13">
        <v>27.4038</v>
      </c>
      <c r="H109" s="36" t="s">
        <v>68</v>
      </c>
    </row>
    <row r="110" spans="2:8" x14ac:dyDescent="0.45">
      <c r="B110" s="36" t="s">
        <v>171</v>
      </c>
      <c r="C110" s="36" t="s">
        <v>172</v>
      </c>
      <c r="D110" s="13">
        <v>2008</v>
      </c>
      <c r="E110" s="13">
        <v>58</v>
      </c>
      <c r="F110" s="36" t="s">
        <v>8</v>
      </c>
      <c r="G110" s="13">
        <v>13.461499999999999</v>
      </c>
      <c r="H110" s="36" t="s">
        <v>118</v>
      </c>
    </row>
    <row r="111" spans="2:8" x14ac:dyDescent="0.45">
      <c r="B111" s="36" t="s">
        <v>173</v>
      </c>
      <c r="C111" s="36" t="s">
        <v>70</v>
      </c>
      <c r="D111" s="13">
        <v>2008</v>
      </c>
      <c r="E111" s="13">
        <v>50</v>
      </c>
      <c r="F111" s="36" t="s">
        <v>8</v>
      </c>
      <c r="G111" s="13">
        <v>11</v>
      </c>
      <c r="H111" s="36" t="s">
        <v>19</v>
      </c>
    </row>
    <row r="112" spans="2:8" x14ac:dyDescent="0.45">
      <c r="B112" s="36" t="s">
        <v>174</v>
      </c>
      <c r="C112" s="36" t="s">
        <v>65</v>
      </c>
      <c r="D112" s="13">
        <v>2008</v>
      </c>
      <c r="E112" s="13">
        <v>36</v>
      </c>
      <c r="F112" s="36" t="s">
        <v>9</v>
      </c>
      <c r="G112" s="13">
        <v>15</v>
      </c>
      <c r="H112" s="36" t="s">
        <v>19</v>
      </c>
    </row>
    <row r="113" spans="2:8" x14ac:dyDescent="0.45">
      <c r="B113" s="36" t="s">
        <v>175</v>
      </c>
      <c r="C113" s="36" t="s">
        <v>97</v>
      </c>
      <c r="D113" s="13">
        <v>2008</v>
      </c>
      <c r="E113" s="13">
        <v>60</v>
      </c>
      <c r="F113" s="36" t="s">
        <v>9</v>
      </c>
      <c r="G113" s="13">
        <v>14.4231</v>
      </c>
      <c r="H113" s="36" t="s">
        <v>22</v>
      </c>
    </row>
    <row r="114" spans="2:8" x14ac:dyDescent="0.45">
      <c r="B114" s="36" t="s">
        <v>176</v>
      </c>
      <c r="C114" s="36" t="s">
        <v>70</v>
      </c>
      <c r="D114" s="13">
        <v>2008</v>
      </c>
      <c r="E114" s="13">
        <v>45</v>
      </c>
      <c r="F114" s="36" t="s">
        <v>8</v>
      </c>
      <c r="G114" s="13">
        <v>11</v>
      </c>
      <c r="H114" s="36" t="s">
        <v>19</v>
      </c>
    </row>
    <row r="115" spans="2:8" x14ac:dyDescent="0.45">
      <c r="B115" s="36" t="s">
        <v>177</v>
      </c>
      <c r="C115" s="36" t="s">
        <v>178</v>
      </c>
      <c r="D115" s="13">
        <v>2008</v>
      </c>
      <c r="E115" s="13">
        <v>38</v>
      </c>
      <c r="F115" s="36" t="s">
        <v>8</v>
      </c>
      <c r="G115" s="13">
        <v>25</v>
      </c>
      <c r="H115" s="36" t="s">
        <v>19</v>
      </c>
    </row>
    <row r="116" spans="2:8" x14ac:dyDescent="0.45">
      <c r="B116" s="36" t="s">
        <v>179</v>
      </c>
      <c r="C116" s="36" t="s">
        <v>180</v>
      </c>
      <c r="D116" s="13">
        <v>2008</v>
      </c>
      <c r="E116" s="13">
        <v>54</v>
      </c>
      <c r="F116" s="36" t="s">
        <v>8</v>
      </c>
      <c r="G116" s="13">
        <v>125.5</v>
      </c>
      <c r="H116" s="36" t="s">
        <v>181</v>
      </c>
    </row>
    <row r="117" spans="2:8" x14ac:dyDescent="0.45">
      <c r="B117" s="36" t="s">
        <v>182</v>
      </c>
      <c r="C117" s="36" t="s">
        <v>52</v>
      </c>
      <c r="D117" s="13">
        <v>2008</v>
      </c>
      <c r="E117" s="13">
        <v>34</v>
      </c>
      <c r="F117" s="36" t="s">
        <v>8</v>
      </c>
      <c r="G117" s="13">
        <v>9.5</v>
      </c>
      <c r="H117" s="36" t="s">
        <v>19</v>
      </c>
    </row>
    <row r="118" spans="2:8" x14ac:dyDescent="0.45">
      <c r="B118" s="36" t="s">
        <v>183</v>
      </c>
      <c r="C118" s="36" t="s">
        <v>140</v>
      </c>
      <c r="D118" s="13">
        <v>2008</v>
      </c>
      <c r="E118" s="13">
        <v>37</v>
      </c>
      <c r="F118" s="36" t="s">
        <v>8</v>
      </c>
      <c r="G118" s="13">
        <v>10.5769</v>
      </c>
      <c r="H118" s="36" t="s">
        <v>89</v>
      </c>
    </row>
    <row r="119" spans="2:8" x14ac:dyDescent="0.45">
      <c r="B119" s="36" t="s">
        <v>184</v>
      </c>
      <c r="C119" s="36" t="s">
        <v>57</v>
      </c>
      <c r="D119" s="13">
        <v>2008</v>
      </c>
      <c r="E119" s="13">
        <v>50</v>
      </c>
      <c r="F119" s="36" t="s">
        <v>9</v>
      </c>
      <c r="G119" s="13">
        <v>10</v>
      </c>
      <c r="H119" s="36" t="s">
        <v>19</v>
      </c>
    </row>
    <row r="120" spans="2:8" x14ac:dyDescent="0.45">
      <c r="B120" s="36" t="s">
        <v>185</v>
      </c>
      <c r="C120" s="36" t="s">
        <v>52</v>
      </c>
      <c r="D120" s="13">
        <v>2008</v>
      </c>
      <c r="E120" s="13">
        <v>36</v>
      </c>
      <c r="F120" s="36" t="s">
        <v>8</v>
      </c>
      <c r="G120" s="13">
        <v>9.5</v>
      </c>
      <c r="H120" s="36" t="s">
        <v>19</v>
      </c>
    </row>
    <row r="121" spans="2:8" x14ac:dyDescent="0.45">
      <c r="B121" s="36" t="s">
        <v>186</v>
      </c>
      <c r="C121" s="36" t="s">
        <v>143</v>
      </c>
      <c r="D121" s="13">
        <v>2008</v>
      </c>
      <c r="E121" s="13">
        <v>44</v>
      </c>
      <c r="F121" s="36" t="s">
        <v>9</v>
      </c>
      <c r="G121" s="13">
        <v>40.865400000000001</v>
      </c>
      <c r="H121" s="36" t="s">
        <v>144</v>
      </c>
    </row>
    <row r="122" spans="2:8" x14ac:dyDescent="0.45">
      <c r="B122" s="36" t="s">
        <v>187</v>
      </c>
      <c r="C122" s="36" t="s">
        <v>63</v>
      </c>
      <c r="D122" s="13">
        <v>2008</v>
      </c>
      <c r="E122" s="13">
        <v>32</v>
      </c>
      <c r="F122" s="36" t="s">
        <v>8</v>
      </c>
      <c r="G122" s="13">
        <v>14</v>
      </c>
      <c r="H122" s="36" t="s">
        <v>19</v>
      </c>
    </row>
    <row r="123" spans="2:8" x14ac:dyDescent="0.45">
      <c r="B123" s="36" t="s">
        <v>188</v>
      </c>
      <c r="C123" s="36" t="s">
        <v>65</v>
      </c>
      <c r="D123" s="13">
        <v>2008</v>
      </c>
      <c r="E123" s="13">
        <v>35</v>
      </c>
      <c r="F123" s="36" t="s">
        <v>8</v>
      </c>
      <c r="G123" s="13">
        <v>15</v>
      </c>
      <c r="H123" s="36" t="s">
        <v>19</v>
      </c>
    </row>
    <row r="124" spans="2:8" x14ac:dyDescent="0.45">
      <c r="B124" s="36" t="s">
        <v>189</v>
      </c>
      <c r="C124" s="36" t="s">
        <v>190</v>
      </c>
      <c r="D124" s="13">
        <v>2008</v>
      </c>
      <c r="E124" s="13">
        <v>42</v>
      </c>
      <c r="F124" s="36" t="s">
        <v>8</v>
      </c>
      <c r="G124" s="13">
        <v>38.461500000000001</v>
      </c>
      <c r="H124" s="36" t="s">
        <v>68</v>
      </c>
    </row>
    <row r="125" spans="2:8" x14ac:dyDescent="0.45">
      <c r="B125" s="36" t="s">
        <v>191</v>
      </c>
      <c r="C125" s="36" t="s">
        <v>70</v>
      </c>
      <c r="D125" s="13">
        <v>2008</v>
      </c>
      <c r="E125" s="13">
        <v>33</v>
      </c>
      <c r="F125" s="36" t="s">
        <v>9</v>
      </c>
      <c r="G125" s="13">
        <v>11</v>
      </c>
      <c r="H125" s="36" t="s">
        <v>19</v>
      </c>
    </row>
    <row r="126" spans="2:8" x14ac:dyDescent="0.45">
      <c r="B126" s="36" t="s">
        <v>192</v>
      </c>
      <c r="C126" s="36" t="s">
        <v>97</v>
      </c>
      <c r="D126" s="13">
        <v>2008</v>
      </c>
      <c r="E126" s="13">
        <v>43</v>
      </c>
      <c r="F126" s="36" t="s">
        <v>9</v>
      </c>
      <c r="G126" s="13">
        <v>14.4231</v>
      </c>
      <c r="H126" s="36" t="s">
        <v>22</v>
      </c>
    </row>
    <row r="127" spans="2:8" x14ac:dyDescent="0.45">
      <c r="B127" s="36" t="s">
        <v>193</v>
      </c>
      <c r="C127" s="36" t="s">
        <v>70</v>
      </c>
      <c r="D127" s="13">
        <v>2008</v>
      </c>
      <c r="E127" s="13">
        <v>32</v>
      </c>
      <c r="F127" s="36" t="s">
        <v>9</v>
      </c>
      <c r="G127" s="13">
        <v>11</v>
      </c>
      <c r="H127" s="36" t="s">
        <v>19</v>
      </c>
    </row>
    <row r="128" spans="2:8" x14ac:dyDescent="0.45">
      <c r="B128" s="36" t="s">
        <v>194</v>
      </c>
      <c r="C128" s="36" t="s">
        <v>81</v>
      </c>
      <c r="D128" s="13">
        <v>2008</v>
      </c>
      <c r="E128" s="13">
        <v>49</v>
      </c>
      <c r="F128" s="36" t="s">
        <v>8</v>
      </c>
      <c r="G128" s="13">
        <v>9.5</v>
      </c>
      <c r="H128" s="36" t="s">
        <v>79</v>
      </c>
    </row>
    <row r="129" spans="2:8" x14ac:dyDescent="0.45">
      <c r="B129" s="36" t="s">
        <v>195</v>
      </c>
      <c r="C129" s="36" t="s">
        <v>18</v>
      </c>
      <c r="D129" s="13">
        <v>2008</v>
      </c>
      <c r="E129" s="13">
        <v>49</v>
      </c>
      <c r="F129" s="36" t="s">
        <v>8</v>
      </c>
      <c r="G129" s="13">
        <v>12.45</v>
      </c>
      <c r="H129" s="36" t="s">
        <v>19</v>
      </c>
    </row>
    <row r="130" spans="2:8" x14ac:dyDescent="0.45">
      <c r="B130" s="36" t="s">
        <v>196</v>
      </c>
      <c r="C130" s="36" t="s">
        <v>197</v>
      </c>
      <c r="D130" s="13">
        <v>2008</v>
      </c>
      <c r="E130" s="13">
        <v>46</v>
      </c>
      <c r="F130" s="36" t="s">
        <v>8</v>
      </c>
      <c r="G130" s="13">
        <v>25</v>
      </c>
      <c r="H130" s="36" t="s">
        <v>19</v>
      </c>
    </row>
    <row r="131" spans="2:8" x14ac:dyDescent="0.45">
      <c r="B131" s="36" t="s">
        <v>198</v>
      </c>
      <c r="C131" s="36" t="s">
        <v>52</v>
      </c>
      <c r="D131" s="13">
        <v>2008</v>
      </c>
      <c r="E131" s="13">
        <v>35</v>
      </c>
      <c r="F131" s="36" t="s">
        <v>8</v>
      </c>
      <c r="G131" s="13">
        <v>9.5</v>
      </c>
      <c r="H131" s="36" t="s">
        <v>19</v>
      </c>
    </row>
    <row r="132" spans="2:8" x14ac:dyDescent="0.45">
      <c r="B132" s="36" t="s">
        <v>199</v>
      </c>
      <c r="C132" s="36" t="s">
        <v>63</v>
      </c>
      <c r="D132" s="13">
        <v>2008</v>
      </c>
      <c r="E132" s="13">
        <v>38</v>
      </c>
      <c r="F132" s="36" t="s">
        <v>9</v>
      </c>
      <c r="G132" s="13">
        <v>14</v>
      </c>
      <c r="H132" s="36" t="s">
        <v>19</v>
      </c>
    </row>
    <row r="133" spans="2:8" x14ac:dyDescent="0.45">
      <c r="B133" s="36" t="s">
        <v>200</v>
      </c>
      <c r="C133" s="36" t="s">
        <v>57</v>
      </c>
      <c r="D133" s="13">
        <v>2008</v>
      </c>
      <c r="E133" s="13">
        <v>34</v>
      </c>
      <c r="F133" s="36" t="s">
        <v>8</v>
      </c>
      <c r="G133" s="13">
        <v>10</v>
      </c>
      <c r="H133" s="36" t="s">
        <v>19</v>
      </c>
    </row>
    <row r="134" spans="2:8" x14ac:dyDescent="0.45">
      <c r="B134" s="36" t="s">
        <v>201</v>
      </c>
      <c r="C134" s="36" t="s">
        <v>202</v>
      </c>
      <c r="D134" s="13">
        <v>2008</v>
      </c>
      <c r="E134" s="13">
        <v>36</v>
      </c>
      <c r="F134" s="36" t="s">
        <v>8</v>
      </c>
      <c r="G134" s="13">
        <v>10.25</v>
      </c>
      <c r="H134" s="36" t="s">
        <v>111</v>
      </c>
    </row>
    <row r="135" spans="2:8" x14ac:dyDescent="0.45">
      <c r="B135" s="36" t="s">
        <v>203</v>
      </c>
      <c r="C135" s="36" t="s">
        <v>190</v>
      </c>
      <c r="D135" s="13">
        <v>2008</v>
      </c>
      <c r="E135" s="13">
        <v>47</v>
      </c>
      <c r="F135" s="36" t="s">
        <v>8</v>
      </c>
      <c r="G135" s="13">
        <v>38.461500000000001</v>
      </c>
      <c r="H135" s="36" t="s">
        <v>68</v>
      </c>
    </row>
    <row r="136" spans="2:8" x14ac:dyDescent="0.45">
      <c r="B136" s="36" t="s">
        <v>204</v>
      </c>
      <c r="C136" s="36" t="s">
        <v>18</v>
      </c>
      <c r="D136" s="13">
        <v>2008</v>
      </c>
      <c r="E136" s="13">
        <v>43</v>
      </c>
      <c r="F136" s="36" t="s">
        <v>8</v>
      </c>
      <c r="G136" s="13">
        <v>12.45</v>
      </c>
      <c r="H136" s="36" t="s">
        <v>19</v>
      </c>
    </row>
    <row r="137" spans="2:8" x14ac:dyDescent="0.45">
      <c r="B137" s="36" t="s">
        <v>205</v>
      </c>
      <c r="C137" s="36" t="s">
        <v>117</v>
      </c>
      <c r="D137" s="13">
        <v>2008</v>
      </c>
      <c r="E137" s="13">
        <v>38</v>
      </c>
      <c r="F137" s="36" t="s">
        <v>8</v>
      </c>
      <c r="G137" s="13">
        <v>19</v>
      </c>
      <c r="H137" s="36" t="s">
        <v>118</v>
      </c>
    </row>
    <row r="138" spans="2:8" x14ac:dyDescent="0.45">
      <c r="B138" s="36" t="s">
        <v>206</v>
      </c>
      <c r="C138" s="36" t="s">
        <v>70</v>
      </c>
      <c r="D138" s="13">
        <v>2008</v>
      </c>
      <c r="E138" s="13">
        <v>51</v>
      </c>
      <c r="F138" s="36" t="s">
        <v>8</v>
      </c>
      <c r="G138" s="13">
        <v>11</v>
      </c>
      <c r="H138" s="36" t="s">
        <v>19</v>
      </c>
    </row>
    <row r="139" spans="2:8" x14ac:dyDescent="0.45">
      <c r="B139" s="36" t="s">
        <v>207</v>
      </c>
      <c r="C139" s="36" t="s">
        <v>164</v>
      </c>
      <c r="D139" s="13">
        <v>2008</v>
      </c>
      <c r="E139" s="13">
        <v>35</v>
      </c>
      <c r="F139" s="36" t="s">
        <v>8</v>
      </c>
      <c r="G139" s="13">
        <v>16</v>
      </c>
      <c r="H139" s="36" t="s">
        <v>55</v>
      </c>
    </row>
    <row r="140" spans="2:8" x14ac:dyDescent="0.45">
      <c r="B140" s="36" t="s">
        <v>208</v>
      </c>
      <c r="C140" s="36" t="s">
        <v>52</v>
      </c>
      <c r="D140" s="13">
        <v>2008</v>
      </c>
      <c r="E140" s="13">
        <v>40</v>
      </c>
      <c r="F140" s="36" t="s">
        <v>8</v>
      </c>
      <c r="G140" s="13">
        <v>9.5</v>
      </c>
      <c r="H140" s="36" t="s">
        <v>19</v>
      </c>
    </row>
    <row r="141" spans="2:8" x14ac:dyDescent="0.45">
      <c r="B141" s="36" t="s">
        <v>209</v>
      </c>
      <c r="C141" s="36" t="s">
        <v>52</v>
      </c>
      <c r="D141" s="13">
        <v>2008</v>
      </c>
      <c r="E141" s="13">
        <v>37</v>
      </c>
      <c r="F141" s="36" t="s">
        <v>8</v>
      </c>
      <c r="G141" s="13">
        <v>9.5</v>
      </c>
      <c r="H141" s="36" t="s">
        <v>19</v>
      </c>
    </row>
    <row r="142" spans="2:8" x14ac:dyDescent="0.45">
      <c r="B142" s="36" t="s">
        <v>210</v>
      </c>
      <c r="C142" s="36" t="s">
        <v>211</v>
      </c>
      <c r="D142" s="13">
        <v>2008</v>
      </c>
      <c r="E142" s="13">
        <v>41</v>
      </c>
      <c r="F142" s="36" t="s">
        <v>9</v>
      </c>
      <c r="G142" s="13">
        <v>25</v>
      </c>
      <c r="H142" s="36" t="s">
        <v>19</v>
      </c>
    </row>
    <row r="143" spans="2:8" x14ac:dyDescent="0.45">
      <c r="B143" s="36" t="s">
        <v>212</v>
      </c>
      <c r="C143" s="36" t="s">
        <v>57</v>
      </c>
      <c r="D143" s="13">
        <v>2008</v>
      </c>
      <c r="E143" s="13">
        <v>32</v>
      </c>
      <c r="F143" s="36" t="s">
        <v>9</v>
      </c>
      <c r="G143" s="13">
        <v>10</v>
      </c>
      <c r="H143" s="36" t="s">
        <v>19</v>
      </c>
    </row>
    <row r="144" spans="2:8" x14ac:dyDescent="0.45">
      <c r="B144" s="36" t="s">
        <v>213</v>
      </c>
      <c r="C144" s="36" t="s">
        <v>18</v>
      </c>
      <c r="D144" s="13">
        <v>2008</v>
      </c>
      <c r="E144" s="13">
        <v>33</v>
      </c>
      <c r="F144" s="36" t="s">
        <v>9</v>
      </c>
      <c r="G144" s="13">
        <v>12.45</v>
      </c>
      <c r="H144" s="36" t="s">
        <v>19</v>
      </c>
    </row>
    <row r="145" spans="2:8" x14ac:dyDescent="0.45">
      <c r="B145" s="36" t="s">
        <v>214</v>
      </c>
      <c r="C145" s="36" t="s">
        <v>65</v>
      </c>
      <c r="D145" s="13">
        <v>2008</v>
      </c>
      <c r="E145" s="13">
        <v>46</v>
      </c>
      <c r="F145" s="36" t="s">
        <v>8</v>
      </c>
      <c r="G145" s="13">
        <v>15</v>
      </c>
      <c r="H145" s="36" t="s">
        <v>19</v>
      </c>
    </row>
    <row r="146" spans="2:8" x14ac:dyDescent="0.45">
      <c r="B146" s="36" t="s">
        <v>215</v>
      </c>
      <c r="C146" s="36" t="s">
        <v>216</v>
      </c>
      <c r="D146" s="13">
        <v>2008</v>
      </c>
      <c r="E146" s="13">
        <v>39</v>
      </c>
      <c r="F146" s="36" t="s">
        <v>8</v>
      </c>
      <c r="G146" s="13">
        <v>34.735599999999998</v>
      </c>
      <c r="H146" s="36" t="s">
        <v>118</v>
      </c>
    </row>
    <row r="147" spans="2:8" x14ac:dyDescent="0.45">
      <c r="B147" s="36" t="s">
        <v>217</v>
      </c>
      <c r="C147" s="36" t="s">
        <v>218</v>
      </c>
      <c r="D147" s="13">
        <v>2008</v>
      </c>
      <c r="E147" s="13">
        <v>47</v>
      </c>
      <c r="F147" s="36" t="s">
        <v>9</v>
      </c>
      <c r="G147" s="13">
        <v>60.096200000000003</v>
      </c>
      <c r="H147" s="36" t="s">
        <v>181</v>
      </c>
    </row>
    <row r="148" spans="2:8" x14ac:dyDescent="0.45">
      <c r="B148" s="36" t="s">
        <v>217</v>
      </c>
      <c r="C148" s="36" t="s">
        <v>218</v>
      </c>
      <c r="D148" s="13">
        <v>2008</v>
      </c>
      <c r="E148" s="13">
        <v>47</v>
      </c>
      <c r="F148" s="36" t="s">
        <v>9</v>
      </c>
      <c r="G148" s="13">
        <v>60.096200000000003</v>
      </c>
      <c r="H148" s="36" t="s">
        <v>181</v>
      </c>
    </row>
    <row r="149" spans="2:8" x14ac:dyDescent="0.45">
      <c r="B149" s="36" t="s">
        <v>219</v>
      </c>
      <c r="C149" s="36" t="s">
        <v>70</v>
      </c>
      <c r="D149" s="13">
        <v>2008</v>
      </c>
      <c r="E149" s="13">
        <v>49</v>
      </c>
      <c r="F149" s="36" t="s">
        <v>8</v>
      </c>
      <c r="G149" s="13">
        <v>11</v>
      </c>
      <c r="H149" s="36" t="s">
        <v>19</v>
      </c>
    </row>
    <row r="150" spans="2:8" x14ac:dyDescent="0.45">
      <c r="B150" s="36" t="s">
        <v>220</v>
      </c>
      <c r="C150" s="36" t="s">
        <v>52</v>
      </c>
      <c r="D150" s="13">
        <v>2008</v>
      </c>
      <c r="E150" s="13">
        <v>39</v>
      </c>
      <c r="F150" s="36" t="s">
        <v>8</v>
      </c>
      <c r="G150" s="13">
        <v>9.5</v>
      </c>
      <c r="H150" s="36" t="s">
        <v>19</v>
      </c>
    </row>
    <row r="151" spans="2:8" x14ac:dyDescent="0.45">
      <c r="B151" s="36" t="s">
        <v>221</v>
      </c>
      <c r="C151" s="36" t="s">
        <v>178</v>
      </c>
      <c r="D151" s="13">
        <v>2008</v>
      </c>
      <c r="E151" s="13">
        <v>46</v>
      </c>
      <c r="F151" s="36" t="s">
        <v>8</v>
      </c>
      <c r="G151" s="13">
        <v>25</v>
      </c>
      <c r="H151" s="36" t="s">
        <v>19</v>
      </c>
    </row>
    <row r="152" spans="2:8" x14ac:dyDescent="0.45">
      <c r="B152" s="36" t="s">
        <v>222</v>
      </c>
      <c r="C152" s="36" t="s">
        <v>57</v>
      </c>
      <c r="D152" s="13">
        <v>2008</v>
      </c>
      <c r="E152" s="13">
        <v>38</v>
      </c>
      <c r="F152" s="36" t="s">
        <v>8</v>
      </c>
      <c r="G152" s="13">
        <v>10</v>
      </c>
      <c r="H152" s="36" t="s">
        <v>19</v>
      </c>
    </row>
    <row r="153" spans="2:8" x14ac:dyDescent="0.45">
      <c r="B153" s="36" t="s">
        <v>223</v>
      </c>
      <c r="C153" s="36" t="s">
        <v>140</v>
      </c>
      <c r="D153" s="13">
        <v>2008</v>
      </c>
      <c r="E153" s="13">
        <v>34</v>
      </c>
      <c r="F153" s="36" t="s">
        <v>8</v>
      </c>
      <c r="G153" s="13">
        <v>10.5769</v>
      </c>
      <c r="H153" s="36" t="s">
        <v>89</v>
      </c>
    </row>
    <row r="154" spans="2:8" x14ac:dyDescent="0.45">
      <c r="B154" s="36" t="s">
        <v>224</v>
      </c>
      <c r="C154" s="36" t="s">
        <v>52</v>
      </c>
      <c r="D154" s="13">
        <v>2008</v>
      </c>
      <c r="E154" s="13">
        <v>34</v>
      </c>
      <c r="F154" s="36" t="s">
        <v>8</v>
      </c>
      <c r="G154" s="13">
        <v>9.5</v>
      </c>
      <c r="H154" s="36" t="s">
        <v>19</v>
      </c>
    </row>
    <row r="155" spans="2:8" x14ac:dyDescent="0.45">
      <c r="B155" s="36" t="s">
        <v>225</v>
      </c>
      <c r="C155" s="36" t="s">
        <v>63</v>
      </c>
      <c r="D155" s="13">
        <v>2008</v>
      </c>
      <c r="E155" s="13">
        <v>45</v>
      </c>
      <c r="F155" s="36" t="s">
        <v>9</v>
      </c>
      <c r="G155" s="13">
        <v>14</v>
      </c>
      <c r="H155" s="36" t="s">
        <v>19</v>
      </c>
    </row>
    <row r="156" spans="2:8" x14ac:dyDescent="0.45">
      <c r="B156" s="36" t="s">
        <v>226</v>
      </c>
      <c r="C156" s="36" t="s">
        <v>227</v>
      </c>
      <c r="D156" s="13">
        <v>2008</v>
      </c>
      <c r="E156" s="13">
        <v>34</v>
      </c>
      <c r="F156" s="36" t="s">
        <v>8</v>
      </c>
      <c r="G156" s="13">
        <v>84.134600000000006</v>
      </c>
      <c r="H156" s="36" t="s">
        <v>19</v>
      </c>
    </row>
    <row r="157" spans="2:8" x14ac:dyDescent="0.45">
      <c r="B157" s="36" t="s">
        <v>228</v>
      </c>
      <c r="C157" s="36" t="s">
        <v>126</v>
      </c>
      <c r="D157" s="13">
        <v>2008</v>
      </c>
      <c r="E157" s="13">
        <v>35</v>
      </c>
      <c r="F157" s="36" t="s">
        <v>8</v>
      </c>
      <c r="G157" s="13">
        <v>27.4038</v>
      </c>
      <c r="H157" s="36" t="s">
        <v>68</v>
      </c>
    </row>
    <row r="158" spans="2:8" x14ac:dyDescent="0.45">
      <c r="B158" s="36" t="s">
        <v>229</v>
      </c>
      <c r="C158" s="36" t="s">
        <v>230</v>
      </c>
      <c r="D158" s="13">
        <v>2008</v>
      </c>
      <c r="E158" s="13">
        <v>39</v>
      </c>
      <c r="F158" s="36" t="s">
        <v>9</v>
      </c>
      <c r="G158" s="13">
        <v>39.663499999999999</v>
      </c>
      <c r="H158" s="36" t="s">
        <v>68</v>
      </c>
    </row>
    <row r="159" spans="2:8" x14ac:dyDescent="0.45">
      <c r="B159" s="36" t="s">
        <v>231</v>
      </c>
      <c r="C159" s="36" t="s">
        <v>63</v>
      </c>
      <c r="D159" s="13">
        <v>2008</v>
      </c>
      <c r="E159" s="13">
        <v>35</v>
      </c>
      <c r="F159" s="36" t="s">
        <v>9</v>
      </c>
      <c r="G159" s="13">
        <v>14</v>
      </c>
      <c r="H159" s="36" t="s">
        <v>19</v>
      </c>
    </row>
    <row r="160" spans="2:8" x14ac:dyDescent="0.45">
      <c r="B160" s="36" t="s">
        <v>232</v>
      </c>
      <c r="C160" s="36" t="s">
        <v>65</v>
      </c>
      <c r="D160" s="13">
        <v>2008</v>
      </c>
      <c r="E160" s="13">
        <v>33</v>
      </c>
      <c r="F160" s="36" t="s">
        <v>8</v>
      </c>
      <c r="G160" s="13">
        <v>15</v>
      </c>
      <c r="H160" s="36" t="s">
        <v>19</v>
      </c>
    </row>
    <row r="161" spans="2:8" x14ac:dyDescent="0.45">
      <c r="B161" s="36" t="s">
        <v>233</v>
      </c>
      <c r="C161" s="36" t="s">
        <v>70</v>
      </c>
      <c r="D161" s="13">
        <v>2008</v>
      </c>
      <c r="E161" s="13">
        <v>34</v>
      </c>
      <c r="F161" s="36" t="s">
        <v>9</v>
      </c>
      <c r="G161" s="13">
        <v>11</v>
      </c>
      <c r="H161" s="36" t="s">
        <v>19</v>
      </c>
    </row>
    <row r="162" spans="2:8" x14ac:dyDescent="0.45">
      <c r="B162" s="36" t="s">
        <v>234</v>
      </c>
      <c r="C162" s="36" t="s">
        <v>235</v>
      </c>
      <c r="D162" s="13">
        <v>2008</v>
      </c>
      <c r="E162" s="13">
        <v>46</v>
      </c>
      <c r="F162" s="36" t="s">
        <v>8</v>
      </c>
      <c r="G162" s="13">
        <v>13.942299999999999</v>
      </c>
      <c r="H162" s="36" t="s">
        <v>73</v>
      </c>
    </row>
    <row r="163" spans="2:8" x14ac:dyDescent="0.45">
      <c r="B163" s="36" t="s">
        <v>236</v>
      </c>
      <c r="C163" s="36" t="s">
        <v>57</v>
      </c>
      <c r="D163" s="13">
        <v>2008</v>
      </c>
      <c r="E163" s="13">
        <v>33</v>
      </c>
      <c r="F163" s="36" t="s">
        <v>8</v>
      </c>
      <c r="G163" s="13">
        <v>10</v>
      </c>
      <c r="H163" s="36" t="s">
        <v>19</v>
      </c>
    </row>
    <row r="164" spans="2:8" x14ac:dyDescent="0.45">
      <c r="B164" s="36" t="s">
        <v>237</v>
      </c>
      <c r="C164" s="36" t="s">
        <v>18</v>
      </c>
      <c r="D164" s="13">
        <v>2008</v>
      </c>
      <c r="E164" s="13">
        <v>47</v>
      </c>
      <c r="F164" s="36" t="s">
        <v>8</v>
      </c>
      <c r="G164" s="13">
        <v>12.45</v>
      </c>
      <c r="H164" s="36" t="s">
        <v>19</v>
      </c>
    </row>
    <row r="165" spans="2:8" x14ac:dyDescent="0.45">
      <c r="B165" s="36" t="s">
        <v>238</v>
      </c>
      <c r="C165" s="36" t="s">
        <v>18</v>
      </c>
      <c r="D165" s="13">
        <v>2008</v>
      </c>
      <c r="E165" s="13">
        <v>46</v>
      </c>
      <c r="F165" s="36" t="s">
        <v>8</v>
      </c>
      <c r="G165" s="13">
        <v>12.45</v>
      </c>
      <c r="H165" s="36" t="s">
        <v>19</v>
      </c>
    </row>
    <row r="166" spans="2:8" x14ac:dyDescent="0.45">
      <c r="B166" s="36" t="s">
        <v>239</v>
      </c>
      <c r="C166" s="36" t="s">
        <v>240</v>
      </c>
      <c r="D166" s="13">
        <v>2008</v>
      </c>
      <c r="E166" s="13">
        <v>36</v>
      </c>
      <c r="F166" s="36" t="s">
        <v>8</v>
      </c>
      <c r="G166" s="13">
        <v>50.480800000000002</v>
      </c>
      <c r="H166" s="36" t="s">
        <v>144</v>
      </c>
    </row>
    <row r="167" spans="2:8" x14ac:dyDescent="0.45">
      <c r="B167" s="36" t="s">
        <v>241</v>
      </c>
      <c r="C167" s="36" t="s">
        <v>197</v>
      </c>
      <c r="D167" s="13">
        <v>2008</v>
      </c>
      <c r="E167" s="13">
        <v>33</v>
      </c>
      <c r="F167" s="36" t="s">
        <v>8</v>
      </c>
      <c r="G167" s="13">
        <v>25</v>
      </c>
      <c r="H167" s="36" t="s">
        <v>19</v>
      </c>
    </row>
    <row r="168" spans="2:8" x14ac:dyDescent="0.45">
      <c r="B168" s="36" t="s">
        <v>242</v>
      </c>
      <c r="C168" s="36" t="s">
        <v>63</v>
      </c>
      <c r="D168" s="13">
        <v>2008</v>
      </c>
      <c r="E168" s="13">
        <v>37</v>
      </c>
      <c r="F168" s="36" t="s">
        <v>8</v>
      </c>
      <c r="G168" s="13">
        <v>14</v>
      </c>
      <c r="H168" s="36" t="s">
        <v>19</v>
      </c>
    </row>
    <row r="169" spans="2:8" x14ac:dyDescent="0.45">
      <c r="B169" s="36" t="s">
        <v>243</v>
      </c>
      <c r="C169" s="36" t="s">
        <v>202</v>
      </c>
      <c r="D169" s="13">
        <v>2008</v>
      </c>
      <c r="E169" s="13">
        <v>47</v>
      </c>
      <c r="F169" s="36" t="s">
        <v>9</v>
      </c>
      <c r="G169" s="13">
        <v>10.25</v>
      </c>
      <c r="H169" s="36" t="s">
        <v>111</v>
      </c>
    </row>
    <row r="170" spans="2:8" x14ac:dyDescent="0.45">
      <c r="B170" s="36" t="s">
        <v>244</v>
      </c>
      <c r="C170" s="36" t="s">
        <v>18</v>
      </c>
      <c r="D170" s="13">
        <v>2008</v>
      </c>
      <c r="E170" s="13">
        <v>38</v>
      </c>
      <c r="F170" s="36" t="s">
        <v>8</v>
      </c>
      <c r="G170" s="13">
        <v>12.45</v>
      </c>
      <c r="H170" s="36" t="s">
        <v>19</v>
      </c>
    </row>
    <row r="171" spans="2:8" x14ac:dyDescent="0.45">
      <c r="B171" s="36" t="s">
        <v>245</v>
      </c>
      <c r="C171" s="36" t="s">
        <v>70</v>
      </c>
      <c r="D171" s="13">
        <v>2008</v>
      </c>
      <c r="E171" s="13">
        <v>37</v>
      </c>
      <c r="F171" s="36" t="s">
        <v>8</v>
      </c>
      <c r="G171" s="13">
        <v>11</v>
      </c>
      <c r="H171" s="36" t="s">
        <v>19</v>
      </c>
    </row>
    <row r="172" spans="2:8" x14ac:dyDescent="0.45">
      <c r="B172" s="36" t="s">
        <v>246</v>
      </c>
      <c r="C172" s="36" t="s">
        <v>247</v>
      </c>
      <c r="D172" s="13">
        <v>2008</v>
      </c>
      <c r="E172" s="13">
        <v>38</v>
      </c>
      <c r="F172" s="36" t="s">
        <v>8</v>
      </c>
      <c r="G172" s="13">
        <v>18.269200000000001</v>
      </c>
      <c r="H172" s="36" t="s">
        <v>248</v>
      </c>
    </row>
    <row r="173" spans="2:8" x14ac:dyDescent="0.45">
      <c r="B173" s="36" t="s">
        <v>249</v>
      </c>
      <c r="C173" s="36" t="s">
        <v>70</v>
      </c>
      <c r="D173" s="13">
        <v>2008</v>
      </c>
      <c r="E173" s="13">
        <v>44</v>
      </c>
      <c r="F173" s="36" t="s">
        <v>8</v>
      </c>
      <c r="G173" s="13">
        <v>11</v>
      </c>
      <c r="H173" s="36" t="s">
        <v>19</v>
      </c>
    </row>
    <row r="174" spans="2:8" x14ac:dyDescent="0.45">
      <c r="B174" s="36" t="s">
        <v>250</v>
      </c>
      <c r="C174" s="36" t="s">
        <v>251</v>
      </c>
      <c r="D174" s="13">
        <v>2008</v>
      </c>
      <c r="E174" s="13">
        <v>46</v>
      </c>
      <c r="F174" s="36" t="s">
        <v>8</v>
      </c>
      <c r="G174" s="13">
        <v>19</v>
      </c>
      <c r="H174" s="36" t="s">
        <v>118</v>
      </c>
    </row>
    <row r="175" spans="2:8" x14ac:dyDescent="0.45">
      <c r="B175" s="36" t="s">
        <v>252</v>
      </c>
      <c r="C175" s="36" t="s">
        <v>52</v>
      </c>
      <c r="D175" s="13">
        <v>2008</v>
      </c>
      <c r="E175" s="13">
        <v>34</v>
      </c>
      <c r="F175" s="36" t="s">
        <v>9</v>
      </c>
      <c r="G175" s="13">
        <v>9.5</v>
      </c>
      <c r="H175" s="36" t="s">
        <v>19</v>
      </c>
    </row>
    <row r="176" spans="2:8" x14ac:dyDescent="0.45">
      <c r="B176" s="36" t="s">
        <v>253</v>
      </c>
      <c r="C176" s="36" t="s">
        <v>65</v>
      </c>
      <c r="D176" s="13">
        <v>2008</v>
      </c>
      <c r="E176" s="13">
        <v>49</v>
      </c>
      <c r="F176" s="36" t="s">
        <v>8</v>
      </c>
      <c r="G176" s="13">
        <v>15</v>
      </c>
      <c r="H176" s="36" t="s">
        <v>19</v>
      </c>
    </row>
    <row r="177" spans="2:8" x14ac:dyDescent="0.45">
      <c r="B177" s="36" t="s">
        <v>254</v>
      </c>
      <c r="C177" s="36" t="s">
        <v>70</v>
      </c>
      <c r="D177" s="13">
        <v>2008</v>
      </c>
      <c r="E177" s="13">
        <v>51</v>
      </c>
      <c r="F177" s="36" t="s">
        <v>8</v>
      </c>
      <c r="G177" s="13">
        <v>11</v>
      </c>
      <c r="H177" s="36" t="s">
        <v>19</v>
      </c>
    </row>
    <row r="178" spans="2:8" x14ac:dyDescent="0.45">
      <c r="B178" s="36" t="s">
        <v>255</v>
      </c>
      <c r="C178" s="36" t="s">
        <v>164</v>
      </c>
      <c r="D178" s="13">
        <v>2008</v>
      </c>
      <c r="E178" s="13">
        <v>39</v>
      </c>
      <c r="F178" s="36" t="s">
        <v>8</v>
      </c>
      <c r="G178" s="13">
        <v>16</v>
      </c>
      <c r="H178" s="36" t="s">
        <v>55</v>
      </c>
    </row>
    <row r="179" spans="2:8" x14ac:dyDescent="0.45">
      <c r="B179" s="36" t="s">
        <v>256</v>
      </c>
      <c r="C179" s="36" t="s">
        <v>52</v>
      </c>
      <c r="D179" s="13">
        <v>2008</v>
      </c>
      <c r="E179" s="13">
        <v>37</v>
      </c>
      <c r="F179" s="36" t="s">
        <v>8</v>
      </c>
      <c r="G179" s="13">
        <v>9.5</v>
      </c>
      <c r="H179" s="36" t="s">
        <v>19</v>
      </c>
    </row>
    <row r="180" spans="2:8" x14ac:dyDescent="0.45">
      <c r="B180" s="36" t="s">
        <v>257</v>
      </c>
      <c r="C180" s="36" t="s">
        <v>65</v>
      </c>
      <c r="D180" s="13">
        <v>2008</v>
      </c>
      <c r="E180" s="13">
        <v>32</v>
      </c>
      <c r="F180" s="36" t="s">
        <v>8</v>
      </c>
      <c r="G180" s="13">
        <v>15</v>
      </c>
      <c r="H180" s="36" t="s">
        <v>19</v>
      </c>
    </row>
    <row r="181" spans="2:8" x14ac:dyDescent="0.45">
      <c r="B181" s="36" t="s">
        <v>258</v>
      </c>
      <c r="C181" s="36" t="s">
        <v>211</v>
      </c>
      <c r="D181" s="13">
        <v>2008</v>
      </c>
      <c r="E181" s="13">
        <v>34</v>
      </c>
      <c r="F181" s="36" t="s">
        <v>8</v>
      </c>
      <c r="G181" s="13">
        <v>25</v>
      </c>
      <c r="H181" s="36" t="s">
        <v>19</v>
      </c>
    </row>
    <row r="182" spans="2:8" x14ac:dyDescent="0.45">
      <c r="B182" s="36" t="s">
        <v>259</v>
      </c>
      <c r="C182" s="36" t="s">
        <v>18</v>
      </c>
      <c r="D182" s="13">
        <v>2008</v>
      </c>
      <c r="E182" s="13">
        <v>32</v>
      </c>
      <c r="F182" s="36" t="s">
        <v>8</v>
      </c>
      <c r="G182" s="13">
        <v>12.45</v>
      </c>
      <c r="H182" s="36" t="s">
        <v>19</v>
      </c>
    </row>
    <row r="183" spans="2:8" x14ac:dyDescent="0.45">
      <c r="B183" s="36" t="s">
        <v>260</v>
      </c>
      <c r="C183" s="36" t="s">
        <v>18</v>
      </c>
      <c r="D183" s="13">
        <v>2008</v>
      </c>
      <c r="E183" s="13">
        <v>35</v>
      </c>
      <c r="F183" s="36" t="s">
        <v>9</v>
      </c>
      <c r="G183" s="13">
        <v>12.45</v>
      </c>
      <c r="H183" s="36" t="s">
        <v>19</v>
      </c>
    </row>
    <row r="184" spans="2:8" x14ac:dyDescent="0.45">
      <c r="B184" s="36" t="s">
        <v>261</v>
      </c>
      <c r="C184" s="36" t="s">
        <v>126</v>
      </c>
      <c r="D184" s="13">
        <v>2008</v>
      </c>
      <c r="E184" s="13">
        <v>45</v>
      </c>
      <c r="F184" s="36" t="s">
        <v>9</v>
      </c>
      <c r="G184" s="13">
        <v>27.4038</v>
      </c>
      <c r="H184" s="36" t="s">
        <v>68</v>
      </c>
    </row>
    <row r="185" spans="2:8" x14ac:dyDescent="0.45">
      <c r="B185" s="36" t="s">
        <v>262</v>
      </c>
      <c r="C185" s="36" t="s">
        <v>63</v>
      </c>
      <c r="D185" s="13">
        <v>2008</v>
      </c>
      <c r="E185" s="13">
        <v>38</v>
      </c>
      <c r="F185" s="36" t="s">
        <v>8</v>
      </c>
      <c r="G185" s="13">
        <v>14</v>
      </c>
      <c r="H185" s="36" t="s">
        <v>19</v>
      </c>
    </row>
    <row r="186" spans="2:8" x14ac:dyDescent="0.45">
      <c r="B186" s="36" t="s">
        <v>263</v>
      </c>
      <c r="C186" s="36" t="s">
        <v>264</v>
      </c>
      <c r="D186" s="13">
        <v>2008</v>
      </c>
      <c r="E186" s="13">
        <v>47</v>
      </c>
      <c r="F186" s="36" t="s">
        <v>9</v>
      </c>
      <c r="G186" s="13">
        <v>26.442299999999999</v>
      </c>
      <c r="H186" s="36" t="s">
        <v>118</v>
      </c>
    </row>
    <row r="187" spans="2:8" x14ac:dyDescent="0.45">
      <c r="B187" s="36" t="s">
        <v>265</v>
      </c>
      <c r="C187" s="36" t="s">
        <v>70</v>
      </c>
      <c r="D187" s="13">
        <v>2008</v>
      </c>
      <c r="E187" s="13">
        <v>32</v>
      </c>
      <c r="F187" s="36" t="s">
        <v>8</v>
      </c>
      <c r="G187" s="13">
        <v>11</v>
      </c>
      <c r="H187" s="36" t="s">
        <v>19</v>
      </c>
    </row>
    <row r="188" spans="2:8" x14ac:dyDescent="0.45">
      <c r="B188" s="36" t="s">
        <v>266</v>
      </c>
      <c r="C188" s="36" t="s">
        <v>52</v>
      </c>
      <c r="D188" s="13">
        <v>2008</v>
      </c>
      <c r="E188" s="13">
        <v>45</v>
      </c>
      <c r="F188" s="36" t="s">
        <v>8</v>
      </c>
      <c r="G188" s="13">
        <v>9.5</v>
      </c>
      <c r="H188" s="36" t="s">
        <v>19</v>
      </c>
    </row>
    <row r="189" spans="2:8" x14ac:dyDescent="0.45">
      <c r="B189" s="36" t="s">
        <v>267</v>
      </c>
      <c r="C189" s="36" t="s">
        <v>57</v>
      </c>
      <c r="D189" s="13">
        <v>2008</v>
      </c>
      <c r="E189" s="13">
        <v>48</v>
      </c>
      <c r="F189" s="36" t="s">
        <v>9</v>
      </c>
      <c r="G189" s="13">
        <v>10</v>
      </c>
      <c r="H189" s="36" t="s">
        <v>19</v>
      </c>
    </row>
    <row r="190" spans="2:8" x14ac:dyDescent="0.45">
      <c r="B190" s="36" t="s">
        <v>268</v>
      </c>
      <c r="C190" s="36" t="s">
        <v>178</v>
      </c>
      <c r="D190" s="13">
        <v>2008</v>
      </c>
      <c r="E190" s="13">
        <v>38</v>
      </c>
      <c r="F190" s="36" t="s">
        <v>9</v>
      </c>
      <c r="G190" s="13">
        <v>25</v>
      </c>
      <c r="H190" s="36" t="s">
        <v>19</v>
      </c>
    </row>
    <row r="191" spans="2:8" x14ac:dyDescent="0.45">
      <c r="B191" s="36" t="s">
        <v>269</v>
      </c>
      <c r="C191" s="36" t="s">
        <v>52</v>
      </c>
      <c r="D191" s="13">
        <v>2008</v>
      </c>
      <c r="E191" s="13">
        <v>41</v>
      </c>
      <c r="F191" s="36" t="s">
        <v>8</v>
      </c>
      <c r="G191" s="13">
        <v>9.5</v>
      </c>
      <c r="H191" s="36" t="s">
        <v>19</v>
      </c>
    </row>
    <row r="192" spans="2:8" x14ac:dyDescent="0.45">
      <c r="B192" s="36" t="s">
        <v>270</v>
      </c>
      <c r="C192" s="36" t="s">
        <v>211</v>
      </c>
      <c r="D192" s="13">
        <v>2008</v>
      </c>
      <c r="E192" s="13">
        <v>39</v>
      </c>
      <c r="F192" s="36" t="s">
        <v>8</v>
      </c>
      <c r="G192" s="13">
        <v>25</v>
      </c>
      <c r="H192" s="36" t="s">
        <v>19</v>
      </c>
    </row>
    <row r="193" spans="2:8" x14ac:dyDescent="0.45">
      <c r="B193" s="36" t="s">
        <v>271</v>
      </c>
      <c r="C193" s="36" t="s">
        <v>61</v>
      </c>
      <c r="D193" s="13">
        <v>2008</v>
      </c>
      <c r="E193" s="13">
        <v>34</v>
      </c>
      <c r="F193" s="36" t="s">
        <v>8</v>
      </c>
      <c r="G193" s="13">
        <v>25</v>
      </c>
      <c r="H193" s="36" t="s">
        <v>19</v>
      </c>
    </row>
    <row r="194" spans="2:8" x14ac:dyDescent="0.45">
      <c r="B194" s="36" t="s">
        <v>272</v>
      </c>
      <c r="C194" s="36" t="s">
        <v>65</v>
      </c>
      <c r="D194" s="13">
        <v>2008</v>
      </c>
      <c r="E194" s="13">
        <v>37</v>
      </c>
      <c r="F194" s="36" t="s">
        <v>9</v>
      </c>
      <c r="G194" s="13">
        <v>15</v>
      </c>
      <c r="H194" s="36" t="s">
        <v>19</v>
      </c>
    </row>
    <row r="195" spans="2:8" x14ac:dyDescent="0.45">
      <c r="B195" s="36" t="s">
        <v>273</v>
      </c>
      <c r="C195" s="36" t="s">
        <v>70</v>
      </c>
      <c r="D195" s="13">
        <v>2008</v>
      </c>
      <c r="E195" s="13">
        <v>51</v>
      </c>
      <c r="F195" s="36" t="s">
        <v>8</v>
      </c>
      <c r="G195" s="13">
        <v>11</v>
      </c>
      <c r="H195" s="36" t="s">
        <v>19</v>
      </c>
    </row>
    <row r="196" spans="2:8" x14ac:dyDescent="0.45">
      <c r="B196" s="36" t="s">
        <v>274</v>
      </c>
      <c r="C196" s="36" t="s">
        <v>67</v>
      </c>
      <c r="D196" s="13">
        <v>2008</v>
      </c>
      <c r="E196" s="13">
        <v>43</v>
      </c>
      <c r="F196" s="36" t="s">
        <v>8</v>
      </c>
      <c r="G196" s="13">
        <v>32.451900000000002</v>
      </c>
      <c r="H196" s="36" t="s">
        <v>68</v>
      </c>
    </row>
    <row r="197" spans="2:8" x14ac:dyDescent="0.45">
      <c r="B197" s="36" t="s">
        <v>275</v>
      </c>
      <c r="C197" s="36" t="s">
        <v>63</v>
      </c>
      <c r="D197" s="13">
        <v>2008</v>
      </c>
      <c r="E197" s="13">
        <v>48</v>
      </c>
      <c r="F197" s="36" t="s">
        <v>9</v>
      </c>
      <c r="G197" s="13">
        <v>14</v>
      </c>
      <c r="H197" s="36" t="s">
        <v>19</v>
      </c>
    </row>
    <row r="198" spans="2:8" x14ac:dyDescent="0.45">
      <c r="B198" s="36" t="s">
        <v>276</v>
      </c>
      <c r="C198" s="36" t="s">
        <v>65</v>
      </c>
      <c r="D198" s="13">
        <v>2008</v>
      </c>
      <c r="E198" s="13">
        <v>42</v>
      </c>
      <c r="F198" s="36" t="s">
        <v>8</v>
      </c>
      <c r="G198" s="13">
        <v>15</v>
      </c>
      <c r="H198" s="36" t="s">
        <v>19</v>
      </c>
    </row>
    <row r="199" spans="2:8" x14ac:dyDescent="0.45">
      <c r="B199" s="36" t="s">
        <v>277</v>
      </c>
      <c r="C199" s="36" t="s">
        <v>235</v>
      </c>
      <c r="D199" s="13">
        <v>2008</v>
      </c>
      <c r="E199" s="13">
        <v>47</v>
      </c>
      <c r="F199" s="36" t="s">
        <v>8</v>
      </c>
      <c r="G199" s="13">
        <v>13.942299999999999</v>
      </c>
      <c r="H199" s="36" t="s">
        <v>73</v>
      </c>
    </row>
    <row r="200" spans="2:8" x14ac:dyDescent="0.45">
      <c r="B200" s="36" t="s">
        <v>278</v>
      </c>
      <c r="C200" s="36" t="s">
        <v>70</v>
      </c>
      <c r="D200" s="13">
        <v>2008</v>
      </c>
      <c r="E200" s="13">
        <v>33</v>
      </c>
      <c r="F200" s="36" t="s">
        <v>8</v>
      </c>
      <c r="G200" s="13">
        <v>11</v>
      </c>
      <c r="H200" s="36" t="s">
        <v>19</v>
      </c>
    </row>
    <row r="201" spans="2:8" x14ac:dyDescent="0.45">
      <c r="B201" s="36" t="s">
        <v>279</v>
      </c>
      <c r="C201" s="36" t="s">
        <v>57</v>
      </c>
      <c r="D201" s="13">
        <v>2008</v>
      </c>
      <c r="E201" s="13">
        <v>35</v>
      </c>
      <c r="F201" s="36" t="s">
        <v>8</v>
      </c>
      <c r="G201" s="13">
        <v>10</v>
      </c>
      <c r="H201" s="36" t="s">
        <v>19</v>
      </c>
    </row>
    <row r="202" spans="2:8" x14ac:dyDescent="0.45">
      <c r="B202" s="36" t="s">
        <v>280</v>
      </c>
      <c r="C202" s="36" t="s">
        <v>18</v>
      </c>
      <c r="D202" s="13">
        <v>2008</v>
      </c>
      <c r="E202" s="13">
        <v>37</v>
      </c>
      <c r="F202" s="36" t="s">
        <v>8</v>
      </c>
      <c r="G202" s="13">
        <v>12.45</v>
      </c>
      <c r="H202" s="36" t="s">
        <v>19</v>
      </c>
    </row>
    <row r="203" spans="2:8" x14ac:dyDescent="0.45">
      <c r="B203" s="36" t="s">
        <v>281</v>
      </c>
      <c r="C203" s="36" t="s">
        <v>78</v>
      </c>
      <c r="D203" s="13">
        <v>2008</v>
      </c>
      <c r="E203" s="13">
        <v>32</v>
      </c>
      <c r="F203" s="36" t="s">
        <v>8</v>
      </c>
      <c r="G203" s="13">
        <v>9</v>
      </c>
      <c r="H203" s="36" t="s">
        <v>79</v>
      </c>
    </row>
    <row r="204" spans="2:8" x14ac:dyDescent="0.45">
      <c r="B204" s="36" t="s">
        <v>282</v>
      </c>
      <c r="C204" s="36" t="s">
        <v>52</v>
      </c>
      <c r="D204" s="13">
        <v>2008</v>
      </c>
      <c r="E204" s="13">
        <v>40</v>
      </c>
      <c r="F204" s="36" t="s">
        <v>8</v>
      </c>
      <c r="G204" s="13">
        <v>9.5</v>
      </c>
      <c r="H204" s="36" t="s">
        <v>19</v>
      </c>
    </row>
    <row r="205" spans="2:8" x14ac:dyDescent="0.45">
      <c r="B205" s="36" t="s">
        <v>283</v>
      </c>
      <c r="C205" s="36" t="s">
        <v>197</v>
      </c>
      <c r="D205" s="13">
        <v>2008</v>
      </c>
      <c r="E205" s="13">
        <v>42</v>
      </c>
      <c r="F205" s="36" t="s">
        <v>9</v>
      </c>
      <c r="G205" s="13">
        <v>25</v>
      </c>
      <c r="H205" s="36" t="s">
        <v>19</v>
      </c>
    </row>
    <row r="206" spans="2:8" x14ac:dyDescent="0.45">
      <c r="B206" s="36" t="s">
        <v>284</v>
      </c>
      <c r="C206" s="36" t="s">
        <v>247</v>
      </c>
      <c r="D206" s="13">
        <v>2008</v>
      </c>
      <c r="E206" s="13">
        <v>48</v>
      </c>
      <c r="F206" s="36" t="s">
        <v>8</v>
      </c>
      <c r="G206" s="13">
        <v>18.269200000000001</v>
      </c>
      <c r="H206" s="36" t="s">
        <v>248</v>
      </c>
    </row>
    <row r="207" spans="2:8" x14ac:dyDescent="0.45">
      <c r="B207" s="36" t="s">
        <v>285</v>
      </c>
      <c r="C207" s="36" t="s">
        <v>63</v>
      </c>
      <c r="D207" s="13">
        <v>2008</v>
      </c>
      <c r="E207" s="13">
        <v>47</v>
      </c>
      <c r="F207" s="36" t="s">
        <v>8</v>
      </c>
      <c r="G207" s="13">
        <v>14</v>
      </c>
      <c r="H207" s="36" t="s">
        <v>19</v>
      </c>
    </row>
    <row r="208" spans="2:8" x14ac:dyDescent="0.45">
      <c r="B208" s="36" t="s">
        <v>286</v>
      </c>
      <c r="C208" s="36" t="s">
        <v>287</v>
      </c>
      <c r="D208" s="13">
        <v>2008</v>
      </c>
      <c r="E208" s="13">
        <v>45</v>
      </c>
      <c r="F208" s="36" t="s">
        <v>8</v>
      </c>
      <c r="G208" s="13">
        <v>28.8462</v>
      </c>
      <c r="H208" s="36" t="s">
        <v>89</v>
      </c>
    </row>
    <row r="209" spans="2:8" x14ac:dyDescent="0.45">
      <c r="B209" s="36" t="s">
        <v>288</v>
      </c>
      <c r="C209" s="36" t="s">
        <v>251</v>
      </c>
      <c r="D209" s="13">
        <v>2008</v>
      </c>
      <c r="E209" s="13">
        <v>44</v>
      </c>
      <c r="F209" s="36" t="s">
        <v>9</v>
      </c>
      <c r="G209" s="13">
        <v>19</v>
      </c>
      <c r="H209" s="36" t="s">
        <v>118</v>
      </c>
    </row>
    <row r="210" spans="2:8" x14ac:dyDescent="0.45">
      <c r="B210" s="36" t="s">
        <v>289</v>
      </c>
      <c r="C210" s="36" t="s">
        <v>70</v>
      </c>
      <c r="D210" s="13">
        <v>2008</v>
      </c>
      <c r="E210" s="13">
        <v>33</v>
      </c>
      <c r="F210" s="36" t="s">
        <v>9</v>
      </c>
      <c r="G210" s="13">
        <v>11</v>
      </c>
      <c r="H210" s="36" t="s">
        <v>19</v>
      </c>
    </row>
    <row r="211" spans="2:8" x14ac:dyDescent="0.45">
      <c r="B211" s="36" t="s">
        <v>290</v>
      </c>
      <c r="C211" s="36" t="s">
        <v>97</v>
      </c>
      <c r="D211" s="13">
        <v>2008</v>
      </c>
      <c r="E211" s="13">
        <v>37</v>
      </c>
      <c r="F211" s="36" t="s">
        <v>8</v>
      </c>
      <c r="G211" s="13">
        <v>14.4231</v>
      </c>
      <c r="H211" s="36" t="s">
        <v>22</v>
      </c>
    </row>
    <row r="212" spans="2:8" x14ac:dyDescent="0.45">
      <c r="B212" s="36" t="s">
        <v>291</v>
      </c>
      <c r="C212" s="36" t="s">
        <v>52</v>
      </c>
      <c r="D212" s="13">
        <v>2008</v>
      </c>
      <c r="E212" s="13">
        <v>41</v>
      </c>
      <c r="F212" s="36" t="s">
        <v>8</v>
      </c>
      <c r="G212" s="13">
        <v>9.5</v>
      </c>
      <c r="H212" s="36" t="s">
        <v>19</v>
      </c>
    </row>
    <row r="213" spans="2:8" x14ac:dyDescent="0.45">
      <c r="B213" s="36" t="s">
        <v>292</v>
      </c>
      <c r="C213" s="36" t="s">
        <v>52</v>
      </c>
      <c r="D213" s="13">
        <v>2008</v>
      </c>
      <c r="E213" s="13">
        <v>40</v>
      </c>
      <c r="F213" s="36" t="s">
        <v>9</v>
      </c>
      <c r="G213" s="13">
        <v>9.5</v>
      </c>
      <c r="H213" s="36" t="s">
        <v>19</v>
      </c>
    </row>
    <row r="214" spans="2:8" x14ac:dyDescent="0.45">
      <c r="B214" s="36" t="s">
        <v>293</v>
      </c>
      <c r="C214" s="36" t="s">
        <v>164</v>
      </c>
      <c r="D214" s="13">
        <v>2008</v>
      </c>
      <c r="E214" s="13">
        <v>38</v>
      </c>
      <c r="F214" s="36" t="s">
        <v>8</v>
      </c>
      <c r="G214" s="13">
        <v>16</v>
      </c>
      <c r="H214" s="36" t="s">
        <v>55</v>
      </c>
    </row>
    <row r="215" spans="2:8" x14ac:dyDescent="0.45">
      <c r="B215" s="36" t="s">
        <v>294</v>
      </c>
      <c r="C215" s="36" t="s">
        <v>70</v>
      </c>
      <c r="D215" s="13">
        <v>2008</v>
      </c>
      <c r="E215" s="13">
        <v>35</v>
      </c>
      <c r="F215" s="36" t="s">
        <v>9</v>
      </c>
      <c r="G215" s="13">
        <v>11</v>
      </c>
      <c r="H215" s="36" t="s">
        <v>19</v>
      </c>
    </row>
    <row r="216" spans="2:8" x14ac:dyDescent="0.45">
      <c r="B216" s="36" t="s">
        <v>295</v>
      </c>
      <c r="C216" s="36" t="s">
        <v>18</v>
      </c>
      <c r="D216" s="13">
        <v>2008</v>
      </c>
      <c r="E216" s="13">
        <v>47</v>
      </c>
      <c r="F216" s="36" t="s">
        <v>8</v>
      </c>
      <c r="G216" s="13">
        <v>12.45</v>
      </c>
      <c r="H216" s="36" t="s">
        <v>19</v>
      </c>
    </row>
    <row r="217" spans="2:8" x14ac:dyDescent="0.45">
      <c r="B217" s="36" t="s">
        <v>296</v>
      </c>
      <c r="C217" s="36" t="s">
        <v>52</v>
      </c>
      <c r="D217" s="13">
        <v>2008</v>
      </c>
      <c r="E217" s="13">
        <v>48</v>
      </c>
      <c r="F217" s="36" t="s">
        <v>8</v>
      </c>
      <c r="G217" s="13">
        <v>9.5</v>
      </c>
      <c r="H217" s="36" t="s">
        <v>19</v>
      </c>
    </row>
    <row r="218" spans="2:8" x14ac:dyDescent="0.45">
      <c r="B218" s="36" t="s">
        <v>297</v>
      </c>
      <c r="C218" s="36" t="s">
        <v>106</v>
      </c>
      <c r="D218" s="13">
        <v>2008</v>
      </c>
      <c r="E218" s="13">
        <v>40</v>
      </c>
      <c r="F218" s="36" t="s">
        <v>9</v>
      </c>
      <c r="G218" s="13">
        <v>25</v>
      </c>
      <c r="H218" s="36" t="s">
        <v>19</v>
      </c>
    </row>
    <row r="219" spans="2:8" x14ac:dyDescent="0.45">
      <c r="B219" s="36" t="s">
        <v>298</v>
      </c>
      <c r="C219" s="36" t="s">
        <v>57</v>
      </c>
      <c r="D219" s="13">
        <v>2008</v>
      </c>
      <c r="E219" s="13">
        <v>34</v>
      </c>
      <c r="F219" s="36" t="s">
        <v>8</v>
      </c>
      <c r="G219" s="13">
        <v>10</v>
      </c>
      <c r="H219" s="36" t="s">
        <v>19</v>
      </c>
    </row>
    <row r="220" spans="2:8" x14ac:dyDescent="0.45">
      <c r="B220" s="36" t="s">
        <v>299</v>
      </c>
      <c r="C220" s="36" t="s">
        <v>110</v>
      </c>
      <c r="D220" s="13">
        <v>2008</v>
      </c>
      <c r="E220" s="13">
        <v>36</v>
      </c>
      <c r="F220" s="36" t="s">
        <v>8</v>
      </c>
      <c r="G220" s="13">
        <v>16.826899999999998</v>
      </c>
      <c r="H220" s="36" t="s">
        <v>111</v>
      </c>
    </row>
    <row r="221" spans="2:8" x14ac:dyDescent="0.45">
      <c r="B221" s="36" t="s">
        <v>300</v>
      </c>
      <c r="C221" s="36" t="s">
        <v>18</v>
      </c>
      <c r="D221" s="13">
        <v>2008</v>
      </c>
      <c r="E221" s="13">
        <v>36</v>
      </c>
      <c r="F221" s="36" t="s">
        <v>8</v>
      </c>
      <c r="G221" s="13">
        <v>12.45</v>
      </c>
      <c r="H221" s="36" t="s">
        <v>19</v>
      </c>
    </row>
    <row r="222" spans="2:8" x14ac:dyDescent="0.45">
      <c r="B222" s="36" t="s">
        <v>301</v>
      </c>
      <c r="C222" s="36" t="s">
        <v>63</v>
      </c>
      <c r="D222" s="13">
        <v>2008</v>
      </c>
      <c r="E222" s="13">
        <v>36</v>
      </c>
      <c r="F222" s="36" t="s">
        <v>9</v>
      </c>
      <c r="G222" s="13">
        <v>14</v>
      </c>
      <c r="H222" s="36" t="s">
        <v>19</v>
      </c>
    </row>
    <row r="223" spans="2:8" x14ac:dyDescent="0.45">
      <c r="B223" s="36" t="s">
        <v>302</v>
      </c>
      <c r="C223" s="36" t="s">
        <v>65</v>
      </c>
      <c r="D223" s="13">
        <v>2008</v>
      </c>
      <c r="E223" s="13">
        <v>35</v>
      </c>
      <c r="F223" s="36" t="s">
        <v>8</v>
      </c>
      <c r="G223" s="13">
        <v>15</v>
      </c>
      <c r="H223" s="36" t="s">
        <v>19</v>
      </c>
    </row>
    <row r="224" spans="2:8" x14ac:dyDescent="0.45">
      <c r="B224" s="36" t="s">
        <v>303</v>
      </c>
      <c r="C224" s="36" t="s">
        <v>264</v>
      </c>
      <c r="D224" s="13">
        <v>2008</v>
      </c>
      <c r="E224" s="13">
        <v>43</v>
      </c>
      <c r="F224" s="36" t="s">
        <v>8</v>
      </c>
      <c r="G224" s="13">
        <v>26.442299999999999</v>
      </c>
      <c r="H224" s="36" t="s">
        <v>118</v>
      </c>
    </row>
    <row r="225" spans="2:8" x14ac:dyDescent="0.45">
      <c r="B225" s="36" t="s">
        <v>304</v>
      </c>
      <c r="C225" s="36" t="s">
        <v>240</v>
      </c>
      <c r="D225" s="13">
        <v>2008</v>
      </c>
      <c r="E225" s="13">
        <v>38</v>
      </c>
      <c r="F225" s="36" t="s">
        <v>8</v>
      </c>
      <c r="G225" s="13">
        <v>42.480800000000002</v>
      </c>
      <c r="H225" s="36" t="s">
        <v>144</v>
      </c>
    </row>
    <row r="226" spans="2:8" x14ac:dyDescent="0.45">
      <c r="B226" s="36" t="s">
        <v>305</v>
      </c>
      <c r="C226" s="36" t="s">
        <v>306</v>
      </c>
      <c r="D226" s="13">
        <v>2009</v>
      </c>
      <c r="E226" s="13">
        <v>52</v>
      </c>
      <c r="F226" s="36" t="s">
        <v>8</v>
      </c>
      <c r="G226" s="13">
        <v>24.038499999999999</v>
      </c>
      <c r="H226" s="36" t="s">
        <v>103</v>
      </c>
    </row>
    <row r="227" spans="2:8" x14ac:dyDescent="0.45">
      <c r="B227" s="36" t="s">
        <v>307</v>
      </c>
      <c r="C227" s="36" t="s">
        <v>18</v>
      </c>
      <c r="D227" s="13">
        <v>2009</v>
      </c>
      <c r="E227" s="13">
        <v>51</v>
      </c>
      <c r="F227" s="36" t="s">
        <v>8</v>
      </c>
      <c r="G227" s="13">
        <v>12.45</v>
      </c>
      <c r="H227" s="36" t="s">
        <v>19</v>
      </c>
    </row>
    <row r="228" spans="2:8" x14ac:dyDescent="0.45">
      <c r="B228" s="36" t="s">
        <v>308</v>
      </c>
      <c r="C228" s="36" t="s">
        <v>36</v>
      </c>
      <c r="D228" s="13">
        <v>2009</v>
      </c>
      <c r="E228" s="13">
        <v>36</v>
      </c>
      <c r="F228" s="36" t="s">
        <v>8</v>
      </c>
      <c r="G228" s="13">
        <v>13.45</v>
      </c>
      <c r="H228" s="36" t="s">
        <v>19</v>
      </c>
    </row>
    <row r="229" spans="2:8" x14ac:dyDescent="0.45">
      <c r="B229" s="36" t="s">
        <v>309</v>
      </c>
      <c r="C229" s="36" t="s">
        <v>63</v>
      </c>
      <c r="D229" s="13">
        <v>2009</v>
      </c>
      <c r="E229" s="13">
        <v>52</v>
      </c>
      <c r="F229" s="36" t="s">
        <v>8</v>
      </c>
      <c r="G229" s="13">
        <v>14</v>
      </c>
      <c r="H229" s="36" t="s">
        <v>19</v>
      </c>
    </row>
    <row r="230" spans="2:8" x14ac:dyDescent="0.45">
      <c r="B230" s="36" t="s">
        <v>310</v>
      </c>
      <c r="C230" s="36" t="s">
        <v>65</v>
      </c>
      <c r="D230" s="13">
        <v>2009</v>
      </c>
      <c r="E230" s="13">
        <v>52</v>
      </c>
      <c r="F230" s="36" t="s">
        <v>8</v>
      </c>
      <c r="G230" s="13">
        <v>15</v>
      </c>
      <c r="H230" s="36" t="s">
        <v>19</v>
      </c>
    </row>
    <row r="231" spans="2:8" x14ac:dyDescent="0.45">
      <c r="B231" s="36" t="s">
        <v>311</v>
      </c>
      <c r="C231" s="36" t="s">
        <v>247</v>
      </c>
      <c r="D231" s="13">
        <v>2009</v>
      </c>
      <c r="E231" s="13">
        <v>52</v>
      </c>
      <c r="F231" s="36" t="s">
        <v>9</v>
      </c>
      <c r="G231" s="13">
        <v>18.269200000000001</v>
      </c>
      <c r="H231" s="36" t="s">
        <v>248</v>
      </c>
    </row>
    <row r="232" spans="2:8" x14ac:dyDescent="0.45">
      <c r="B232" s="36" t="s">
        <v>312</v>
      </c>
      <c r="C232" s="36" t="s">
        <v>36</v>
      </c>
      <c r="D232" s="13">
        <v>2009</v>
      </c>
      <c r="E232" s="13">
        <v>80</v>
      </c>
      <c r="F232" s="36" t="s">
        <v>9</v>
      </c>
      <c r="G232" s="13">
        <v>13.45</v>
      </c>
      <c r="H232" s="36" t="s">
        <v>19</v>
      </c>
    </row>
    <row r="233" spans="2:8" x14ac:dyDescent="0.45">
      <c r="B233" s="36" t="s">
        <v>313</v>
      </c>
      <c r="C233" s="36" t="s">
        <v>314</v>
      </c>
      <c r="D233" s="13">
        <v>2009</v>
      </c>
      <c r="E233" s="13">
        <v>51</v>
      </c>
      <c r="F233" s="36" t="s">
        <v>8</v>
      </c>
      <c r="G233" s="13">
        <v>9.75</v>
      </c>
      <c r="H233" s="36" t="s">
        <v>103</v>
      </c>
    </row>
    <row r="234" spans="2:8" x14ac:dyDescent="0.45">
      <c r="B234" s="36" t="s">
        <v>315</v>
      </c>
      <c r="C234" s="36" t="s">
        <v>18</v>
      </c>
      <c r="D234" s="13">
        <v>2009</v>
      </c>
      <c r="E234" s="13">
        <v>53</v>
      </c>
      <c r="F234" s="36" t="s">
        <v>8</v>
      </c>
      <c r="G234" s="13">
        <v>12.45</v>
      </c>
      <c r="H234" s="36" t="s">
        <v>19</v>
      </c>
    </row>
    <row r="235" spans="2:8" x14ac:dyDescent="0.45">
      <c r="B235" s="36" t="s">
        <v>316</v>
      </c>
      <c r="C235" s="36" t="s">
        <v>36</v>
      </c>
      <c r="D235" s="13">
        <v>2009</v>
      </c>
      <c r="E235" s="13">
        <v>36</v>
      </c>
      <c r="F235" s="36" t="s">
        <v>9</v>
      </c>
      <c r="G235" s="13">
        <v>13.45</v>
      </c>
      <c r="H235" s="36" t="s">
        <v>19</v>
      </c>
    </row>
    <row r="236" spans="2:8" x14ac:dyDescent="0.45">
      <c r="B236" s="36" t="s">
        <v>317</v>
      </c>
      <c r="C236" s="36" t="s">
        <v>36</v>
      </c>
      <c r="D236" s="13">
        <v>2009</v>
      </c>
      <c r="E236" s="13">
        <v>36</v>
      </c>
      <c r="F236" s="36" t="s">
        <v>8</v>
      </c>
      <c r="G236" s="13">
        <v>13.45</v>
      </c>
      <c r="H236" s="36" t="s">
        <v>19</v>
      </c>
    </row>
    <row r="237" spans="2:8" x14ac:dyDescent="0.45">
      <c r="B237" s="36" t="s">
        <v>318</v>
      </c>
      <c r="C237" s="36" t="s">
        <v>65</v>
      </c>
      <c r="D237" s="13">
        <v>2009</v>
      </c>
      <c r="E237" s="13">
        <v>52</v>
      </c>
      <c r="F237" s="36" t="s">
        <v>8</v>
      </c>
      <c r="G237" s="13">
        <v>15</v>
      </c>
      <c r="H237" s="36" t="s">
        <v>19</v>
      </c>
    </row>
    <row r="238" spans="2:8" x14ac:dyDescent="0.45">
      <c r="B238" s="36" t="s">
        <v>319</v>
      </c>
      <c r="C238" s="36" t="s">
        <v>36</v>
      </c>
      <c r="D238" s="13">
        <v>2009</v>
      </c>
      <c r="E238" s="13">
        <v>36</v>
      </c>
      <c r="F238" s="36" t="s">
        <v>9</v>
      </c>
      <c r="G238" s="13">
        <v>13.45</v>
      </c>
      <c r="H238" s="36" t="s">
        <v>19</v>
      </c>
    </row>
    <row r="239" spans="2:8" x14ac:dyDescent="0.45">
      <c r="B239" s="36" t="s">
        <v>320</v>
      </c>
      <c r="C239" s="36" t="s">
        <v>247</v>
      </c>
      <c r="D239" s="13">
        <v>2009</v>
      </c>
      <c r="E239" s="13">
        <v>52</v>
      </c>
      <c r="F239" s="36" t="s">
        <v>8</v>
      </c>
      <c r="G239" s="13">
        <v>18.269200000000001</v>
      </c>
      <c r="H239" s="36" t="s">
        <v>248</v>
      </c>
    </row>
    <row r="240" spans="2:8" x14ac:dyDescent="0.45">
      <c r="B240" s="36" t="s">
        <v>321</v>
      </c>
      <c r="C240" s="36" t="s">
        <v>63</v>
      </c>
      <c r="D240" s="13">
        <v>2009</v>
      </c>
      <c r="E240" s="13">
        <v>51</v>
      </c>
      <c r="F240" s="36" t="s">
        <v>8</v>
      </c>
      <c r="G240" s="13">
        <v>14</v>
      </c>
      <c r="H240" s="36" t="s">
        <v>19</v>
      </c>
    </row>
    <row r="241" spans="2:8" x14ac:dyDescent="0.45">
      <c r="B241" s="36" t="s">
        <v>322</v>
      </c>
      <c r="C241" s="36" t="s">
        <v>247</v>
      </c>
      <c r="D241" s="13">
        <v>2009</v>
      </c>
      <c r="E241" s="13">
        <v>80</v>
      </c>
      <c r="F241" s="36" t="s">
        <v>8</v>
      </c>
      <c r="G241" s="13">
        <v>18.269200000000001</v>
      </c>
      <c r="H241" s="36" t="s">
        <v>248</v>
      </c>
    </row>
    <row r="242" spans="2:8" x14ac:dyDescent="0.45">
      <c r="B242" s="36" t="s">
        <v>323</v>
      </c>
      <c r="C242" s="36" t="s">
        <v>36</v>
      </c>
      <c r="D242" s="13">
        <v>2009</v>
      </c>
      <c r="E242" s="13">
        <v>36</v>
      </c>
      <c r="F242" s="36" t="s">
        <v>9</v>
      </c>
      <c r="G242" s="13">
        <v>13.45</v>
      </c>
      <c r="H242" s="36" t="s">
        <v>19</v>
      </c>
    </row>
    <row r="243" spans="2:8" x14ac:dyDescent="0.45">
      <c r="B243" s="36" t="s">
        <v>324</v>
      </c>
      <c r="C243" s="36" t="s">
        <v>18</v>
      </c>
      <c r="D243" s="13">
        <v>2009</v>
      </c>
      <c r="E243" s="13">
        <v>80</v>
      </c>
      <c r="F243" s="36" t="s">
        <v>9</v>
      </c>
      <c r="G243" s="13">
        <v>12.45</v>
      </c>
      <c r="H243" s="36" t="s">
        <v>19</v>
      </c>
    </row>
    <row r="244" spans="2:8" x14ac:dyDescent="0.45">
      <c r="B244" s="36" t="s">
        <v>325</v>
      </c>
      <c r="C244" s="36" t="s">
        <v>65</v>
      </c>
      <c r="D244" s="13">
        <v>2009</v>
      </c>
      <c r="E244" s="13">
        <v>52</v>
      </c>
      <c r="F244" s="36" t="s">
        <v>8</v>
      </c>
      <c r="G244" s="13">
        <v>15</v>
      </c>
      <c r="H244" s="36" t="s">
        <v>19</v>
      </c>
    </row>
    <row r="245" spans="2:8" x14ac:dyDescent="0.45">
      <c r="B245" s="36" t="s">
        <v>326</v>
      </c>
      <c r="C245" s="36" t="s">
        <v>63</v>
      </c>
      <c r="D245" s="13">
        <v>2009</v>
      </c>
      <c r="E245" s="13">
        <v>70</v>
      </c>
      <c r="F245" s="36" t="s">
        <v>8</v>
      </c>
      <c r="G245" s="13">
        <v>14</v>
      </c>
      <c r="H245" s="36" t="s">
        <v>19</v>
      </c>
    </row>
    <row r="246" spans="2:8" x14ac:dyDescent="0.45">
      <c r="B246" s="36" t="s">
        <v>327</v>
      </c>
      <c r="C246" s="36" t="s">
        <v>247</v>
      </c>
      <c r="D246" s="13">
        <v>2009</v>
      </c>
      <c r="E246" s="13">
        <v>71</v>
      </c>
      <c r="F246" s="36" t="s">
        <v>8</v>
      </c>
      <c r="G246" s="13">
        <v>18.269200000000001</v>
      </c>
      <c r="H246" s="36" t="s">
        <v>248</v>
      </c>
    </row>
    <row r="247" spans="2:8" x14ac:dyDescent="0.45">
      <c r="B247" s="36" t="s">
        <v>328</v>
      </c>
      <c r="C247" s="36" t="s">
        <v>63</v>
      </c>
      <c r="D247" s="13">
        <v>2009</v>
      </c>
      <c r="E247" s="13">
        <v>48</v>
      </c>
      <c r="F247" s="36" t="s">
        <v>8</v>
      </c>
      <c r="G247" s="13">
        <v>14</v>
      </c>
      <c r="H247" s="36" t="s">
        <v>19</v>
      </c>
    </row>
    <row r="248" spans="2:8" x14ac:dyDescent="0.45">
      <c r="B248" s="36" t="s">
        <v>329</v>
      </c>
      <c r="C248" s="36" t="s">
        <v>65</v>
      </c>
      <c r="D248" s="13">
        <v>2009</v>
      </c>
      <c r="E248" s="13">
        <v>80</v>
      </c>
      <c r="F248" s="36" t="s">
        <v>8</v>
      </c>
      <c r="G248" s="13">
        <v>15</v>
      </c>
      <c r="H248" s="36" t="s">
        <v>19</v>
      </c>
    </row>
    <row r="249" spans="2:8" x14ac:dyDescent="0.45">
      <c r="B249" s="36" t="s">
        <v>330</v>
      </c>
      <c r="C249" s="36" t="s">
        <v>247</v>
      </c>
      <c r="D249" s="13">
        <v>2009</v>
      </c>
      <c r="E249" s="13">
        <v>50</v>
      </c>
      <c r="F249" s="36" t="s">
        <v>8</v>
      </c>
      <c r="G249" s="13">
        <v>18.269200000000001</v>
      </c>
      <c r="H249" s="36" t="s">
        <v>248</v>
      </c>
    </row>
    <row r="250" spans="2:8" x14ac:dyDescent="0.45">
      <c r="B250" s="36" t="s">
        <v>331</v>
      </c>
      <c r="C250" s="36" t="s">
        <v>332</v>
      </c>
      <c r="D250" s="13">
        <v>2009</v>
      </c>
      <c r="E250" s="13">
        <v>52</v>
      </c>
      <c r="F250" s="36" t="s">
        <v>8</v>
      </c>
      <c r="G250" s="13">
        <v>9.25</v>
      </c>
      <c r="H250" s="36" t="s">
        <v>103</v>
      </c>
    </row>
    <row r="251" spans="2:8" x14ac:dyDescent="0.45">
      <c r="B251" s="36" t="s">
        <v>333</v>
      </c>
      <c r="C251" s="36" t="s">
        <v>18</v>
      </c>
      <c r="D251" s="13">
        <v>2009</v>
      </c>
      <c r="E251" s="13">
        <v>68</v>
      </c>
      <c r="F251" s="36" t="s">
        <v>8</v>
      </c>
      <c r="G251" s="13">
        <v>12.45</v>
      </c>
      <c r="H251" s="36" t="s">
        <v>19</v>
      </c>
    </row>
    <row r="252" spans="2:8" x14ac:dyDescent="0.45">
      <c r="B252" s="36" t="s">
        <v>334</v>
      </c>
      <c r="C252" s="36" t="s">
        <v>247</v>
      </c>
      <c r="D252" s="13">
        <v>2009</v>
      </c>
      <c r="E252" s="13">
        <v>52</v>
      </c>
      <c r="F252" s="36" t="s">
        <v>9</v>
      </c>
      <c r="G252" s="13">
        <v>18.269200000000001</v>
      </c>
      <c r="H252" s="36" t="s">
        <v>248</v>
      </c>
    </row>
    <row r="253" spans="2:8" x14ac:dyDescent="0.45">
      <c r="B253" s="36" t="s">
        <v>335</v>
      </c>
      <c r="C253" s="36" t="s">
        <v>36</v>
      </c>
      <c r="D253" s="13">
        <v>2009</v>
      </c>
      <c r="E253" s="13">
        <v>36</v>
      </c>
      <c r="F253" s="36" t="s">
        <v>8</v>
      </c>
      <c r="G253" s="13">
        <v>13.45</v>
      </c>
      <c r="H253" s="36" t="s">
        <v>19</v>
      </c>
    </row>
    <row r="254" spans="2:8" x14ac:dyDescent="0.45">
      <c r="B254" s="36" t="s">
        <v>336</v>
      </c>
      <c r="C254" s="36" t="s">
        <v>65</v>
      </c>
      <c r="D254" s="13">
        <v>2009</v>
      </c>
      <c r="E254" s="13">
        <v>71</v>
      </c>
      <c r="F254" s="36" t="s">
        <v>8</v>
      </c>
      <c r="G254" s="13">
        <v>15</v>
      </c>
      <c r="H254" s="36" t="s">
        <v>19</v>
      </c>
    </row>
    <row r="255" spans="2:8" x14ac:dyDescent="0.45">
      <c r="B255" s="36" t="s">
        <v>337</v>
      </c>
      <c r="C255" s="36" t="s">
        <v>18</v>
      </c>
      <c r="D255" s="13">
        <v>2009</v>
      </c>
      <c r="E255" s="13">
        <v>51</v>
      </c>
      <c r="F255" s="36" t="s">
        <v>8</v>
      </c>
      <c r="G255" s="13">
        <v>12.45</v>
      </c>
      <c r="H255" s="36" t="s">
        <v>19</v>
      </c>
    </row>
    <row r="256" spans="2:8" x14ac:dyDescent="0.45">
      <c r="B256" s="36" t="s">
        <v>338</v>
      </c>
      <c r="C256" s="36" t="s">
        <v>36</v>
      </c>
      <c r="D256" s="13">
        <v>2009</v>
      </c>
      <c r="E256" s="13">
        <v>36</v>
      </c>
      <c r="F256" s="36" t="s">
        <v>8</v>
      </c>
      <c r="G256" s="13">
        <v>13.45</v>
      </c>
      <c r="H256" s="36" t="s">
        <v>19</v>
      </c>
    </row>
    <row r="257" spans="2:8" x14ac:dyDescent="0.45">
      <c r="B257" s="36" t="s">
        <v>339</v>
      </c>
      <c r="C257" s="36" t="s">
        <v>65</v>
      </c>
      <c r="D257" s="13">
        <v>2009</v>
      </c>
      <c r="E257" s="13">
        <v>49</v>
      </c>
      <c r="F257" s="36" t="s">
        <v>8</v>
      </c>
      <c r="G257" s="13">
        <v>15</v>
      </c>
      <c r="H257" s="36" t="s">
        <v>19</v>
      </c>
    </row>
    <row r="258" spans="2:8" x14ac:dyDescent="0.45">
      <c r="B258" s="36" t="s">
        <v>340</v>
      </c>
      <c r="C258" s="36" t="s">
        <v>63</v>
      </c>
      <c r="D258" s="13">
        <v>2009</v>
      </c>
      <c r="E258" s="13">
        <v>51</v>
      </c>
      <c r="F258" s="36" t="s">
        <v>8</v>
      </c>
      <c r="G258" s="13">
        <v>14</v>
      </c>
      <c r="H258" s="36" t="s">
        <v>19</v>
      </c>
    </row>
    <row r="259" spans="2:8" x14ac:dyDescent="0.45">
      <c r="B259" s="36" t="s">
        <v>341</v>
      </c>
      <c r="C259" s="36" t="s">
        <v>332</v>
      </c>
      <c r="D259" s="13">
        <v>2009</v>
      </c>
      <c r="E259" s="13">
        <v>52</v>
      </c>
      <c r="F259" s="36" t="s">
        <v>9</v>
      </c>
      <c r="G259" s="13">
        <v>9.25</v>
      </c>
      <c r="H259" s="36" t="s">
        <v>103</v>
      </c>
    </row>
    <row r="260" spans="2:8" x14ac:dyDescent="0.45">
      <c r="B260" s="36" t="s">
        <v>342</v>
      </c>
      <c r="C260" s="36" t="s">
        <v>36</v>
      </c>
      <c r="D260" s="13">
        <v>2009</v>
      </c>
      <c r="E260" s="13">
        <v>36</v>
      </c>
      <c r="F260" s="36" t="s">
        <v>9</v>
      </c>
      <c r="G260" s="13">
        <v>13.45</v>
      </c>
      <c r="H260" s="36" t="s">
        <v>19</v>
      </c>
    </row>
    <row r="261" spans="2:8" x14ac:dyDescent="0.45">
      <c r="B261" s="36" t="s">
        <v>343</v>
      </c>
      <c r="C261" s="36" t="s">
        <v>140</v>
      </c>
      <c r="D261" s="13">
        <v>2009</v>
      </c>
      <c r="E261" s="13">
        <v>80</v>
      </c>
      <c r="F261" s="36" t="s">
        <v>8</v>
      </c>
      <c r="G261" s="13">
        <v>10.5769</v>
      </c>
      <c r="H261" s="36" t="s">
        <v>89</v>
      </c>
    </row>
    <row r="262" spans="2:8" x14ac:dyDescent="0.45">
      <c r="B262" s="36" t="s">
        <v>344</v>
      </c>
      <c r="C262" s="36" t="s">
        <v>18</v>
      </c>
      <c r="D262" s="13">
        <v>2009</v>
      </c>
      <c r="E262" s="13">
        <v>49</v>
      </c>
      <c r="F262" s="36" t="s">
        <v>8</v>
      </c>
      <c r="G262" s="13">
        <v>12.45</v>
      </c>
      <c r="H262" s="36" t="s">
        <v>19</v>
      </c>
    </row>
    <row r="263" spans="2:8" x14ac:dyDescent="0.45">
      <c r="B263" s="36" t="s">
        <v>345</v>
      </c>
      <c r="C263" s="36" t="s">
        <v>18</v>
      </c>
      <c r="D263" s="13">
        <v>2009</v>
      </c>
      <c r="E263" s="13">
        <v>53</v>
      </c>
      <c r="F263" s="36" t="s">
        <v>8</v>
      </c>
      <c r="G263" s="13">
        <v>12.45</v>
      </c>
      <c r="H263" s="36" t="s">
        <v>19</v>
      </c>
    </row>
    <row r="264" spans="2:8" x14ac:dyDescent="0.45">
      <c r="B264" s="36" t="s">
        <v>346</v>
      </c>
      <c r="C264" s="36" t="s">
        <v>36</v>
      </c>
      <c r="D264" s="13">
        <v>2009</v>
      </c>
      <c r="E264" s="13">
        <v>36</v>
      </c>
      <c r="F264" s="36" t="s">
        <v>8</v>
      </c>
      <c r="G264" s="13">
        <v>13.45</v>
      </c>
      <c r="H264" s="36" t="s">
        <v>19</v>
      </c>
    </row>
    <row r="265" spans="2:8" x14ac:dyDescent="0.45">
      <c r="B265" s="36" t="s">
        <v>347</v>
      </c>
      <c r="C265" s="36" t="s">
        <v>65</v>
      </c>
      <c r="D265" s="13">
        <v>2009</v>
      </c>
      <c r="E265" s="13">
        <v>49</v>
      </c>
      <c r="F265" s="36" t="s">
        <v>8</v>
      </c>
      <c r="G265" s="13">
        <v>15</v>
      </c>
      <c r="H265" s="36" t="s">
        <v>19</v>
      </c>
    </row>
    <row r="266" spans="2:8" x14ac:dyDescent="0.45">
      <c r="B266" s="36" t="s">
        <v>348</v>
      </c>
      <c r="C266" s="36" t="s">
        <v>63</v>
      </c>
      <c r="D266" s="13">
        <v>2009</v>
      </c>
      <c r="E266" s="13">
        <v>53</v>
      </c>
      <c r="F266" s="36" t="s">
        <v>9</v>
      </c>
      <c r="G266" s="13">
        <v>14</v>
      </c>
      <c r="H266" s="36" t="s">
        <v>19</v>
      </c>
    </row>
    <row r="267" spans="2:8" x14ac:dyDescent="0.45">
      <c r="B267" s="36" t="s">
        <v>349</v>
      </c>
      <c r="C267" s="36" t="s">
        <v>332</v>
      </c>
      <c r="D267" s="13">
        <v>2009</v>
      </c>
      <c r="E267" s="13">
        <v>51</v>
      </c>
      <c r="F267" s="36" t="s">
        <v>8</v>
      </c>
      <c r="G267" s="13">
        <v>9.25</v>
      </c>
      <c r="H267" s="36" t="s">
        <v>103</v>
      </c>
    </row>
    <row r="268" spans="2:8" x14ac:dyDescent="0.45">
      <c r="B268" s="36" t="s">
        <v>350</v>
      </c>
      <c r="C268" s="36" t="s">
        <v>332</v>
      </c>
      <c r="D268" s="13">
        <v>2009</v>
      </c>
      <c r="E268" s="13">
        <v>69</v>
      </c>
      <c r="F268" s="36" t="s">
        <v>9</v>
      </c>
      <c r="G268" s="13">
        <v>9.25</v>
      </c>
      <c r="H268" s="36" t="s">
        <v>103</v>
      </c>
    </row>
    <row r="269" spans="2:8" x14ac:dyDescent="0.45">
      <c r="B269" s="36" t="s">
        <v>351</v>
      </c>
      <c r="C269" s="36" t="s">
        <v>247</v>
      </c>
      <c r="D269" s="13">
        <v>2009</v>
      </c>
      <c r="E269" s="13">
        <v>49</v>
      </c>
      <c r="F269" s="36" t="s">
        <v>8</v>
      </c>
      <c r="G269" s="13">
        <v>18.269200000000001</v>
      </c>
      <c r="H269" s="36" t="s">
        <v>248</v>
      </c>
    </row>
    <row r="270" spans="2:8" x14ac:dyDescent="0.45">
      <c r="B270" s="36" t="s">
        <v>352</v>
      </c>
      <c r="C270" s="36" t="s">
        <v>36</v>
      </c>
      <c r="D270" s="13">
        <v>2009</v>
      </c>
      <c r="E270" s="13">
        <v>36</v>
      </c>
      <c r="F270" s="36" t="s">
        <v>8</v>
      </c>
      <c r="G270" s="13">
        <v>13.45</v>
      </c>
      <c r="H270" s="36" t="s">
        <v>19</v>
      </c>
    </row>
    <row r="271" spans="2:8" x14ac:dyDescent="0.45">
      <c r="B271" s="36" t="s">
        <v>353</v>
      </c>
      <c r="C271" s="36" t="s">
        <v>27</v>
      </c>
      <c r="D271" s="13">
        <v>2010</v>
      </c>
      <c r="E271" s="13">
        <v>45</v>
      </c>
      <c r="F271" s="36" t="s">
        <v>8</v>
      </c>
      <c r="G271" s="13">
        <v>28.8462</v>
      </c>
      <c r="H271" s="36" t="s">
        <v>28</v>
      </c>
    </row>
    <row r="272" spans="2:8" x14ac:dyDescent="0.45">
      <c r="B272" s="36" t="s">
        <v>354</v>
      </c>
      <c r="C272" s="36" t="s">
        <v>355</v>
      </c>
      <c r="D272" s="13">
        <v>2010</v>
      </c>
      <c r="E272" s="13">
        <v>45</v>
      </c>
      <c r="F272" s="36" t="s">
        <v>9</v>
      </c>
      <c r="G272" s="13">
        <v>12.75</v>
      </c>
      <c r="H272" s="36" t="s">
        <v>248</v>
      </c>
    </row>
    <row r="273" spans="2:8" x14ac:dyDescent="0.45">
      <c r="B273" s="36" t="s">
        <v>356</v>
      </c>
      <c r="C273" s="36" t="s">
        <v>30</v>
      </c>
      <c r="D273" s="13">
        <v>2010</v>
      </c>
      <c r="E273" s="13">
        <v>34</v>
      </c>
      <c r="F273" s="36" t="s">
        <v>9</v>
      </c>
      <c r="G273" s="13">
        <v>25</v>
      </c>
      <c r="H273" s="36" t="s">
        <v>28</v>
      </c>
    </row>
    <row r="274" spans="2:8" x14ac:dyDescent="0.45">
      <c r="B274" s="36" t="s">
        <v>357</v>
      </c>
      <c r="C274" s="36" t="s">
        <v>355</v>
      </c>
      <c r="D274" s="13">
        <v>2010</v>
      </c>
      <c r="E274" s="13">
        <v>45</v>
      </c>
      <c r="F274" s="36" t="s">
        <v>8</v>
      </c>
      <c r="G274" s="13">
        <v>12.75</v>
      </c>
      <c r="H274" s="36" t="s">
        <v>248</v>
      </c>
    </row>
    <row r="275" spans="2:8" x14ac:dyDescent="0.45">
      <c r="B275" s="36" t="s">
        <v>358</v>
      </c>
      <c r="C275" s="36" t="s">
        <v>359</v>
      </c>
      <c r="D275" s="13">
        <v>2010</v>
      </c>
      <c r="E275" s="13">
        <v>43</v>
      </c>
      <c r="F275" s="36" t="s">
        <v>8</v>
      </c>
      <c r="G275" s="13">
        <v>36.057699999999997</v>
      </c>
      <c r="H275" s="36" t="s">
        <v>25</v>
      </c>
    </row>
    <row r="276" spans="2:8" x14ac:dyDescent="0.45">
      <c r="B276" s="36" t="s">
        <v>360</v>
      </c>
      <c r="C276" s="36" t="s">
        <v>361</v>
      </c>
      <c r="D276" s="13">
        <v>2010</v>
      </c>
      <c r="E276" s="13">
        <v>71</v>
      </c>
      <c r="F276" s="36" t="s">
        <v>8</v>
      </c>
      <c r="G276" s="13">
        <v>48.100999999999999</v>
      </c>
      <c r="H276" s="36" t="s">
        <v>362</v>
      </c>
    </row>
    <row r="277" spans="2:8" x14ac:dyDescent="0.45">
      <c r="B277" s="36" t="s">
        <v>363</v>
      </c>
      <c r="C277" s="36" t="s">
        <v>21</v>
      </c>
      <c r="D277" s="13">
        <v>2010</v>
      </c>
      <c r="E277" s="13">
        <v>48</v>
      </c>
      <c r="F277" s="36" t="s">
        <v>9</v>
      </c>
      <c r="G277" s="13">
        <v>13.461499999999999</v>
      </c>
      <c r="H277" s="36" t="s">
        <v>22</v>
      </c>
    </row>
    <row r="278" spans="2:8" x14ac:dyDescent="0.45">
      <c r="B278" s="36" t="s">
        <v>364</v>
      </c>
      <c r="C278" s="36" t="s">
        <v>38</v>
      </c>
      <c r="D278" s="13">
        <v>2010</v>
      </c>
      <c r="E278" s="13">
        <v>62</v>
      </c>
      <c r="F278" s="36" t="s">
        <v>9</v>
      </c>
      <c r="G278" s="13">
        <v>32.692300000000003</v>
      </c>
      <c r="H278" s="36" t="s">
        <v>25</v>
      </c>
    </row>
    <row r="279" spans="2:8" x14ac:dyDescent="0.45">
      <c r="B279" s="36" t="s">
        <v>365</v>
      </c>
      <c r="C279" s="36" t="s">
        <v>97</v>
      </c>
      <c r="D279" s="13">
        <v>2010</v>
      </c>
      <c r="E279" s="13">
        <v>45</v>
      </c>
      <c r="F279" s="36" t="s">
        <v>8</v>
      </c>
      <c r="G279" s="13">
        <v>14.4231</v>
      </c>
      <c r="H279" s="36" t="s">
        <v>22</v>
      </c>
    </row>
    <row r="280" spans="2:8" x14ac:dyDescent="0.45">
      <c r="B280" s="36" t="s">
        <v>366</v>
      </c>
      <c r="C280" s="36" t="s">
        <v>21</v>
      </c>
      <c r="D280" s="13">
        <v>2010</v>
      </c>
      <c r="E280" s="13">
        <v>45</v>
      </c>
      <c r="F280" s="36" t="s">
        <v>9</v>
      </c>
      <c r="G280" s="13">
        <v>13.461499999999999</v>
      </c>
      <c r="H280" s="36" t="s">
        <v>22</v>
      </c>
    </row>
    <row r="281" spans="2:8" x14ac:dyDescent="0.45">
      <c r="B281" s="36" t="s">
        <v>367</v>
      </c>
      <c r="C281" s="36" t="s">
        <v>368</v>
      </c>
      <c r="D281" s="13">
        <v>2010</v>
      </c>
      <c r="E281" s="13">
        <v>45</v>
      </c>
      <c r="F281" s="36" t="s">
        <v>8</v>
      </c>
      <c r="G281" s="13">
        <v>72.115399999999994</v>
      </c>
      <c r="H281" s="36" t="s">
        <v>362</v>
      </c>
    </row>
    <row r="282" spans="2:8" x14ac:dyDescent="0.45">
      <c r="B282" s="36" t="s">
        <v>369</v>
      </c>
      <c r="C282" s="36" t="s">
        <v>370</v>
      </c>
      <c r="D282" s="13">
        <v>2010</v>
      </c>
      <c r="E282" s="13">
        <v>45</v>
      </c>
      <c r="F282" s="36" t="s">
        <v>9</v>
      </c>
      <c r="G282" s="13">
        <v>30</v>
      </c>
      <c r="H282" s="36" t="s">
        <v>248</v>
      </c>
    </row>
    <row r="283" spans="2:8" x14ac:dyDescent="0.45">
      <c r="B283" s="36" t="s">
        <v>369</v>
      </c>
      <c r="C283" s="36" t="s">
        <v>370</v>
      </c>
      <c r="D283" s="13">
        <v>2010</v>
      </c>
      <c r="E283" s="13">
        <v>45</v>
      </c>
      <c r="F283" s="36" t="s">
        <v>9</v>
      </c>
      <c r="G283" s="13">
        <v>30</v>
      </c>
      <c r="H283" s="36" t="s">
        <v>248</v>
      </c>
    </row>
    <row r="284" spans="2:8" x14ac:dyDescent="0.45">
      <c r="B284" s="36" t="s">
        <v>369</v>
      </c>
      <c r="C284" s="36" t="s">
        <v>370</v>
      </c>
      <c r="D284" s="13">
        <v>2010</v>
      </c>
      <c r="E284" s="13">
        <v>45</v>
      </c>
      <c r="F284" s="36" t="s">
        <v>9</v>
      </c>
      <c r="G284" s="13">
        <v>30</v>
      </c>
      <c r="H284" s="36" t="s">
        <v>248</v>
      </c>
    </row>
    <row r="285" spans="2:8" x14ac:dyDescent="0.45">
      <c r="B285" s="36" t="s">
        <v>371</v>
      </c>
      <c r="C285" s="36" t="s">
        <v>372</v>
      </c>
      <c r="D285" s="13">
        <v>2010</v>
      </c>
      <c r="E285" s="13">
        <v>54</v>
      </c>
      <c r="F285" s="36" t="s">
        <v>8</v>
      </c>
      <c r="G285" s="13">
        <v>23.076899999999998</v>
      </c>
      <c r="H285" s="36" t="s">
        <v>362</v>
      </c>
    </row>
    <row r="286" spans="2:8" x14ac:dyDescent="0.45">
      <c r="B286" s="36" t="s">
        <v>373</v>
      </c>
      <c r="C286" s="36" t="s">
        <v>372</v>
      </c>
      <c r="D286" s="13">
        <v>2010</v>
      </c>
      <c r="E286" s="13">
        <v>43</v>
      </c>
      <c r="F286" s="36" t="s">
        <v>9</v>
      </c>
      <c r="G286" s="13">
        <v>23.076899999999998</v>
      </c>
      <c r="H286" s="36" t="s">
        <v>362</v>
      </c>
    </row>
    <row r="287" spans="2:8" x14ac:dyDescent="0.45">
      <c r="B287" s="36" t="s">
        <v>374</v>
      </c>
      <c r="C287" s="36" t="s">
        <v>372</v>
      </c>
      <c r="D287" s="13">
        <v>2010</v>
      </c>
      <c r="E287" s="13">
        <v>60</v>
      </c>
      <c r="F287" s="36" t="s">
        <v>9</v>
      </c>
      <c r="G287" s="13">
        <v>23.076899999999998</v>
      </c>
      <c r="H287" s="36" t="s">
        <v>362</v>
      </c>
    </row>
    <row r="288" spans="2:8" x14ac:dyDescent="0.45">
      <c r="B288" s="36" t="s">
        <v>375</v>
      </c>
      <c r="C288" s="36" t="s">
        <v>372</v>
      </c>
      <c r="D288" s="13">
        <v>2010</v>
      </c>
      <c r="E288" s="13">
        <v>48</v>
      </c>
      <c r="F288" s="36" t="s">
        <v>8</v>
      </c>
      <c r="G288" s="13">
        <v>23.076899999999998</v>
      </c>
      <c r="H288" s="36" t="s">
        <v>362</v>
      </c>
    </row>
    <row r="289" spans="2:8" x14ac:dyDescent="0.45">
      <c r="B289" s="36" t="s">
        <v>376</v>
      </c>
      <c r="C289" s="36" t="s">
        <v>372</v>
      </c>
      <c r="D289" s="13">
        <v>2010</v>
      </c>
      <c r="E289" s="13">
        <v>49</v>
      </c>
      <c r="F289" s="36" t="s">
        <v>8</v>
      </c>
      <c r="G289" s="13">
        <v>23.076899999999998</v>
      </c>
      <c r="H289" s="36" t="s">
        <v>362</v>
      </c>
    </row>
    <row r="290" spans="2:8" x14ac:dyDescent="0.45">
      <c r="B290" s="36" t="s">
        <v>377</v>
      </c>
      <c r="C290" s="36" t="s">
        <v>372</v>
      </c>
      <c r="D290" s="13">
        <v>2010</v>
      </c>
      <c r="E290" s="13">
        <v>48</v>
      </c>
      <c r="F290" s="36" t="s">
        <v>9</v>
      </c>
      <c r="G290" s="13">
        <v>23.076899999999998</v>
      </c>
      <c r="H290" s="36" t="s">
        <v>362</v>
      </c>
    </row>
    <row r="291" spans="2:8" x14ac:dyDescent="0.45">
      <c r="B291" s="36" t="s">
        <v>378</v>
      </c>
      <c r="C291" s="36" t="s">
        <v>372</v>
      </c>
      <c r="D291" s="13">
        <v>2010</v>
      </c>
      <c r="E291" s="13">
        <v>79</v>
      </c>
      <c r="F291" s="36" t="s">
        <v>8</v>
      </c>
      <c r="G291" s="13">
        <v>23.076899999999998</v>
      </c>
      <c r="H291" s="36" t="s">
        <v>362</v>
      </c>
    </row>
    <row r="292" spans="2:8" x14ac:dyDescent="0.45">
      <c r="B292" s="36" t="s">
        <v>379</v>
      </c>
      <c r="C292" s="36" t="s">
        <v>372</v>
      </c>
      <c r="D292" s="13">
        <v>2010</v>
      </c>
      <c r="E292" s="13">
        <v>83</v>
      </c>
      <c r="F292" s="36" t="s">
        <v>8</v>
      </c>
      <c r="G292" s="13">
        <v>23.076899999999998</v>
      </c>
      <c r="H292" s="36" t="s">
        <v>362</v>
      </c>
    </row>
    <row r="293" spans="2:8" x14ac:dyDescent="0.45">
      <c r="B293" s="36" t="s">
        <v>380</v>
      </c>
      <c r="C293" s="36" t="s">
        <v>372</v>
      </c>
      <c r="D293" s="13">
        <v>2010</v>
      </c>
      <c r="E293" s="13">
        <v>49</v>
      </c>
      <c r="F293" s="36" t="s">
        <v>8</v>
      </c>
      <c r="G293" s="13">
        <v>23.076899999999998</v>
      </c>
      <c r="H293" s="36" t="s">
        <v>362</v>
      </c>
    </row>
    <row r="294" spans="2:8" x14ac:dyDescent="0.45">
      <c r="B294" s="36" t="s">
        <v>381</v>
      </c>
      <c r="C294" s="36" t="s">
        <v>382</v>
      </c>
      <c r="D294" s="13">
        <v>2011</v>
      </c>
      <c r="E294" s="13">
        <v>65</v>
      </c>
      <c r="F294" s="36" t="s">
        <v>9</v>
      </c>
      <c r="G294" s="13">
        <v>48.100999999999999</v>
      </c>
      <c r="H294" s="36" t="s">
        <v>362</v>
      </c>
    </row>
    <row r="295" spans="2:8" x14ac:dyDescent="0.45">
      <c r="B295" s="36" t="s">
        <v>383</v>
      </c>
      <c r="C295" s="36" t="s">
        <v>372</v>
      </c>
      <c r="D295" s="13">
        <v>2011</v>
      </c>
      <c r="E295" s="13">
        <v>55</v>
      </c>
      <c r="F295" s="36" t="s">
        <v>9</v>
      </c>
      <c r="G295" s="13">
        <v>23.076899999999998</v>
      </c>
      <c r="H295" s="36" t="s">
        <v>362</v>
      </c>
    </row>
    <row r="296" spans="2:8" x14ac:dyDescent="0.45">
      <c r="B296" s="36" t="s">
        <v>384</v>
      </c>
      <c r="C296" s="36" t="s">
        <v>372</v>
      </c>
      <c r="D296" s="13">
        <v>2011</v>
      </c>
      <c r="E296" s="13">
        <v>47</v>
      </c>
      <c r="F296" s="36" t="s">
        <v>8</v>
      </c>
      <c r="G296" s="13">
        <v>23.076899999999998</v>
      </c>
      <c r="H296" s="36" t="s">
        <v>362</v>
      </c>
    </row>
    <row r="297" spans="2:8" x14ac:dyDescent="0.45">
      <c r="B297" s="36" t="s">
        <v>385</v>
      </c>
      <c r="C297" s="36" t="s">
        <v>372</v>
      </c>
      <c r="D297" s="13">
        <v>2012</v>
      </c>
      <c r="E297" s="13">
        <v>45</v>
      </c>
      <c r="F297" s="36" t="s">
        <v>8</v>
      </c>
      <c r="G297" s="13">
        <v>23.076899999999998</v>
      </c>
      <c r="H297" s="36" t="s">
        <v>362</v>
      </c>
    </row>
    <row r="298" spans="2:8" x14ac:dyDescent="0.45">
      <c r="B298" s="36" t="s">
        <v>386</v>
      </c>
      <c r="C298" s="36" t="s">
        <v>387</v>
      </c>
      <c r="D298" s="13">
        <v>2012</v>
      </c>
      <c r="E298" s="13">
        <v>48</v>
      </c>
      <c r="F298" s="36" t="s">
        <v>8</v>
      </c>
      <c r="G298" s="13">
        <v>48.100999999999999</v>
      </c>
      <c r="H298" s="36" t="s">
        <v>362</v>
      </c>
    </row>
    <row r="299" spans="2:8" x14ac:dyDescent="0.45">
      <c r="B299" s="36" t="s">
        <v>388</v>
      </c>
      <c r="C299" s="36" t="s">
        <v>372</v>
      </c>
      <c r="D299" s="13">
        <v>2012</v>
      </c>
      <c r="E299" s="13">
        <v>47</v>
      </c>
      <c r="F299" s="36" t="s">
        <v>9</v>
      </c>
      <c r="G299" s="13">
        <v>23.076899999999998</v>
      </c>
      <c r="H299" s="36" t="s">
        <v>362</v>
      </c>
    </row>
    <row r="300" spans="2:8" x14ac:dyDescent="0.45">
      <c r="B300" s="36" t="s">
        <v>389</v>
      </c>
      <c r="C300" s="36" t="s">
        <v>372</v>
      </c>
      <c r="D300" s="13">
        <v>2012</v>
      </c>
      <c r="E300" s="13">
        <v>52</v>
      </c>
      <c r="F300" s="36" t="s">
        <v>9</v>
      </c>
      <c r="G300" s="13">
        <v>23.076899999999998</v>
      </c>
      <c r="H300" s="36" t="s">
        <v>362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H41"/>
  <sheetViews>
    <sheetView workbookViewId="0">
      <selection activeCell="G27" sqref="G27"/>
    </sheetView>
  </sheetViews>
  <sheetFormatPr defaultRowHeight="14.25" x14ac:dyDescent="0.45"/>
  <cols>
    <col min="2" max="2" width="15.46484375" customWidth="1"/>
    <col min="3" max="3" width="24.59765625" bestFit="1" customWidth="1"/>
    <col min="4" max="4" width="9.53125" customWidth="1"/>
    <col min="7" max="7" width="10.06640625" customWidth="1"/>
    <col min="8" max="8" width="17.265625" customWidth="1"/>
  </cols>
  <sheetData>
    <row r="3" spans="2:8" x14ac:dyDescent="0.45"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  <row r="4" spans="2:8" x14ac:dyDescent="0.45">
      <c r="B4" s="4" t="s">
        <v>74</v>
      </c>
      <c r="C4" s="4" t="s">
        <v>65</v>
      </c>
      <c r="D4" s="2">
        <v>2008</v>
      </c>
      <c r="E4" s="2">
        <v>34</v>
      </c>
      <c r="F4" s="4" t="s">
        <v>8</v>
      </c>
      <c r="G4" s="2">
        <v>15</v>
      </c>
      <c r="H4" s="4" t="s">
        <v>19</v>
      </c>
    </row>
    <row r="5" spans="2:8" x14ac:dyDescent="0.45">
      <c r="B5" s="5" t="s">
        <v>83</v>
      </c>
      <c r="C5" s="5" t="s">
        <v>18</v>
      </c>
      <c r="D5" s="3">
        <v>2008</v>
      </c>
      <c r="E5" s="3">
        <v>33</v>
      </c>
      <c r="F5" s="5" t="s">
        <v>8</v>
      </c>
      <c r="G5" s="3">
        <v>12.45</v>
      </c>
      <c r="H5" s="5" t="s">
        <v>19</v>
      </c>
    </row>
    <row r="6" spans="2:8" x14ac:dyDescent="0.45">
      <c r="B6" s="4" t="s">
        <v>84</v>
      </c>
      <c r="C6" s="4" t="s">
        <v>45</v>
      </c>
      <c r="D6" s="2">
        <v>2008</v>
      </c>
      <c r="E6" s="2">
        <v>34</v>
      </c>
      <c r="F6" s="4" t="s">
        <v>8</v>
      </c>
      <c r="G6" s="2">
        <v>25</v>
      </c>
      <c r="H6" s="4" t="s">
        <v>19</v>
      </c>
    </row>
    <row r="7" spans="2:8" x14ac:dyDescent="0.45">
      <c r="B7" s="5" t="s">
        <v>85</v>
      </c>
      <c r="C7" s="5" t="s">
        <v>63</v>
      </c>
      <c r="D7" s="3">
        <v>2008</v>
      </c>
      <c r="E7" s="3">
        <v>33</v>
      </c>
      <c r="F7" s="5" t="s">
        <v>8</v>
      </c>
      <c r="G7" s="3">
        <v>14</v>
      </c>
      <c r="H7" s="5" t="s">
        <v>19</v>
      </c>
    </row>
    <row r="8" spans="2:8" x14ac:dyDescent="0.45">
      <c r="B8" s="4" t="s">
        <v>86</v>
      </c>
      <c r="C8" s="4" t="s">
        <v>57</v>
      </c>
      <c r="D8" s="2">
        <v>2008</v>
      </c>
      <c r="E8" s="2">
        <v>34</v>
      </c>
      <c r="F8" s="4" t="s">
        <v>9</v>
      </c>
      <c r="G8" s="2">
        <v>10</v>
      </c>
      <c r="H8" s="4" t="s">
        <v>19</v>
      </c>
    </row>
    <row r="9" spans="2:8" x14ac:dyDescent="0.45">
      <c r="B9" s="5" t="s">
        <v>95</v>
      </c>
      <c r="C9" s="5" t="s">
        <v>65</v>
      </c>
      <c r="D9" s="3">
        <v>2008</v>
      </c>
      <c r="E9" s="3">
        <v>33</v>
      </c>
      <c r="F9" s="5" t="s">
        <v>8</v>
      </c>
      <c r="G9" s="3">
        <v>15</v>
      </c>
      <c r="H9" s="5" t="s">
        <v>19</v>
      </c>
    </row>
    <row r="10" spans="2:8" x14ac:dyDescent="0.45">
      <c r="B10" s="4" t="s">
        <v>109</v>
      </c>
      <c r="C10" s="4" t="s">
        <v>110</v>
      </c>
      <c r="D10" s="2">
        <v>2008</v>
      </c>
      <c r="E10" s="2">
        <v>33</v>
      </c>
      <c r="F10" s="4" t="s">
        <v>8</v>
      </c>
      <c r="G10" s="2">
        <v>16.826899999999998</v>
      </c>
      <c r="H10" s="4" t="s">
        <v>111</v>
      </c>
    </row>
    <row r="11" spans="2:8" x14ac:dyDescent="0.45">
      <c r="B11" s="5" t="s">
        <v>145</v>
      </c>
      <c r="C11" s="5" t="s">
        <v>18</v>
      </c>
      <c r="D11" s="3">
        <v>2008</v>
      </c>
      <c r="E11" s="3">
        <v>34</v>
      </c>
      <c r="F11" s="5" t="s">
        <v>9</v>
      </c>
      <c r="G11" s="3">
        <v>12.45</v>
      </c>
      <c r="H11" s="5" t="s">
        <v>19</v>
      </c>
    </row>
    <row r="12" spans="2:8" x14ac:dyDescent="0.45">
      <c r="B12" s="4" t="s">
        <v>149</v>
      </c>
      <c r="C12" s="4" t="s">
        <v>18</v>
      </c>
      <c r="D12" s="2">
        <v>2008</v>
      </c>
      <c r="E12" s="2">
        <v>34</v>
      </c>
      <c r="F12" s="4" t="s">
        <v>9</v>
      </c>
      <c r="G12" s="2">
        <v>12.45</v>
      </c>
      <c r="H12" s="4" t="s">
        <v>19</v>
      </c>
    </row>
    <row r="13" spans="2:8" x14ac:dyDescent="0.45">
      <c r="B13" s="5" t="s">
        <v>158</v>
      </c>
      <c r="C13" s="5" t="s">
        <v>65</v>
      </c>
      <c r="D13" s="3">
        <v>2008</v>
      </c>
      <c r="E13" s="3">
        <v>34</v>
      </c>
      <c r="F13" s="5" t="s">
        <v>9</v>
      </c>
      <c r="G13" s="3">
        <v>15</v>
      </c>
      <c r="H13" s="5" t="s">
        <v>19</v>
      </c>
    </row>
    <row r="14" spans="2:8" x14ac:dyDescent="0.45">
      <c r="B14" s="4" t="s">
        <v>159</v>
      </c>
      <c r="C14" s="4" t="s">
        <v>63</v>
      </c>
      <c r="D14" s="2">
        <v>2008</v>
      </c>
      <c r="E14" s="2">
        <v>34</v>
      </c>
      <c r="F14" s="4" t="s">
        <v>8</v>
      </c>
      <c r="G14" s="2">
        <v>14</v>
      </c>
      <c r="H14" s="4" t="s">
        <v>19</v>
      </c>
    </row>
    <row r="15" spans="2:8" x14ac:dyDescent="0.45">
      <c r="B15" s="5" t="s">
        <v>165</v>
      </c>
      <c r="C15" s="5" t="s">
        <v>52</v>
      </c>
      <c r="D15" s="3">
        <v>2008</v>
      </c>
      <c r="E15" s="3">
        <v>33</v>
      </c>
      <c r="F15" s="5" t="s">
        <v>8</v>
      </c>
      <c r="G15" s="3">
        <v>9.5</v>
      </c>
      <c r="H15" s="5" t="s">
        <v>19</v>
      </c>
    </row>
    <row r="16" spans="2:8" x14ac:dyDescent="0.45">
      <c r="B16" s="4" t="s">
        <v>167</v>
      </c>
      <c r="C16" s="4" t="s">
        <v>65</v>
      </c>
      <c r="D16" s="2">
        <v>2008</v>
      </c>
      <c r="E16" s="2">
        <v>32</v>
      </c>
      <c r="F16" s="4" t="s">
        <v>8</v>
      </c>
      <c r="G16" s="2">
        <v>15</v>
      </c>
      <c r="H16" s="4" t="s">
        <v>19</v>
      </c>
    </row>
    <row r="17" spans="2:8" x14ac:dyDescent="0.45">
      <c r="B17" s="5" t="s">
        <v>182</v>
      </c>
      <c r="C17" s="5" t="s">
        <v>52</v>
      </c>
      <c r="D17" s="3">
        <v>2008</v>
      </c>
      <c r="E17" s="3">
        <v>34</v>
      </c>
      <c r="F17" s="5" t="s">
        <v>8</v>
      </c>
      <c r="G17" s="3">
        <v>9.5</v>
      </c>
      <c r="H17" s="5" t="s">
        <v>19</v>
      </c>
    </row>
    <row r="18" spans="2:8" x14ac:dyDescent="0.45">
      <c r="B18" s="4" t="s">
        <v>187</v>
      </c>
      <c r="C18" s="4" t="s">
        <v>63</v>
      </c>
      <c r="D18" s="2">
        <v>2008</v>
      </c>
      <c r="E18" s="2">
        <v>32</v>
      </c>
      <c r="F18" s="4" t="s">
        <v>8</v>
      </c>
      <c r="G18" s="2">
        <v>14</v>
      </c>
      <c r="H18" s="4" t="s">
        <v>19</v>
      </c>
    </row>
    <row r="19" spans="2:8" x14ac:dyDescent="0.45">
      <c r="B19" s="5" t="s">
        <v>191</v>
      </c>
      <c r="C19" s="5" t="s">
        <v>70</v>
      </c>
      <c r="D19" s="3">
        <v>2008</v>
      </c>
      <c r="E19" s="3">
        <v>33</v>
      </c>
      <c r="F19" s="5" t="s">
        <v>9</v>
      </c>
      <c r="G19" s="3">
        <v>11</v>
      </c>
      <c r="H19" s="5" t="s">
        <v>19</v>
      </c>
    </row>
    <row r="20" spans="2:8" x14ac:dyDescent="0.45">
      <c r="B20" s="4" t="s">
        <v>193</v>
      </c>
      <c r="C20" s="4" t="s">
        <v>70</v>
      </c>
      <c r="D20" s="2">
        <v>2008</v>
      </c>
      <c r="E20" s="2">
        <v>32</v>
      </c>
      <c r="F20" s="4" t="s">
        <v>9</v>
      </c>
      <c r="G20" s="2">
        <v>11</v>
      </c>
      <c r="H20" s="4" t="s">
        <v>19</v>
      </c>
    </row>
    <row r="21" spans="2:8" x14ac:dyDescent="0.45">
      <c r="B21" s="5" t="s">
        <v>200</v>
      </c>
      <c r="C21" s="5" t="s">
        <v>57</v>
      </c>
      <c r="D21" s="3">
        <v>2008</v>
      </c>
      <c r="E21" s="3">
        <v>34</v>
      </c>
      <c r="F21" s="5" t="s">
        <v>8</v>
      </c>
      <c r="G21" s="3">
        <v>10</v>
      </c>
      <c r="H21" s="5" t="s">
        <v>19</v>
      </c>
    </row>
    <row r="22" spans="2:8" x14ac:dyDescent="0.45">
      <c r="B22" s="4" t="s">
        <v>212</v>
      </c>
      <c r="C22" s="4" t="s">
        <v>57</v>
      </c>
      <c r="D22" s="2">
        <v>2008</v>
      </c>
      <c r="E22" s="2">
        <v>32</v>
      </c>
      <c r="F22" s="4" t="s">
        <v>9</v>
      </c>
      <c r="G22" s="2">
        <v>10</v>
      </c>
      <c r="H22" s="4" t="s">
        <v>19</v>
      </c>
    </row>
    <row r="23" spans="2:8" x14ac:dyDescent="0.45">
      <c r="B23" s="5" t="s">
        <v>213</v>
      </c>
      <c r="C23" s="5" t="s">
        <v>18</v>
      </c>
      <c r="D23" s="3">
        <v>2008</v>
      </c>
      <c r="E23" s="3">
        <v>33</v>
      </c>
      <c r="F23" s="5" t="s">
        <v>9</v>
      </c>
      <c r="G23" s="3">
        <v>12.45</v>
      </c>
      <c r="H23" s="5" t="s">
        <v>19</v>
      </c>
    </row>
    <row r="24" spans="2:8" x14ac:dyDescent="0.45">
      <c r="B24" s="4" t="s">
        <v>223</v>
      </c>
      <c r="C24" s="4" t="s">
        <v>140</v>
      </c>
      <c r="D24" s="2">
        <v>2008</v>
      </c>
      <c r="E24" s="2">
        <v>34</v>
      </c>
      <c r="F24" s="4" t="s">
        <v>8</v>
      </c>
      <c r="G24" s="2">
        <v>10.5769</v>
      </c>
      <c r="H24" s="4" t="s">
        <v>89</v>
      </c>
    </row>
    <row r="25" spans="2:8" x14ac:dyDescent="0.45">
      <c r="B25" s="5" t="s">
        <v>224</v>
      </c>
      <c r="C25" s="5" t="s">
        <v>52</v>
      </c>
      <c r="D25" s="3">
        <v>2008</v>
      </c>
      <c r="E25" s="3">
        <v>34</v>
      </c>
      <c r="F25" s="5" t="s">
        <v>8</v>
      </c>
      <c r="G25" s="3">
        <v>9.5</v>
      </c>
      <c r="H25" s="5" t="s">
        <v>19</v>
      </c>
    </row>
    <row r="26" spans="2:8" x14ac:dyDescent="0.45">
      <c r="B26" s="4" t="s">
        <v>226</v>
      </c>
      <c r="C26" s="4" t="s">
        <v>227</v>
      </c>
      <c r="D26" s="2">
        <v>2008</v>
      </c>
      <c r="E26" s="2">
        <v>34</v>
      </c>
      <c r="F26" s="4" t="s">
        <v>8</v>
      </c>
      <c r="G26" s="2">
        <v>84.134600000000006</v>
      </c>
      <c r="H26" s="4" t="s">
        <v>19</v>
      </c>
    </row>
    <row r="27" spans="2:8" x14ac:dyDescent="0.45">
      <c r="B27" s="5" t="s">
        <v>232</v>
      </c>
      <c r="C27" s="5" t="s">
        <v>65</v>
      </c>
      <c r="D27" s="3">
        <v>2008</v>
      </c>
      <c r="E27" s="3">
        <v>33</v>
      </c>
      <c r="F27" s="5" t="s">
        <v>8</v>
      </c>
      <c r="G27" s="3">
        <v>15</v>
      </c>
      <c r="H27" s="5" t="s">
        <v>19</v>
      </c>
    </row>
    <row r="28" spans="2:8" x14ac:dyDescent="0.45">
      <c r="B28" s="4" t="s">
        <v>233</v>
      </c>
      <c r="C28" s="4" t="s">
        <v>70</v>
      </c>
      <c r="D28" s="2">
        <v>2008</v>
      </c>
      <c r="E28" s="2">
        <v>34</v>
      </c>
      <c r="F28" s="4" t="s">
        <v>9</v>
      </c>
      <c r="G28" s="2">
        <v>11</v>
      </c>
      <c r="H28" s="4" t="s">
        <v>19</v>
      </c>
    </row>
    <row r="29" spans="2:8" x14ac:dyDescent="0.45">
      <c r="B29" s="5" t="s">
        <v>236</v>
      </c>
      <c r="C29" s="5" t="s">
        <v>57</v>
      </c>
      <c r="D29" s="3">
        <v>2008</v>
      </c>
      <c r="E29" s="3">
        <v>33</v>
      </c>
      <c r="F29" s="5" t="s">
        <v>8</v>
      </c>
      <c r="G29" s="3">
        <v>10</v>
      </c>
      <c r="H29" s="5" t="s">
        <v>19</v>
      </c>
    </row>
    <row r="30" spans="2:8" x14ac:dyDescent="0.45">
      <c r="B30" s="4" t="s">
        <v>241</v>
      </c>
      <c r="C30" s="4" t="s">
        <v>197</v>
      </c>
      <c r="D30" s="2">
        <v>2008</v>
      </c>
      <c r="E30" s="2">
        <v>33</v>
      </c>
      <c r="F30" s="4" t="s">
        <v>8</v>
      </c>
      <c r="G30" s="2">
        <v>25</v>
      </c>
      <c r="H30" s="4" t="s">
        <v>19</v>
      </c>
    </row>
    <row r="31" spans="2:8" x14ac:dyDescent="0.45">
      <c r="B31" s="5" t="s">
        <v>252</v>
      </c>
      <c r="C31" s="5" t="s">
        <v>52</v>
      </c>
      <c r="D31" s="3">
        <v>2008</v>
      </c>
      <c r="E31" s="3">
        <v>34</v>
      </c>
      <c r="F31" s="5" t="s">
        <v>9</v>
      </c>
      <c r="G31" s="3">
        <v>9.5</v>
      </c>
      <c r="H31" s="5" t="s">
        <v>19</v>
      </c>
    </row>
    <row r="32" spans="2:8" x14ac:dyDescent="0.45">
      <c r="B32" s="4" t="s">
        <v>257</v>
      </c>
      <c r="C32" s="4" t="s">
        <v>65</v>
      </c>
      <c r="D32" s="2">
        <v>2008</v>
      </c>
      <c r="E32" s="2">
        <v>32</v>
      </c>
      <c r="F32" s="4" t="s">
        <v>8</v>
      </c>
      <c r="G32" s="2">
        <v>15</v>
      </c>
      <c r="H32" s="4" t="s">
        <v>19</v>
      </c>
    </row>
    <row r="33" spans="2:8" x14ac:dyDescent="0.45">
      <c r="B33" s="5" t="s">
        <v>258</v>
      </c>
      <c r="C33" s="5" t="s">
        <v>211</v>
      </c>
      <c r="D33" s="3">
        <v>2008</v>
      </c>
      <c r="E33" s="3">
        <v>34</v>
      </c>
      <c r="F33" s="5" t="s">
        <v>8</v>
      </c>
      <c r="G33" s="3">
        <v>25</v>
      </c>
      <c r="H33" s="5" t="s">
        <v>19</v>
      </c>
    </row>
    <row r="34" spans="2:8" x14ac:dyDescent="0.45">
      <c r="B34" s="4" t="s">
        <v>259</v>
      </c>
      <c r="C34" s="4" t="s">
        <v>18</v>
      </c>
      <c r="D34" s="2">
        <v>2008</v>
      </c>
      <c r="E34" s="2">
        <v>32</v>
      </c>
      <c r="F34" s="4" t="s">
        <v>8</v>
      </c>
      <c r="G34" s="2">
        <v>12.45</v>
      </c>
      <c r="H34" s="4" t="s">
        <v>19</v>
      </c>
    </row>
    <row r="35" spans="2:8" x14ac:dyDescent="0.45">
      <c r="B35" s="5" t="s">
        <v>265</v>
      </c>
      <c r="C35" s="5" t="s">
        <v>70</v>
      </c>
      <c r="D35" s="3">
        <v>2008</v>
      </c>
      <c r="E35" s="3">
        <v>32</v>
      </c>
      <c r="F35" s="5" t="s">
        <v>8</v>
      </c>
      <c r="G35" s="3">
        <v>11</v>
      </c>
      <c r="H35" s="5" t="s">
        <v>19</v>
      </c>
    </row>
    <row r="36" spans="2:8" x14ac:dyDescent="0.45">
      <c r="B36" s="4" t="s">
        <v>271</v>
      </c>
      <c r="C36" s="4" t="s">
        <v>61</v>
      </c>
      <c r="D36" s="2">
        <v>2008</v>
      </c>
      <c r="E36" s="2">
        <v>34</v>
      </c>
      <c r="F36" s="4" t="s">
        <v>8</v>
      </c>
      <c r="G36" s="2">
        <v>25</v>
      </c>
      <c r="H36" s="4" t="s">
        <v>19</v>
      </c>
    </row>
    <row r="37" spans="2:8" x14ac:dyDescent="0.45">
      <c r="B37" s="5" t="s">
        <v>278</v>
      </c>
      <c r="C37" s="5" t="s">
        <v>70</v>
      </c>
      <c r="D37" s="3">
        <v>2008</v>
      </c>
      <c r="E37" s="3">
        <v>33</v>
      </c>
      <c r="F37" s="5" t="s">
        <v>8</v>
      </c>
      <c r="G37" s="3">
        <v>11</v>
      </c>
      <c r="H37" s="5" t="s">
        <v>19</v>
      </c>
    </row>
    <row r="38" spans="2:8" x14ac:dyDescent="0.45">
      <c r="B38" s="4" t="s">
        <v>281</v>
      </c>
      <c r="C38" s="4" t="s">
        <v>78</v>
      </c>
      <c r="D38" s="2">
        <v>2008</v>
      </c>
      <c r="E38" s="2">
        <v>32</v>
      </c>
      <c r="F38" s="4" t="s">
        <v>8</v>
      </c>
      <c r="G38" s="2">
        <v>9</v>
      </c>
      <c r="H38" s="4" t="s">
        <v>79</v>
      </c>
    </row>
    <row r="39" spans="2:8" x14ac:dyDescent="0.45">
      <c r="B39" s="5" t="s">
        <v>289</v>
      </c>
      <c r="C39" s="5" t="s">
        <v>70</v>
      </c>
      <c r="D39" s="3">
        <v>2008</v>
      </c>
      <c r="E39" s="3">
        <v>33</v>
      </c>
      <c r="F39" s="5" t="s">
        <v>9</v>
      </c>
      <c r="G39" s="3">
        <v>11</v>
      </c>
      <c r="H39" s="5" t="s">
        <v>19</v>
      </c>
    </row>
    <row r="40" spans="2:8" x14ac:dyDescent="0.45">
      <c r="B40" s="4" t="s">
        <v>298</v>
      </c>
      <c r="C40" s="4" t="s">
        <v>57</v>
      </c>
      <c r="D40" s="2">
        <v>2008</v>
      </c>
      <c r="E40" s="2">
        <v>34</v>
      </c>
      <c r="F40" s="4" t="s">
        <v>8</v>
      </c>
      <c r="G40" s="2">
        <v>10</v>
      </c>
      <c r="H40" s="4" t="s">
        <v>19</v>
      </c>
    </row>
    <row r="41" spans="2:8" x14ac:dyDescent="0.45">
      <c r="B41" s="6" t="s">
        <v>356</v>
      </c>
      <c r="C41" s="6" t="s">
        <v>30</v>
      </c>
      <c r="D41" s="7">
        <v>2010</v>
      </c>
      <c r="E41" s="7">
        <v>34</v>
      </c>
      <c r="F41" s="6" t="s">
        <v>9</v>
      </c>
      <c r="G41" s="7">
        <v>25</v>
      </c>
      <c r="H41" s="6" t="s">
        <v>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H261"/>
  <sheetViews>
    <sheetView workbookViewId="0">
      <selection activeCell="C11" sqref="C11"/>
    </sheetView>
  </sheetViews>
  <sheetFormatPr defaultRowHeight="14.25" x14ac:dyDescent="0.45"/>
  <cols>
    <col min="2" max="2" width="22.06640625" bestFit="1" customWidth="1"/>
    <col min="3" max="3" width="34.6640625" bestFit="1" customWidth="1"/>
    <col min="4" max="4" width="9.53125" customWidth="1"/>
    <col min="7" max="7" width="10.06640625" customWidth="1"/>
    <col min="8" max="8" width="22.3984375" bestFit="1" customWidth="1"/>
  </cols>
  <sheetData>
    <row r="3" spans="2:8" x14ac:dyDescent="0.45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2:8" x14ac:dyDescent="0.45">
      <c r="B4" s="1" t="s">
        <v>17</v>
      </c>
      <c r="C4" s="1" t="s">
        <v>18</v>
      </c>
      <c r="D4">
        <v>2006</v>
      </c>
      <c r="E4">
        <v>41</v>
      </c>
      <c r="F4" s="1" t="s">
        <v>8</v>
      </c>
      <c r="G4">
        <v>12.45</v>
      </c>
      <c r="H4" s="1" t="s">
        <v>19</v>
      </c>
    </row>
    <row r="5" spans="2:8" x14ac:dyDescent="0.45">
      <c r="B5" s="1" t="s">
        <v>20</v>
      </c>
      <c r="C5" s="1" t="s">
        <v>21</v>
      </c>
      <c r="D5">
        <v>2006</v>
      </c>
      <c r="E5">
        <v>36</v>
      </c>
      <c r="F5" s="1" t="s">
        <v>8</v>
      </c>
      <c r="G5">
        <v>13.461499999999999</v>
      </c>
      <c r="H5" s="1" t="s">
        <v>22</v>
      </c>
    </row>
    <row r="6" spans="2:8" x14ac:dyDescent="0.45">
      <c r="B6" s="1" t="s">
        <v>23</v>
      </c>
      <c r="C6" s="1" t="s">
        <v>24</v>
      </c>
      <c r="D6">
        <v>2007</v>
      </c>
      <c r="E6">
        <v>48</v>
      </c>
      <c r="F6" s="1" t="s">
        <v>8</v>
      </c>
      <c r="G6">
        <v>43.269199999999998</v>
      </c>
      <c r="H6" s="1" t="s">
        <v>25</v>
      </c>
    </row>
    <row r="7" spans="2:8" x14ac:dyDescent="0.45">
      <c r="B7" s="1" t="s">
        <v>26</v>
      </c>
      <c r="C7" s="1" t="s">
        <v>27</v>
      </c>
      <c r="D7">
        <v>2007</v>
      </c>
      <c r="E7">
        <v>48</v>
      </c>
      <c r="F7" s="1" t="s">
        <v>8</v>
      </c>
      <c r="G7">
        <v>29.8462</v>
      </c>
      <c r="H7" s="1" t="s">
        <v>28</v>
      </c>
    </row>
    <row r="8" spans="2:8" x14ac:dyDescent="0.45">
      <c r="B8" s="1" t="s">
        <v>26</v>
      </c>
      <c r="C8" s="1" t="s">
        <v>27</v>
      </c>
      <c r="D8">
        <v>2007</v>
      </c>
      <c r="E8">
        <v>48</v>
      </c>
      <c r="F8" s="1" t="s">
        <v>8</v>
      </c>
      <c r="G8">
        <v>29.8462</v>
      </c>
      <c r="H8" s="1" t="s">
        <v>28</v>
      </c>
    </row>
    <row r="9" spans="2:8" x14ac:dyDescent="0.45">
      <c r="B9" s="1" t="s">
        <v>29</v>
      </c>
      <c r="C9" s="1" t="s">
        <v>30</v>
      </c>
      <c r="D9">
        <v>2007</v>
      </c>
      <c r="E9">
        <v>63</v>
      </c>
      <c r="F9" s="1" t="s">
        <v>8</v>
      </c>
      <c r="G9">
        <v>25</v>
      </c>
      <c r="H9" s="1" t="s">
        <v>28</v>
      </c>
    </row>
    <row r="10" spans="2:8" x14ac:dyDescent="0.45">
      <c r="B10" s="1" t="s">
        <v>31</v>
      </c>
      <c r="C10" s="1" t="s">
        <v>32</v>
      </c>
      <c r="D10">
        <v>2007</v>
      </c>
      <c r="E10">
        <v>48</v>
      </c>
      <c r="F10" s="1" t="s">
        <v>8</v>
      </c>
      <c r="G10">
        <v>37.5</v>
      </c>
      <c r="H10" s="1" t="s">
        <v>22</v>
      </c>
    </row>
    <row r="11" spans="2:8" x14ac:dyDescent="0.45">
      <c r="B11" s="1" t="s">
        <v>31</v>
      </c>
      <c r="C11" s="1" t="s">
        <v>32</v>
      </c>
      <c r="D11">
        <v>2007</v>
      </c>
      <c r="E11">
        <v>48</v>
      </c>
      <c r="F11" s="1" t="s">
        <v>8</v>
      </c>
      <c r="G11">
        <v>37.5</v>
      </c>
      <c r="H11" s="1" t="s">
        <v>22</v>
      </c>
    </row>
    <row r="12" spans="2:8" x14ac:dyDescent="0.45">
      <c r="B12" s="1" t="s">
        <v>33</v>
      </c>
      <c r="C12" s="1" t="s">
        <v>34</v>
      </c>
      <c r="D12">
        <v>2007</v>
      </c>
      <c r="E12">
        <v>67</v>
      </c>
      <c r="F12" s="1" t="s">
        <v>9</v>
      </c>
      <c r="G12">
        <v>25</v>
      </c>
      <c r="H12" s="1" t="s">
        <v>19</v>
      </c>
    </row>
    <row r="13" spans="2:8" x14ac:dyDescent="0.45">
      <c r="B13" s="1" t="s">
        <v>35</v>
      </c>
      <c r="C13" s="1" t="s">
        <v>36</v>
      </c>
      <c r="D13">
        <v>2007</v>
      </c>
      <c r="E13">
        <v>66</v>
      </c>
      <c r="F13" s="1" t="s">
        <v>9</v>
      </c>
      <c r="G13">
        <v>13.45</v>
      </c>
      <c r="H13" s="1" t="s">
        <v>19</v>
      </c>
    </row>
    <row r="14" spans="2:8" x14ac:dyDescent="0.45">
      <c r="B14" s="1" t="s">
        <v>37</v>
      </c>
      <c r="C14" s="1" t="s">
        <v>38</v>
      </c>
      <c r="D14">
        <v>2007</v>
      </c>
      <c r="E14">
        <v>70</v>
      </c>
      <c r="F14" s="1" t="s">
        <v>9</v>
      </c>
      <c r="G14">
        <v>32.692300000000003</v>
      </c>
      <c r="H14" s="1" t="s">
        <v>25</v>
      </c>
    </row>
    <row r="15" spans="2:8" x14ac:dyDescent="0.45">
      <c r="B15" s="1" t="s">
        <v>39</v>
      </c>
      <c r="C15" s="1" t="s">
        <v>36</v>
      </c>
      <c r="D15">
        <v>2007</v>
      </c>
      <c r="E15">
        <v>67</v>
      </c>
      <c r="F15" s="1" t="s">
        <v>8</v>
      </c>
      <c r="G15">
        <v>13.45</v>
      </c>
      <c r="H15" s="1" t="s">
        <v>19</v>
      </c>
    </row>
    <row r="16" spans="2:8" x14ac:dyDescent="0.45">
      <c r="B16" s="1" t="s">
        <v>40</v>
      </c>
      <c r="C16" s="1" t="s">
        <v>38</v>
      </c>
      <c r="D16">
        <v>2007</v>
      </c>
      <c r="E16">
        <v>64</v>
      </c>
      <c r="F16" s="1" t="s">
        <v>8</v>
      </c>
      <c r="G16">
        <v>32.692300000000003</v>
      </c>
      <c r="H16" s="1" t="s">
        <v>25</v>
      </c>
    </row>
    <row r="17" spans="2:8" x14ac:dyDescent="0.45">
      <c r="B17" s="1" t="s">
        <v>41</v>
      </c>
      <c r="C17" s="1" t="s">
        <v>42</v>
      </c>
      <c r="D17">
        <v>2007</v>
      </c>
      <c r="E17">
        <v>51</v>
      </c>
      <c r="F17" s="1" t="s">
        <v>9</v>
      </c>
      <c r="G17">
        <v>63.461500000000001</v>
      </c>
      <c r="H17" s="1" t="s">
        <v>25</v>
      </c>
    </row>
    <row r="18" spans="2:8" x14ac:dyDescent="0.45">
      <c r="B18" s="1" t="s">
        <v>43</v>
      </c>
      <c r="C18" s="1" t="s">
        <v>36</v>
      </c>
      <c r="D18">
        <v>2007</v>
      </c>
      <c r="E18">
        <v>66</v>
      </c>
      <c r="F18" s="1" t="s">
        <v>8</v>
      </c>
      <c r="G18">
        <v>13.45</v>
      </c>
      <c r="H18" s="1" t="s">
        <v>19</v>
      </c>
    </row>
    <row r="19" spans="2:8" x14ac:dyDescent="0.45">
      <c r="B19" s="1" t="s">
        <v>44</v>
      </c>
      <c r="C19" s="1" t="s">
        <v>45</v>
      </c>
      <c r="D19">
        <v>2007</v>
      </c>
      <c r="E19">
        <v>67</v>
      </c>
      <c r="F19" s="1" t="s">
        <v>8</v>
      </c>
      <c r="G19">
        <v>25</v>
      </c>
      <c r="H19" s="1" t="s">
        <v>19</v>
      </c>
    </row>
    <row r="20" spans="2:8" x14ac:dyDescent="0.45">
      <c r="B20" s="1" t="s">
        <v>46</v>
      </c>
      <c r="C20" s="1" t="s">
        <v>36</v>
      </c>
      <c r="D20">
        <v>2007</v>
      </c>
      <c r="E20">
        <v>66</v>
      </c>
      <c r="F20" s="1" t="s">
        <v>8</v>
      </c>
      <c r="G20">
        <v>13.45</v>
      </c>
      <c r="H20" s="1" t="s">
        <v>19</v>
      </c>
    </row>
    <row r="21" spans="2:8" x14ac:dyDescent="0.45">
      <c r="B21" s="1" t="s">
        <v>47</v>
      </c>
      <c r="C21" s="1" t="s">
        <v>34</v>
      </c>
      <c r="D21">
        <v>2007</v>
      </c>
      <c r="E21">
        <v>66</v>
      </c>
      <c r="F21" s="1" t="s">
        <v>9</v>
      </c>
      <c r="G21">
        <v>25</v>
      </c>
      <c r="H21" s="1" t="s">
        <v>19</v>
      </c>
    </row>
    <row r="22" spans="2:8" x14ac:dyDescent="0.45">
      <c r="B22" s="1" t="s">
        <v>48</v>
      </c>
      <c r="C22" s="1" t="s">
        <v>36</v>
      </c>
      <c r="D22">
        <v>2007</v>
      </c>
      <c r="E22">
        <v>67</v>
      </c>
      <c r="F22" s="1" t="s">
        <v>9</v>
      </c>
      <c r="G22">
        <v>13.45</v>
      </c>
      <c r="H22" s="1" t="s">
        <v>19</v>
      </c>
    </row>
    <row r="23" spans="2:8" x14ac:dyDescent="0.45">
      <c r="B23" s="1" t="s">
        <v>49</v>
      </c>
      <c r="C23" s="1" t="s">
        <v>34</v>
      </c>
      <c r="D23">
        <v>2007</v>
      </c>
      <c r="E23">
        <v>66</v>
      </c>
      <c r="F23" s="1" t="s">
        <v>8</v>
      </c>
      <c r="G23">
        <v>25</v>
      </c>
      <c r="H23" s="1" t="s">
        <v>19</v>
      </c>
    </row>
    <row r="24" spans="2:8" x14ac:dyDescent="0.45">
      <c r="B24" s="1" t="s">
        <v>50</v>
      </c>
      <c r="C24" s="1" t="s">
        <v>36</v>
      </c>
      <c r="D24">
        <v>2007</v>
      </c>
      <c r="E24">
        <v>67</v>
      </c>
      <c r="F24" s="1" t="s">
        <v>9</v>
      </c>
      <c r="G24">
        <v>13.45</v>
      </c>
      <c r="H24" s="1" t="s">
        <v>19</v>
      </c>
    </row>
    <row r="25" spans="2:8" x14ac:dyDescent="0.45">
      <c r="B25" s="1" t="s">
        <v>51</v>
      </c>
      <c r="C25" s="1" t="s">
        <v>52</v>
      </c>
      <c r="D25">
        <v>2008</v>
      </c>
      <c r="E25">
        <v>46</v>
      </c>
      <c r="F25" s="1" t="s">
        <v>8</v>
      </c>
      <c r="G25">
        <v>9.5</v>
      </c>
      <c r="H25" s="1" t="s">
        <v>19</v>
      </c>
    </row>
    <row r="26" spans="2:8" x14ac:dyDescent="0.45">
      <c r="B26" s="1" t="s">
        <v>53</v>
      </c>
      <c r="C26" s="1" t="s">
        <v>54</v>
      </c>
      <c r="D26">
        <v>2008</v>
      </c>
      <c r="E26">
        <v>40</v>
      </c>
      <c r="F26" s="1" t="s">
        <v>8</v>
      </c>
      <c r="G26">
        <v>24.519200000000001</v>
      </c>
      <c r="H26" s="1" t="s">
        <v>55</v>
      </c>
    </row>
    <row r="27" spans="2:8" x14ac:dyDescent="0.45">
      <c r="B27" s="1" t="s">
        <v>56</v>
      </c>
      <c r="C27" s="1" t="s">
        <v>57</v>
      </c>
      <c r="D27">
        <v>2008</v>
      </c>
      <c r="E27">
        <v>60</v>
      </c>
      <c r="F27" s="1" t="s">
        <v>8</v>
      </c>
      <c r="G27">
        <v>10</v>
      </c>
      <c r="H27" s="1" t="s">
        <v>19</v>
      </c>
    </row>
    <row r="28" spans="2:8" x14ac:dyDescent="0.45">
      <c r="B28" s="1" t="s">
        <v>58</v>
      </c>
      <c r="C28" s="1" t="s">
        <v>57</v>
      </c>
      <c r="D28">
        <v>2008</v>
      </c>
      <c r="E28">
        <v>47</v>
      </c>
      <c r="F28" s="1" t="s">
        <v>8</v>
      </c>
      <c r="G28">
        <v>10</v>
      </c>
      <c r="H28" s="1" t="s">
        <v>19</v>
      </c>
    </row>
    <row r="29" spans="2:8" x14ac:dyDescent="0.45">
      <c r="B29" s="1" t="s">
        <v>59</v>
      </c>
      <c r="C29" s="1" t="s">
        <v>52</v>
      </c>
      <c r="D29">
        <v>2008</v>
      </c>
      <c r="E29">
        <v>43</v>
      </c>
      <c r="F29" s="1" t="s">
        <v>8</v>
      </c>
      <c r="G29">
        <v>9.5</v>
      </c>
      <c r="H29" s="1" t="s">
        <v>19</v>
      </c>
    </row>
    <row r="30" spans="2:8" x14ac:dyDescent="0.45">
      <c r="B30" s="1" t="s">
        <v>60</v>
      </c>
      <c r="C30" s="1" t="s">
        <v>61</v>
      </c>
      <c r="D30">
        <v>2008</v>
      </c>
      <c r="E30">
        <v>39</v>
      </c>
      <c r="F30" s="1" t="s">
        <v>8</v>
      </c>
      <c r="G30">
        <v>25</v>
      </c>
      <c r="H30" s="1" t="s">
        <v>19</v>
      </c>
    </row>
    <row r="31" spans="2:8" x14ac:dyDescent="0.45">
      <c r="B31" s="1" t="s">
        <v>62</v>
      </c>
      <c r="C31" s="1" t="s">
        <v>63</v>
      </c>
      <c r="D31">
        <v>2008</v>
      </c>
      <c r="E31">
        <v>41</v>
      </c>
      <c r="F31" s="1" t="s">
        <v>8</v>
      </c>
      <c r="G31">
        <v>14</v>
      </c>
      <c r="H31" s="1" t="s">
        <v>19</v>
      </c>
    </row>
    <row r="32" spans="2:8" x14ac:dyDescent="0.45">
      <c r="B32" s="1" t="s">
        <v>64</v>
      </c>
      <c r="C32" s="1" t="s">
        <v>65</v>
      </c>
      <c r="D32">
        <v>2008</v>
      </c>
      <c r="E32">
        <v>42</v>
      </c>
      <c r="F32" s="1" t="s">
        <v>8</v>
      </c>
      <c r="G32">
        <v>15</v>
      </c>
      <c r="H32" s="1" t="s">
        <v>19</v>
      </c>
    </row>
    <row r="33" spans="2:8" x14ac:dyDescent="0.45">
      <c r="B33" s="1" t="s">
        <v>66</v>
      </c>
      <c r="C33" s="1" t="s">
        <v>67</v>
      </c>
      <c r="D33">
        <v>2008</v>
      </c>
      <c r="E33">
        <v>46</v>
      </c>
      <c r="F33" s="1" t="s">
        <v>8</v>
      </c>
      <c r="G33">
        <v>32.451900000000002</v>
      </c>
      <c r="H33" s="1" t="s">
        <v>68</v>
      </c>
    </row>
    <row r="34" spans="2:8" x14ac:dyDescent="0.45">
      <c r="B34" s="1" t="s">
        <v>69</v>
      </c>
      <c r="C34" s="1" t="s">
        <v>70</v>
      </c>
      <c r="D34">
        <v>2008</v>
      </c>
      <c r="E34">
        <v>37</v>
      </c>
      <c r="F34" s="1" t="s">
        <v>8</v>
      </c>
      <c r="G34">
        <v>11</v>
      </c>
      <c r="H34" s="1" t="s">
        <v>19</v>
      </c>
    </row>
    <row r="35" spans="2:8" x14ac:dyDescent="0.45">
      <c r="B35" s="1" t="s">
        <v>71</v>
      </c>
      <c r="C35" s="1" t="s">
        <v>72</v>
      </c>
      <c r="D35">
        <v>2008</v>
      </c>
      <c r="E35">
        <v>47</v>
      </c>
      <c r="F35" s="1" t="s">
        <v>9</v>
      </c>
      <c r="G35">
        <v>27.139399999999998</v>
      </c>
      <c r="H35" s="1" t="s">
        <v>73</v>
      </c>
    </row>
    <row r="36" spans="2:8" x14ac:dyDescent="0.45">
      <c r="B36" s="1" t="s">
        <v>75</v>
      </c>
      <c r="C36" s="1" t="s">
        <v>52</v>
      </c>
      <c r="D36">
        <v>2008</v>
      </c>
      <c r="E36">
        <v>38</v>
      </c>
      <c r="F36" s="1" t="s">
        <v>8</v>
      </c>
      <c r="G36">
        <v>9.5</v>
      </c>
      <c r="H36" s="1" t="s">
        <v>19</v>
      </c>
    </row>
    <row r="37" spans="2:8" x14ac:dyDescent="0.45">
      <c r="B37" s="1" t="s">
        <v>76</v>
      </c>
      <c r="C37" s="1" t="s">
        <v>52</v>
      </c>
      <c r="D37">
        <v>2008</v>
      </c>
      <c r="E37">
        <v>39</v>
      </c>
      <c r="F37" s="1" t="s">
        <v>8</v>
      </c>
      <c r="G37">
        <v>9.5</v>
      </c>
      <c r="H37" s="1" t="s">
        <v>19</v>
      </c>
    </row>
    <row r="38" spans="2:8" x14ac:dyDescent="0.45">
      <c r="B38" s="1" t="s">
        <v>77</v>
      </c>
      <c r="C38" s="1" t="s">
        <v>78</v>
      </c>
      <c r="D38">
        <v>2008</v>
      </c>
      <c r="E38">
        <v>45</v>
      </c>
      <c r="F38" s="1" t="s">
        <v>9</v>
      </c>
      <c r="G38">
        <v>9</v>
      </c>
      <c r="H38" s="1" t="s">
        <v>79</v>
      </c>
    </row>
    <row r="39" spans="2:8" x14ac:dyDescent="0.45">
      <c r="B39" s="1" t="s">
        <v>80</v>
      </c>
      <c r="C39" s="1" t="s">
        <v>81</v>
      </c>
      <c r="D39">
        <v>2008</v>
      </c>
      <c r="E39">
        <v>46</v>
      </c>
      <c r="F39" s="1" t="s">
        <v>8</v>
      </c>
      <c r="G39">
        <v>9.5</v>
      </c>
      <c r="H39" s="1" t="s">
        <v>79</v>
      </c>
    </row>
    <row r="40" spans="2:8" x14ac:dyDescent="0.45">
      <c r="B40" s="1" t="s">
        <v>82</v>
      </c>
      <c r="C40" s="1" t="s">
        <v>70</v>
      </c>
      <c r="D40">
        <v>2008</v>
      </c>
      <c r="E40">
        <v>45</v>
      </c>
      <c r="F40" s="1" t="s">
        <v>9</v>
      </c>
      <c r="G40">
        <v>11</v>
      </c>
      <c r="H40" s="1" t="s">
        <v>19</v>
      </c>
    </row>
    <row r="41" spans="2:8" x14ac:dyDescent="0.45">
      <c r="B41" s="1" t="s">
        <v>87</v>
      </c>
      <c r="C41" s="1" t="s">
        <v>88</v>
      </c>
      <c r="D41">
        <v>2008</v>
      </c>
      <c r="E41">
        <v>47</v>
      </c>
      <c r="F41" s="1" t="s">
        <v>8</v>
      </c>
      <c r="G41">
        <v>21.634599999999999</v>
      </c>
      <c r="H41" s="1" t="s">
        <v>89</v>
      </c>
    </row>
    <row r="42" spans="2:8" x14ac:dyDescent="0.45">
      <c r="B42" s="1" t="s">
        <v>90</v>
      </c>
      <c r="C42" s="1" t="s">
        <v>91</v>
      </c>
      <c r="D42">
        <v>2008</v>
      </c>
      <c r="E42">
        <v>47</v>
      </c>
      <c r="F42" s="1" t="s">
        <v>9</v>
      </c>
      <c r="G42">
        <v>50.480800000000002</v>
      </c>
      <c r="H42" s="1" t="s">
        <v>68</v>
      </c>
    </row>
    <row r="43" spans="2:8" x14ac:dyDescent="0.45">
      <c r="B43" s="1" t="s">
        <v>92</v>
      </c>
      <c r="C43" s="1" t="s">
        <v>70</v>
      </c>
      <c r="D43">
        <v>2008</v>
      </c>
      <c r="E43">
        <v>50</v>
      </c>
      <c r="F43" s="1" t="s">
        <v>8</v>
      </c>
      <c r="G43">
        <v>11</v>
      </c>
      <c r="H43" s="1" t="s">
        <v>19</v>
      </c>
    </row>
    <row r="44" spans="2:8" x14ac:dyDescent="0.45">
      <c r="B44" s="1" t="s">
        <v>93</v>
      </c>
      <c r="C44" s="1" t="s">
        <v>94</v>
      </c>
      <c r="D44">
        <v>2008</v>
      </c>
      <c r="E44">
        <v>54</v>
      </c>
      <c r="F44" s="1" t="s">
        <v>8</v>
      </c>
      <c r="G44">
        <v>23.557700000000001</v>
      </c>
      <c r="H44" s="1" t="s">
        <v>55</v>
      </c>
    </row>
    <row r="45" spans="2:8" x14ac:dyDescent="0.45">
      <c r="B45" s="1" t="s">
        <v>96</v>
      </c>
      <c r="C45" s="1" t="s">
        <v>97</v>
      </c>
      <c r="D45">
        <v>2008</v>
      </c>
      <c r="E45">
        <v>36</v>
      </c>
      <c r="F45" s="1" t="s">
        <v>8</v>
      </c>
      <c r="G45">
        <v>14.4231</v>
      </c>
      <c r="H45" s="1" t="s">
        <v>22</v>
      </c>
    </row>
    <row r="46" spans="2:8" x14ac:dyDescent="0.45">
      <c r="B46" s="1" t="s">
        <v>98</v>
      </c>
      <c r="C46" s="1" t="s">
        <v>99</v>
      </c>
      <c r="D46">
        <v>2008</v>
      </c>
      <c r="E46">
        <v>44</v>
      </c>
      <c r="F46" s="1" t="s">
        <v>8</v>
      </c>
      <c r="G46">
        <v>18.269200000000001</v>
      </c>
      <c r="H46" s="1" t="s">
        <v>73</v>
      </c>
    </row>
    <row r="47" spans="2:8" x14ac:dyDescent="0.45">
      <c r="B47" s="1" t="s">
        <v>100</v>
      </c>
      <c r="C47" s="1" t="s">
        <v>70</v>
      </c>
      <c r="D47">
        <v>2008</v>
      </c>
      <c r="E47">
        <v>43</v>
      </c>
      <c r="F47" s="1" t="s">
        <v>8</v>
      </c>
      <c r="G47">
        <v>11</v>
      </c>
      <c r="H47" s="1" t="s">
        <v>19</v>
      </c>
    </row>
    <row r="48" spans="2:8" x14ac:dyDescent="0.45">
      <c r="B48" s="1" t="s">
        <v>101</v>
      </c>
      <c r="C48" s="1" t="s">
        <v>102</v>
      </c>
      <c r="D48">
        <v>2008</v>
      </c>
      <c r="E48">
        <v>47</v>
      </c>
      <c r="F48" s="1" t="s">
        <v>8</v>
      </c>
      <c r="G48">
        <v>20.432700000000001</v>
      </c>
      <c r="H48" s="1" t="s">
        <v>103</v>
      </c>
    </row>
    <row r="49" spans="2:8" x14ac:dyDescent="0.45">
      <c r="B49" s="1" t="s">
        <v>104</v>
      </c>
      <c r="C49" s="1" t="s">
        <v>52</v>
      </c>
      <c r="D49">
        <v>2008</v>
      </c>
      <c r="E49">
        <v>40</v>
      </c>
      <c r="F49" s="1" t="s">
        <v>9</v>
      </c>
      <c r="G49">
        <v>9.5</v>
      </c>
      <c r="H49" s="1" t="s">
        <v>19</v>
      </c>
    </row>
    <row r="50" spans="2:8" x14ac:dyDescent="0.45">
      <c r="B50" s="1" t="s">
        <v>105</v>
      </c>
      <c r="C50" s="1" t="s">
        <v>106</v>
      </c>
      <c r="D50">
        <v>2008</v>
      </c>
      <c r="E50">
        <v>35</v>
      </c>
      <c r="F50" s="1" t="s">
        <v>8</v>
      </c>
      <c r="G50">
        <v>25</v>
      </c>
      <c r="H50" s="1" t="s">
        <v>19</v>
      </c>
    </row>
    <row r="51" spans="2:8" x14ac:dyDescent="0.45">
      <c r="B51" s="1" t="s">
        <v>107</v>
      </c>
      <c r="C51" s="1" t="s">
        <v>57</v>
      </c>
      <c r="D51">
        <v>2008</v>
      </c>
      <c r="E51">
        <v>38</v>
      </c>
      <c r="F51" s="1" t="s">
        <v>8</v>
      </c>
      <c r="G51">
        <v>10</v>
      </c>
      <c r="H51" s="1" t="s">
        <v>19</v>
      </c>
    </row>
    <row r="52" spans="2:8" x14ac:dyDescent="0.45">
      <c r="B52" s="1" t="s">
        <v>108</v>
      </c>
      <c r="C52" s="1" t="s">
        <v>18</v>
      </c>
      <c r="D52">
        <v>2008</v>
      </c>
      <c r="E52">
        <v>38</v>
      </c>
      <c r="F52" s="1" t="s">
        <v>8</v>
      </c>
      <c r="G52">
        <v>12.45</v>
      </c>
      <c r="H52" s="1" t="s">
        <v>19</v>
      </c>
    </row>
    <row r="53" spans="2:8" x14ac:dyDescent="0.45">
      <c r="B53" s="1" t="s">
        <v>112</v>
      </c>
      <c r="C53" s="1" t="s">
        <v>63</v>
      </c>
      <c r="D53">
        <v>2008</v>
      </c>
      <c r="E53">
        <v>48</v>
      </c>
      <c r="F53" s="1" t="s">
        <v>8</v>
      </c>
      <c r="G53">
        <v>14</v>
      </c>
      <c r="H53" s="1" t="s">
        <v>19</v>
      </c>
    </row>
    <row r="54" spans="2:8" x14ac:dyDescent="0.45">
      <c r="B54" s="1" t="s">
        <v>113</v>
      </c>
      <c r="C54" s="1" t="s">
        <v>65</v>
      </c>
      <c r="D54">
        <v>2008</v>
      </c>
      <c r="E54">
        <v>37</v>
      </c>
      <c r="F54" s="1" t="s">
        <v>8</v>
      </c>
      <c r="G54">
        <v>15</v>
      </c>
      <c r="H54" s="1" t="s">
        <v>19</v>
      </c>
    </row>
    <row r="55" spans="2:8" x14ac:dyDescent="0.45">
      <c r="B55" s="1" t="s">
        <v>114</v>
      </c>
      <c r="C55" s="1" t="s">
        <v>18</v>
      </c>
      <c r="D55">
        <v>2008</v>
      </c>
      <c r="E55">
        <v>46</v>
      </c>
      <c r="F55" s="1" t="s">
        <v>8</v>
      </c>
      <c r="G55">
        <v>12.45</v>
      </c>
      <c r="H55" s="1" t="s">
        <v>19</v>
      </c>
    </row>
    <row r="56" spans="2:8" x14ac:dyDescent="0.45">
      <c r="B56" s="1" t="s">
        <v>115</v>
      </c>
      <c r="C56" s="1" t="s">
        <v>70</v>
      </c>
      <c r="D56">
        <v>2008</v>
      </c>
      <c r="E56">
        <v>45</v>
      </c>
      <c r="F56" s="1" t="s">
        <v>8</v>
      </c>
      <c r="G56">
        <v>11</v>
      </c>
      <c r="H56" s="1" t="s">
        <v>19</v>
      </c>
    </row>
    <row r="57" spans="2:8" x14ac:dyDescent="0.45">
      <c r="B57" s="1" t="s">
        <v>116</v>
      </c>
      <c r="C57" s="1" t="s">
        <v>117</v>
      </c>
      <c r="D57">
        <v>2008</v>
      </c>
      <c r="E57">
        <v>47</v>
      </c>
      <c r="F57" s="1" t="s">
        <v>9</v>
      </c>
      <c r="G57">
        <v>19</v>
      </c>
      <c r="H57" s="1" t="s">
        <v>118</v>
      </c>
    </row>
    <row r="58" spans="2:8" x14ac:dyDescent="0.45">
      <c r="B58" s="1" t="s">
        <v>119</v>
      </c>
      <c r="C58" s="1" t="s">
        <v>70</v>
      </c>
      <c r="D58">
        <v>2008</v>
      </c>
      <c r="E58">
        <v>36</v>
      </c>
      <c r="F58" s="1" t="s">
        <v>8</v>
      </c>
      <c r="G58">
        <v>11</v>
      </c>
      <c r="H58" s="1" t="s">
        <v>19</v>
      </c>
    </row>
    <row r="59" spans="2:8" x14ac:dyDescent="0.45">
      <c r="B59" s="1" t="s">
        <v>120</v>
      </c>
      <c r="C59" s="1" t="s">
        <v>52</v>
      </c>
      <c r="D59">
        <v>2008</v>
      </c>
      <c r="E59">
        <v>39</v>
      </c>
      <c r="F59" s="1" t="s">
        <v>9</v>
      </c>
      <c r="G59">
        <v>9.5</v>
      </c>
      <c r="H59" s="1" t="s">
        <v>19</v>
      </c>
    </row>
    <row r="60" spans="2:8" x14ac:dyDescent="0.45">
      <c r="B60" s="1" t="s">
        <v>121</v>
      </c>
      <c r="C60" s="1" t="s">
        <v>52</v>
      </c>
      <c r="D60">
        <v>2008</v>
      </c>
      <c r="E60">
        <v>46</v>
      </c>
      <c r="F60" s="1" t="s">
        <v>8</v>
      </c>
      <c r="G60">
        <v>9.5</v>
      </c>
      <c r="H60" s="1" t="s">
        <v>19</v>
      </c>
    </row>
    <row r="61" spans="2:8" x14ac:dyDescent="0.45">
      <c r="B61" s="1" t="s">
        <v>122</v>
      </c>
      <c r="C61" s="1" t="s">
        <v>65</v>
      </c>
      <c r="D61">
        <v>2008</v>
      </c>
      <c r="E61">
        <v>35</v>
      </c>
      <c r="F61" s="1" t="s">
        <v>8</v>
      </c>
      <c r="G61">
        <v>15</v>
      </c>
      <c r="H61" s="1" t="s">
        <v>19</v>
      </c>
    </row>
    <row r="62" spans="2:8" x14ac:dyDescent="0.45">
      <c r="B62" s="1" t="s">
        <v>123</v>
      </c>
      <c r="C62" s="1" t="s">
        <v>61</v>
      </c>
      <c r="D62">
        <v>2008</v>
      </c>
      <c r="E62">
        <v>39</v>
      </c>
      <c r="F62" s="1" t="s">
        <v>8</v>
      </c>
      <c r="G62">
        <v>25</v>
      </c>
      <c r="H62" s="1" t="s">
        <v>19</v>
      </c>
    </row>
    <row r="63" spans="2:8" x14ac:dyDescent="0.45">
      <c r="B63" s="1" t="s">
        <v>124</v>
      </c>
      <c r="C63" s="1" t="s">
        <v>63</v>
      </c>
      <c r="D63">
        <v>2008</v>
      </c>
      <c r="E63">
        <v>56</v>
      </c>
      <c r="F63" s="1" t="s">
        <v>8</v>
      </c>
      <c r="G63">
        <v>14</v>
      </c>
      <c r="H63" s="1" t="s">
        <v>19</v>
      </c>
    </row>
    <row r="64" spans="2:8" x14ac:dyDescent="0.45">
      <c r="B64" s="1" t="s">
        <v>125</v>
      </c>
      <c r="C64" s="1" t="s">
        <v>126</v>
      </c>
      <c r="D64">
        <v>2008</v>
      </c>
      <c r="E64">
        <v>38</v>
      </c>
      <c r="F64" s="1" t="s">
        <v>9</v>
      </c>
      <c r="G64">
        <v>27.4038</v>
      </c>
      <c r="H64" s="1" t="s">
        <v>68</v>
      </c>
    </row>
    <row r="65" spans="2:8" x14ac:dyDescent="0.45">
      <c r="B65" s="1" t="s">
        <v>127</v>
      </c>
      <c r="C65" s="1" t="s">
        <v>70</v>
      </c>
      <c r="D65">
        <v>2008</v>
      </c>
      <c r="E65">
        <v>43</v>
      </c>
      <c r="F65" s="1" t="s">
        <v>8</v>
      </c>
      <c r="G65">
        <v>11</v>
      </c>
      <c r="H65" s="1" t="s">
        <v>19</v>
      </c>
    </row>
    <row r="66" spans="2:8" x14ac:dyDescent="0.45">
      <c r="B66" s="1" t="s">
        <v>128</v>
      </c>
      <c r="C66" s="1" t="s">
        <v>65</v>
      </c>
      <c r="D66">
        <v>2008</v>
      </c>
      <c r="E66">
        <v>42</v>
      </c>
      <c r="F66" s="1" t="s">
        <v>8</v>
      </c>
      <c r="G66">
        <v>15</v>
      </c>
      <c r="H66" s="1" t="s">
        <v>19</v>
      </c>
    </row>
    <row r="67" spans="2:8" x14ac:dyDescent="0.45">
      <c r="B67" s="1" t="s">
        <v>129</v>
      </c>
      <c r="C67" s="1" t="s">
        <v>70</v>
      </c>
      <c r="D67">
        <v>2008</v>
      </c>
      <c r="E67">
        <v>35</v>
      </c>
      <c r="F67" s="1" t="s">
        <v>9</v>
      </c>
      <c r="G67">
        <v>11</v>
      </c>
      <c r="H67" s="1" t="s">
        <v>19</v>
      </c>
    </row>
    <row r="68" spans="2:8" x14ac:dyDescent="0.45">
      <c r="B68" s="1" t="s">
        <v>130</v>
      </c>
      <c r="C68" s="1" t="s">
        <v>131</v>
      </c>
      <c r="D68">
        <v>2008</v>
      </c>
      <c r="E68">
        <v>38</v>
      </c>
      <c r="F68" s="1" t="s">
        <v>9</v>
      </c>
      <c r="G68">
        <v>16.586500000000001</v>
      </c>
      <c r="H68" s="1" t="s">
        <v>73</v>
      </c>
    </row>
    <row r="69" spans="2:8" x14ac:dyDescent="0.45">
      <c r="B69" s="1" t="s">
        <v>132</v>
      </c>
      <c r="C69" s="1" t="s">
        <v>133</v>
      </c>
      <c r="D69">
        <v>2008</v>
      </c>
      <c r="E69">
        <v>38</v>
      </c>
      <c r="F69" s="1" t="s">
        <v>9</v>
      </c>
      <c r="G69">
        <v>43.269199999999998</v>
      </c>
      <c r="H69" s="1" t="s">
        <v>118</v>
      </c>
    </row>
    <row r="70" spans="2:8" x14ac:dyDescent="0.45">
      <c r="B70" s="1" t="s">
        <v>134</v>
      </c>
      <c r="C70" s="1" t="s">
        <v>78</v>
      </c>
      <c r="D70">
        <v>2008</v>
      </c>
      <c r="E70">
        <v>39</v>
      </c>
      <c r="F70" s="1" t="s">
        <v>9</v>
      </c>
      <c r="G70">
        <v>9</v>
      </c>
      <c r="H70" s="1" t="s">
        <v>79</v>
      </c>
    </row>
    <row r="71" spans="2:8" x14ac:dyDescent="0.45">
      <c r="B71" s="1" t="s">
        <v>135</v>
      </c>
      <c r="C71" s="1" t="s">
        <v>52</v>
      </c>
      <c r="D71">
        <v>2008</v>
      </c>
      <c r="E71">
        <v>47</v>
      </c>
      <c r="F71" s="1" t="s">
        <v>9</v>
      </c>
      <c r="G71">
        <v>9.5</v>
      </c>
      <c r="H71" s="1" t="s">
        <v>19</v>
      </c>
    </row>
    <row r="72" spans="2:8" x14ac:dyDescent="0.45">
      <c r="B72" s="1" t="s">
        <v>136</v>
      </c>
      <c r="C72" s="1" t="s">
        <v>45</v>
      </c>
      <c r="D72">
        <v>2008</v>
      </c>
      <c r="E72">
        <v>43</v>
      </c>
      <c r="F72" s="1" t="s">
        <v>8</v>
      </c>
      <c r="G72">
        <v>25</v>
      </c>
      <c r="H72" s="1" t="s">
        <v>19</v>
      </c>
    </row>
    <row r="73" spans="2:8" x14ac:dyDescent="0.45">
      <c r="B73" s="1" t="s">
        <v>137</v>
      </c>
      <c r="C73" s="1" t="s">
        <v>57</v>
      </c>
      <c r="D73">
        <v>2008</v>
      </c>
      <c r="E73">
        <v>37</v>
      </c>
      <c r="F73" s="1" t="s">
        <v>8</v>
      </c>
      <c r="G73">
        <v>10</v>
      </c>
      <c r="H73" s="1" t="s">
        <v>19</v>
      </c>
    </row>
    <row r="74" spans="2:8" x14ac:dyDescent="0.45">
      <c r="B74" s="1" t="s">
        <v>138</v>
      </c>
      <c r="C74" s="1" t="s">
        <v>18</v>
      </c>
      <c r="D74">
        <v>2008</v>
      </c>
      <c r="E74">
        <v>38</v>
      </c>
      <c r="F74" s="1" t="s">
        <v>8</v>
      </c>
      <c r="G74">
        <v>12.45</v>
      </c>
      <c r="H74" s="1" t="s">
        <v>19</v>
      </c>
    </row>
    <row r="75" spans="2:8" x14ac:dyDescent="0.45">
      <c r="B75" s="1" t="s">
        <v>139</v>
      </c>
      <c r="C75" s="1" t="s">
        <v>140</v>
      </c>
      <c r="D75">
        <v>2008</v>
      </c>
      <c r="E75">
        <v>47</v>
      </c>
      <c r="F75" s="1" t="s">
        <v>8</v>
      </c>
      <c r="G75">
        <v>10.5769</v>
      </c>
      <c r="H75" s="1" t="s">
        <v>89</v>
      </c>
    </row>
    <row r="76" spans="2:8" x14ac:dyDescent="0.45">
      <c r="B76" s="1" t="s">
        <v>141</v>
      </c>
      <c r="C76" s="1" t="s">
        <v>63</v>
      </c>
      <c r="D76">
        <v>2008</v>
      </c>
      <c r="E76">
        <v>36</v>
      </c>
      <c r="F76" s="1" t="s">
        <v>8</v>
      </c>
      <c r="G76">
        <v>14</v>
      </c>
      <c r="H76" s="1" t="s">
        <v>19</v>
      </c>
    </row>
    <row r="77" spans="2:8" x14ac:dyDescent="0.45">
      <c r="B77" s="1" t="s">
        <v>142</v>
      </c>
      <c r="C77" s="1" t="s">
        <v>143</v>
      </c>
      <c r="D77">
        <v>2008</v>
      </c>
      <c r="E77">
        <v>36</v>
      </c>
      <c r="F77" s="1" t="s">
        <v>9</v>
      </c>
      <c r="G77">
        <v>40.865400000000001</v>
      </c>
      <c r="H77" s="1" t="s">
        <v>144</v>
      </c>
    </row>
    <row r="78" spans="2:8" x14ac:dyDescent="0.45">
      <c r="B78" s="1" t="s">
        <v>146</v>
      </c>
      <c r="C78" s="1" t="s">
        <v>65</v>
      </c>
      <c r="D78">
        <v>2008</v>
      </c>
      <c r="E78">
        <v>45</v>
      </c>
      <c r="F78" s="1" t="s">
        <v>8</v>
      </c>
      <c r="G78">
        <v>15</v>
      </c>
      <c r="H78" s="1" t="s">
        <v>19</v>
      </c>
    </row>
    <row r="79" spans="2:8" x14ac:dyDescent="0.45">
      <c r="B79" s="1" t="s">
        <v>147</v>
      </c>
      <c r="C79" s="1" t="s">
        <v>99</v>
      </c>
      <c r="D79">
        <v>2008</v>
      </c>
      <c r="E79">
        <v>38</v>
      </c>
      <c r="F79" s="1" t="s">
        <v>8</v>
      </c>
      <c r="G79">
        <v>18.269200000000001</v>
      </c>
      <c r="H79" s="1" t="s">
        <v>73</v>
      </c>
    </row>
    <row r="80" spans="2:8" x14ac:dyDescent="0.45">
      <c r="B80" s="1" t="s">
        <v>148</v>
      </c>
      <c r="C80" s="1" t="s">
        <v>70</v>
      </c>
      <c r="D80">
        <v>2008</v>
      </c>
      <c r="E80">
        <v>45</v>
      </c>
      <c r="F80" s="1" t="s">
        <v>8</v>
      </c>
      <c r="G80">
        <v>11</v>
      </c>
      <c r="H80" s="1" t="s">
        <v>19</v>
      </c>
    </row>
    <row r="81" spans="2:8" x14ac:dyDescent="0.45">
      <c r="B81" s="1" t="s">
        <v>150</v>
      </c>
      <c r="C81" s="1" t="s">
        <v>151</v>
      </c>
      <c r="D81">
        <v>2008</v>
      </c>
      <c r="E81">
        <v>50</v>
      </c>
      <c r="F81" s="1" t="s">
        <v>8</v>
      </c>
      <c r="G81">
        <v>19.230799999999999</v>
      </c>
      <c r="H81" s="1" t="s">
        <v>79</v>
      </c>
    </row>
    <row r="82" spans="2:8" x14ac:dyDescent="0.45">
      <c r="B82" s="1" t="s">
        <v>152</v>
      </c>
      <c r="C82" s="1" t="s">
        <v>52</v>
      </c>
      <c r="D82">
        <v>2008</v>
      </c>
      <c r="E82">
        <v>41</v>
      </c>
      <c r="F82" s="1" t="s">
        <v>8</v>
      </c>
      <c r="G82">
        <v>9.5</v>
      </c>
      <c r="H82" s="1" t="s">
        <v>19</v>
      </c>
    </row>
    <row r="83" spans="2:8" x14ac:dyDescent="0.45">
      <c r="B83" s="1" t="s">
        <v>153</v>
      </c>
      <c r="C83" s="1" t="s">
        <v>106</v>
      </c>
      <c r="D83">
        <v>2008</v>
      </c>
      <c r="E83">
        <v>39</v>
      </c>
      <c r="F83" s="1" t="s">
        <v>8</v>
      </c>
      <c r="G83">
        <v>25</v>
      </c>
      <c r="H83" s="1" t="s">
        <v>19</v>
      </c>
    </row>
    <row r="84" spans="2:8" x14ac:dyDescent="0.45">
      <c r="B84" s="1" t="s">
        <v>154</v>
      </c>
      <c r="C84" s="1" t="s">
        <v>57</v>
      </c>
      <c r="D84">
        <v>2008</v>
      </c>
      <c r="E84">
        <v>42</v>
      </c>
      <c r="F84" s="1" t="s">
        <v>9</v>
      </c>
      <c r="G84">
        <v>10</v>
      </c>
      <c r="H84" s="1" t="s">
        <v>19</v>
      </c>
    </row>
    <row r="85" spans="2:8" x14ac:dyDescent="0.45">
      <c r="B85" s="1" t="s">
        <v>155</v>
      </c>
      <c r="C85" s="1" t="s">
        <v>18</v>
      </c>
      <c r="D85">
        <v>2008</v>
      </c>
      <c r="E85">
        <v>37</v>
      </c>
      <c r="F85" s="1" t="s">
        <v>9</v>
      </c>
      <c r="G85">
        <v>12.45</v>
      </c>
      <c r="H85" s="1" t="s">
        <v>19</v>
      </c>
    </row>
    <row r="86" spans="2:8" x14ac:dyDescent="0.45">
      <c r="B86" s="1" t="s">
        <v>156</v>
      </c>
      <c r="C86" s="1" t="s">
        <v>157</v>
      </c>
      <c r="D86">
        <v>2008</v>
      </c>
      <c r="E86">
        <v>47</v>
      </c>
      <c r="F86" s="1" t="s">
        <v>8</v>
      </c>
      <c r="G86">
        <v>17.788499999999999</v>
      </c>
      <c r="H86" s="1" t="s">
        <v>111</v>
      </c>
    </row>
    <row r="87" spans="2:8" x14ac:dyDescent="0.45">
      <c r="B87" s="1" t="s">
        <v>160</v>
      </c>
      <c r="C87" s="1" t="s">
        <v>65</v>
      </c>
      <c r="D87">
        <v>2008</v>
      </c>
      <c r="E87">
        <v>50</v>
      </c>
      <c r="F87" s="1" t="s">
        <v>8</v>
      </c>
      <c r="G87">
        <v>15</v>
      </c>
      <c r="H87" s="1" t="s">
        <v>19</v>
      </c>
    </row>
    <row r="88" spans="2:8" x14ac:dyDescent="0.45">
      <c r="B88" s="1" t="s">
        <v>161</v>
      </c>
      <c r="C88" s="1" t="s">
        <v>117</v>
      </c>
      <c r="D88">
        <v>2008</v>
      </c>
      <c r="E88">
        <v>47</v>
      </c>
      <c r="F88" s="1" t="s">
        <v>9</v>
      </c>
      <c r="G88">
        <v>19</v>
      </c>
      <c r="H88" s="1" t="s">
        <v>118</v>
      </c>
    </row>
    <row r="89" spans="2:8" x14ac:dyDescent="0.45">
      <c r="B89" s="1" t="s">
        <v>162</v>
      </c>
      <c r="C89" s="1" t="s">
        <v>70</v>
      </c>
      <c r="D89">
        <v>2008</v>
      </c>
      <c r="E89">
        <v>44</v>
      </c>
      <c r="F89" s="1" t="s">
        <v>8</v>
      </c>
      <c r="G89">
        <v>11</v>
      </c>
      <c r="H89" s="1" t="s">
        <v>19</v>
      </c>
    </row>
    <row r="90" spans="2:8" x14ac:dyDescent="0.45">
      <c r="B90" s="1" t="s">
        <v>163</v>
      </c>
      <c r="C90" s="1" t="s">
        <v>164</v>
      </c>
      <c r="D90">
        <v>2008</v>
      </c>
      <c r="E90">
        <v>41</v>
      </c>
      <c r="F90" s="1" t="s">
        <v>8</v>
      </c>
      <c r="G90">
        <v>16</v>
      </c>
      <c r="H90" s="1" t="s">
        <v>55</v>
      </c>
    </row>
    <row r="91" spans="2:8" x14ac:dyDescent="0.45">
      <c r="B91" s="1" t="s">
        <v>163</v>
      </c>
      <c r="C91" s="1" t="s">
        <v>164</v>
      </c>
      <c r="D91">
        <v>2008</v>
      </c>
      <c r="E91">
        <v>41</v>
      </c>
      <c r="F91" s="1" t="s">
        <v>8</v>
      </c>
      <c r="G91">
        <v>16</v>
      </c>
      <c r="H91" s="1" t="s">
        <v>55</v>
      </c>
    </row>
    <row r="92" spans="2:8" x14ac:dyDescent="0.45">
      <c r="B92" s="1" t="s">
        <v>166</v>
      </c>
      <c r="C92" s="1" t="s">
        <v>57</v>
      </c>
      <c r="D92">
        <v>2008</v>
      </c>
      <c r="E92">
        <v>36</v>
      </c>
      <c r="F92" s="1" t="s">
        <v>8</v>
      </c>
      <c r="G92">
        <v>10</v>
      </c>
      <c r="H92" s="1" t="s">
        <v>19</v>
      </c>
    </row>
    <row r="93" spans="2:8" x14ac:dyDescent="0.45">
      <c r="B93" s="1" t="s">
        <v>168</v>
      </c>
      <c r="C93" s="1" t="s">
        <v>63</v>
      </c>
      <c r="D93">
        <v>2008</v>
      </c>
      <c r="E93">
        <v>48</v>
      </c>
      <c r="F93" s="1" t="s">
        <v>8</v>
      </c>
      <c r="G93">
        <v>14</v>
      </c>
      <c r="H93" s="1" t="s">
        <v>19</v>
      </c>
    </row>
    <row r="94" spans="2:8" x14ac:dyDescent="0.45">
      <c r="B94" s="1" t="s">
        <v>169</v>
      </c>
      <c r="C94" s="1" t="s">
        <v>70</v>
      </c>
      <c r="D94">
        <v>2008</v>
      </c>
      <c r="E94">
        <v>46</v>
      </c>
      <c r="F94" s="1" t="s">
        <v>8</v>
      </c>
      <c r="G94">
        <v>11</v>
      </c>
      <c r="H94" s="1" t="s">
        <v>19</v>
      </c>
    </row>
    <row r="95" spans="2:8" x14ac:dyDescent="0.45">
      <c r="B95" s="1" t="s">
        <v>170</v>
      </c>
      <c r="C95" s="1" t="s">
        <v>126</v>
      </c>
      <c r="D95">
        <v>2008</v>
      </c>
      <c r="E95">
        <v>41</v>
      </c>
      <c r="F95" s="1" t="s">
        <v>8</v>
      </c>
      <c r="G95">
        <v>27.4038</v>
      </c>
      <c r="H95" s="1" t="s">
        <v>68</v>
      </c>
    </row>
    <row r="96" spans="2:8" x14ac:dyDescent="0.45">
      <c r="B96" s="1" t="s">
        <v>171</v>
      </c>
      <c r="C96" s="1" t="s">
        <v>172</v>
      </c>
      <c r="D96">
        <v>2008</v>
      </c>
      <c r="E96">
        <v>58</v>
      </c>
      <c r="F96" s="1" t="s">
        <v>8</v>
      </c>
      <c r="G96">
        <v>13.461499999999999</v>
      </c>
      <c r="H96" s="1" t="s">
        <v>118</v>
      </c>
    </row>
    <row r="97" spans="2:8" x14ac:dyDescent="0.45">
      <c r="B97" s="1" t="s">
        <v>173</v>
      </c>
      <c r="C97" s="1" t="s">
        <v>70</v>
      </c>
      <c r="D97">
        <v>2008</v>
      </c>
      <c r="E97">
        <v>50</v>
      </c>
      <c r="F97" s="1" t="s">
        <v>8</v>
      </c>
      <c r="G97">
        <v>11</v>
      </c>
      <c r="H97" s="1" t="s">
        <v>19</v>
      </c>
    </row>
    <row r="98" spans="2:8" x14ac:dyDescent="0.45">
      <c r="B98" s="1" t="s">
        <v>174</v>
      </c>
      <c r="C98" s="1" t="s">
        <v>65</v>
      </c>
      <c r="D98">
        <v>2008</v>
      </c>
      <c r="E98">
        <v>36</v>
      </c>
      <c r="F98" s="1" t="s">
        <v>9</v>
      </c>
      <c r="G98">
        <v>15</v>
      </c>
      <c r="H98" s="1" t="s">
        <v>19</v>
      </c>
    </row>
    <row r="99" spans="2:8" x14ac:dyDescent="0.45">
      <c r="B99" s="1" t="s">
        <v>175</v>
      </c>
      <c r="C99" s="1" t="s">
        <v>97</v>
      </c>
      <c r="D99">
        <v>2008</v>
      </c>
      <c r="E99">
        <v>60</v>
      </c>
      <c r="F99" s="1" t="s">
        <v>9</v>
      </c>
      <c r="G99">
        <v>14.4231</v>
      </c>
      <c r="H99" s="1" t="s">
        <v>22</v>
      </c>
    </row>
    <row r="100" spans="2:8" x14ac:dyDescent="0.45">
      <c r="B100" s="1" t="s">
        <v>176</v>
      </c>
      <c r="C100" s="1" t="s">
        <v>70</v>
      </c>
      <c r="D100">
        <v>2008</v>
      </c>
      <c r="E100">
        <v>45</v>
      </c>
      <c r="F100" s="1" t="s">
        <v>8</v>
      </c>
      <c r="G100">
        <v>11</v>
      </c>
      <c r="H100" s="1" t="s">
        <v>19</v>
      </c>
    </row>
    <row r="101" spans="2:8" x14ac:dyDescent="0.45">
      <c r="B101" s="1" t="s">
        <v>177</v>
      </c>
      <c r="C101" s="1" t="s">
        <v>178</v>
      </c>
      <c r="D101">
        <v>2008</v>
      </c>
      <c r="E101">
        <v>38</v>
      </c>
      <c r="F101" s="1" t="s">
        <v>8</v>
      </c>
      <c r="G101">
        <v>25</v>
      </c>
      <c r="H101" s="1" t="s">
        <v>19</v>
      </c>
    </row>
    <row r="102" spans="2:8" x14ac:dyDescent="0.45">
      <c r="B102" s="1" t="s">
        <v>179</v>
      </c>
      <c r="C102" s="1" t="s">
        <v>180</v>
      </c>
      <c r="D102">
        <v>2008</v>
      </c>
      <c r="E102">
        <v>54</v>
      </c>
      <c r="F102" s="1" t="s">
        <v>8</v>
      </c>
      <c r="G102">
        <v>125.5</v>
      </c>
      <c r="H102" s="1" t="s">
        <v>181</v>
      </c>
    </row>
    <row r="103" spans="2:8" x14ac:dyDescent="0.45">
      <c r="B103" s="1" t="s">
        <v>183</v>
      </c>
      <c r="C103" s="1" t="s">
        <v>140</v>
      </c>
      <c r="D103">
        <v>2008</v>
      </c>
      <c r="E103">
        <v>37</v>
      </c>
      <c r="F103" s="1" t="s">
        <v>8</v>
      </c>
      <c r="G103">
        <v>10.5769</v>
      </c>
      <c r="H103" s="1" t="s">
        <v>89</v>
      </c>
    </row>
    <row r="104" spans="2:8" x14ac:dyDescent="0.45">
      <c r="B104" s="1" t="s">
        <v>184</v>
      </c>
      <c r="C104" s="1" t="s">
        <v>57</v>
      </c>
      <c r="D104">
        <v>2008</v>
      </c>
      <c r="E104">
        <v>50</v>
      </c>
      <c r="F104" s="1" t="s">
        <v>9</v>
      </c>
      <c r="G104">
        <v>10</v>
      </c>
      <c r="H104" s="1" t="s">
        <v>19</v>
      </c>
    </row>
    <row r="105" spans="2:8" x14ac:dyDescent="0.45">
      <c r="B105" s="1" t="s">
        <v>185</v>
      </c>
      <c r="C105" s="1" t="s">
        <v>52</v>
      </c>
      <c r="D105">
        <v>2008</v>
      </c>
      <c r="E105">
        <v>36</v>
      </c>
      <c r="F105" s="1" t="s">
        <v>8</v>
      </c>
      <c r="G105">
        <v>9.5</v>
      </c>
      <c r="H105" s="1" t="s">
        <v>19</v>
      </c>
    </row>
    <row r="106" spans="2:8" x14ac:dyDescent="0.45">
      <c r="B106" s="1" t="s">
        <v>186</v>
      </c>
      <c r="C106" s="1" t="s">
        <v>143</v>
      </c>
      <c r="D106">
        <v>2008</v>
      </c>
      <c r="E106">
        <v>44</v>
      </c>
      <c r="F106" s="1" t="s">
        <v>9</v>
      </c>
      <c r="G106">
        <v>40.865400000000001</v>
      </c>
      <c r="H106" s="1" t="s">
        <v>144</v>
      </c>
    </row>
    <row r="107" spans="2:8" x14ac:dyDescent="0.45">
      <c r="B107" s="1" t="s">
        <v>188</v>
      </c>
      <c r="C107" s="1" t="s">
        <v>65</v>
      </c>
      <c r="D107">
        <v>2008</v>
      </c>
      <c r="E107">
        <v>35</v>
      </c>
      <c r="F107" s="1" t="s">
        <v>8</v>
      </c>
      <c r="G107">
        <v>15</v>
      </c>
      <c r="H107" s="1" t="s">
        <v>19</v>
      </c>
    </row>
    <row r="108" spans="2:8" x14ac:dyDescent="0.45">
      <c r="B108" s="1" t="s">
        <v>189</v>
      </c>
      <c r="C108" s="1" t="s">
        <v>190</v>
      </c>
      <c r="D108">
        <v>2008</v>
      </c>
      <c r="E108">
        <v>42</v>
      </c>
      <c r="F108" s="1" t="s">
        <v>8</v>
      </c>
      <c r="G108">
        <v>38.461500000000001</v>
      </c>
      <c r="H108" s="1" t="s">
        <v>68</v>
      </c>
    </row>
    <row r="109" spans="2:8" x14ac:dyDescent="0.45">
      <c r="B109" s="1" t="s">
        <v>192</v>
      </c>
      <c r="C109" s="1" t="s">
        <v>97</v>
      </c>
      <c r="D109">
        <v>2008</v>
      </c>
      <c r="E109">
        <v>43</v>
      </c>
      <c r="F109" s="1" t="s">
        <v>9</v>
      </c>
      <c r="G109">
        <v>14.4231</v>
      </c>
      <c r="H109" s="1" t="s">
        <v>22</v>
      </c>
    </row>
    <row r="110" spans="2:8" x14ac:dyDescent="0.45">
      <c r="B110" s="1" t="s">
        <v>194</v>
      </c>
      <c r="C110" s="1" t="s">
        <v>81</v>
      </c>
      <c r="D110">
        <v>2008</v>
      </c>
      <c r="E110">
        <v>49</v>
      </c>
      <c r="F110" s="1" t="s">
        <v>8</v>
      </c>
      <c r="G110">
        <v>9.5</v>
      </c>
      <c r="H110" s="1" t="s">
        <v>79</v>
      </c>
    </row>
    <row r="111" spans="2:8" x14ac:dyDescent="0.45">
      <c r="B111" s="1" t="s">
        <v>195</v>
      </c>
      <c r="C111" s="1" t="s">
        <v>18</v>
      </c>
      <c r="D111">
        <v>2008</v>
      </c>
      <c r="E111">
        <v>49</v>
      </c>
      <c r="F111" s="1" t="s">
        <v>8</v>
      </c>
      <c r="G111">
        <v>12.45</v>
      </c>
      <c r="H111" s="1" t="s">
        <v>19</v>
      </c>
    </row>
    <row r="112" spans="2:8" x14ac:dyDescent="0.45">
      <c r="B112" s="1" t="s">
        <v>196</v>
      </c>
      <c r="C112" s="1" t="s">
        <v>197</v>
      </c>
      <c r="D112">
        <v>2008</v>
      </c>
      <c r="E112">
        <v>46</v>
      </c>
      <c r="F112" s="1" t="s">
        <v>8</v>
      </c>
      <c r="G112">
        <v>25</v>
      </c>
      <c r="H112" s="1" t="s">
        <v>19</v>
      </c>
    </row>
    <row r="113" spans="2:8" x14ac:dyDescent="0.45">
      <c r="B113" s="1" t="s">
        <v>198</v>
      </c>
      <c r="C113" s="1" t="s">
        <v>52</v>
      </c>
      <c r="D113">
        <v>2008</v>
      </c>
      <c r="E113">
        <v>35</v>
      </c>
      <c r="F113" s="1" t="s">
        <v>8</v>
      </c>
      <c r="G113">
        <v>9.5</v>
      </c>
      <c r="H113" s="1" t="s">
        <v>19</v>
      </c>
    </row>
    <row r="114" spans="2:8" x14ac:dyDescent="0.45">
      <c r="B114" s="1" t="s">
        <v>199</v>
      </c>
      <c r="C114" s="1" t="s">
        <v>63</v>
      </c>
      <c r="D114">
        <v>2008</v>
      </c>
      <c r="E114">
        <v>38</v>
      </c>
      <c r="F114" s="1" t="s">
        <v>9</v>
      </c>
      <c r="G114">
        <v>14</v>
      </c>
      <c r="H114" s="1" t="s">
        <v>19</v>
      </c>
    </row>
    <row r="115" spans="2:8" x14ac:dyDescent="0.45">
      <c r="B115" s="1" t="s">
        <v>201</v>
      </c>
      <c r="C115" s="1" t="s">
        <v>202</v>
      </c>
      <c r="D115">
        <v>2008</v>
      </c>
      <c r="E115">
        <v>36</v>
      </c>
      <c r="F115" s="1" t="s">
        <v>8</v>
      </c>
      <c r="G115">
        <v>10.25</v>
      </c>
      <c r="H115" s="1" t="s">
        <v>111</v>
      </c>
    </row>
    <row r="116" spans="2:8" x14ac:dyDescent="0.45">
      <c r="B116" s="1" t="s">
        <v>203</v>
      </c>
      <c r="C116" s="1" t="s">
        <v>190</v>
      </c>
      <c r="D116">
        <v>2008</v>
      </c>
      <c r="E116">
        <v>47</v>
      </c>
      <c r="F116" s="1" t="s">
        <v>8</v>
      </c>
      <c r="G116">
        <v>38.461500000000001</v>
      </c>
      <c r="H116" s="1" t="s">
        <v>68</v>
      </c>
    </row>
    <row r="117" spans="2:8" x14ac:dyDescent="0.45">
      <c r="B117" s="1" t="s">
        <v>204</v>
      </c>
      <c r="C117" s="1" t="s">
        <v>18</v>
      </c>
      <c r="D117">
        <v>2008</v>
      </c>
      <c r="E117">
        <v>43</v>
      </c>
      <c r="F117" s="1" t="s">
        <v>8</v>
      </c>
      <c r="G117">
        <v>12.45</v>
      </c>
      <c r="H117" s="1" t="s">
        <v>19</v>
      </c>
    </row>
    <row r="118" spans="2:8" x14ac:dyDescent="0.45">
      <c r="B118" s="1" t="s">
        <v>205</v>
      </c>
      <c r="C118" s="1" t="s">
        <v>117</v>
      </c>
      <c r="D118">
        <v>2008</v>
      </c>
      <c r="E118">
        <v>38</v>
      </c>
      <c r="F118" s="1" t="s">
        <v>8</v>
      </c>
      <c r="G118">
        <v>19</v>
      </c>
      <c r="H118" s="1" t="s">
        <v>118</v>
      </c>
    </row>
    <row r="119" spans="2:8" x14ac:dyDescent="0.45">
      <c r="B119" s="1" t="s">
        <v>206</v>
      </c>
      <c r="C119" s="1" t="s">
        <v>70</v>
      </c>
      <c r="D119">
        <v>2008</v>
      </c>
      <c r="E119">
        <v>51</v>
      </c>
      <c r="F119" s="1" t="s">
        <v>8</v>
      </c>
      <c r="G119">
        <v>11</v>
      </c>
      <c r="H119" s="1" t="s">
        <v>19</v>
      </c>
    </row>
    <row r="120" spans="2:8" x14ac:dyDescent="0.45">
      <c r="B120" s="1" t="s">
        <v>207</v>
      </c>
      <c r="C120" s="1" t="s">
        <v>164</v>
      </c>
      <c r="D120">
        <v>2008</v>
      </c>
      <c r="E120">
        <v>35</v>
      </c>
      <c r="F120" s="1" t="s">
        <v>8</v>
      </c>
      <c r="G120">
        <v>16</v>
      </c>
      <c r="H120" s="1" t="s">
        <v>55</v>
      </c>
    </row>
    <row r="121" spans="2:8" x14ac:dyDescent="0.45">
      <c r="B121" s="1" t="s">
        <v>208</v>
      </c>
      <c r="C121" s="1" t="s">
        <v>52</v>
      </c>
      <c r="D121">
        <v>2008</v>
      </c>
      <c r="E121">
        <v>40</v>
      </c>
      <c r="F121" s="1" t="s">
        <v>8</v>
      </c>
      <c r="G121">
        <v>9.5</v>
      </c>
      <c r="H121" s="1" t="s">
        <v>19</v>
      </c>
    </row>
    <row r="122" spans="2:8" x14ac:dyDescent="0.45">
      <c r="B122" s="1" t="s">
        <v>209</v>
      </c>
      <c r="C122" s="1" t="s">
        <v>52</v>
      </c>
      <c r="D122">
        <v>2008</v>
      </c>
      <c r="E122">
        <v>37</v>
      </c>
      <c r="F122" s="1" t="s">
        <v>8</v>
      </c>
      <c r="G122">
        <v>9.5</v>
      </c>
      <c r="H122" s="1" t="s">
        <v>19</v>
      </c>
    </row>
    <row r="123" spans="2:8" x14ac:dyDescent="0.45">
      <c r="B123" s="1" t="s">
        <v>210</v>
      </c>
      <c r="C123" s="1" t="s">
        <v>211</v>
      </c>
      <c r="D123">
        <v>2008</v>
      </c>
      <c r="E123">
        <v>41</v>
      </c>
      <c r="F123" s="1" t="s">
        <v>9</v>
      </c>
      <c r="G123">
        <v>25</v>
      </c>
      <c r="H123" s="1" t="s">
        <v>19</v>
      </c>
    </row>
    <row r="124" spans="2:8" x14ac:dyDescent="0.45">
      <c r="B124" s="1" t="s">
        <v>214</v>
      </c>
      <c r="C124" s="1" t="s">
        <v>65</v>
      </c>
      <c r="D124">
        <v>2008</v>
      </c>
      <c r="E124">
        <v>46</v>
      </c>
      <c r="F124" s="1" t="s">
        <v>8</v>
      </c>
      <c r="G124">
        <v>15</v>
      </c>
      <c r="H124" s="1" t="s">
        <v>19</v>
      </c>
    </row>
    <row r="125" spans="2:8" x14ac:dyDescent="0.45">
      <c r="B125" s="1" t="s">
        <v>215</v>
      </c>
      <c r="C125" s="1" t="s">
        <v>216</v>
      </c>
      <c r="D125">
        <v>2008</v>
      </c>
      <c r="E125">
        <v>39</v>
      </c>
      <c r="F125" s="1" t="s">
        <v>8</v>
      </c>
      <c r="G125">
        <v>34.735599999999998</v>
      </c>
      <c r="H125" s="1" t="s">
        <v>118</v>
      </c>
    </row>
    <row r="126" spans="2:8" x14ac:dyDescent="0.45">
      <c r="B126" s="1" t="s">
        <v>217</v>
      </c>
      <c r="C126" s="1" t="s">
        <v>218</v>
      </c>
      <c r="D126">
        <v>2008</v>
      </c>
      <c r="E126">
        <v>47</v>
      </c>
      <c r="F126" s="1" t="s">
        <v>9</v>
      </c>
      <c r="G126">
        <v>60.096200000000003</v>
      </c>
      <c r="H126" s="1" t="s">
        <v>181</v>
      </c>
    </row>
    <row r="127" spans="2:8" x14ac:dyDescent="0.45">
      <c r="B127" s="1" t="s">
        <v>217</v>
      </c>
      <c r="C127" s="1" t="s">
        <v>218</v>
      </c>
      <c r="D127">
        <v>2008</v>
      </c>
      <c r="E127">
        <v>47</v>
      </c>
      <c r="F127" s="1" t="s">
        <v>9</v>
      </c>
      <c r="G127">
        <v>60.096200000000003</v>
      </c>
      <c r="H127" s="1" t="s">
        <v>181</v>
      </c>
    </row>
    <row r="128" spans="2:8" x14ac:dyDescent="0.45">
      <c r="B128" s="1" t="s">
        <v>219</v>
      </c>
      <c r="C128" s="1" t="s">
        <v>70</v>
      </c>
      <c r="D128">
        <v>2008</v>
      </c>
      <c r="E128">
        <v>49</v>
      </c>
      <c r="F128" s="1" t="s">
        <v>8</v>
      </c>
      <c r="G128">
        <v>11</v>
      </c>
      <c r="H128" s="1" t="s">
        <v>19</v>
      </c>
    </row>
    <row r="129" spans="2:8" x14ac:dyDescent="0.45">
      <c r="B129" s="1" t="s">
        <v>220</v>
      </c>
      <c r="C129" s="1" t="s">
        <v>52</v>
      </c>
      <c r="D129">
        <v>2008</v>
      </c>
      <c r="E129">
        <v>39</v>
      </c>
      <c r="F129" s="1" t="s">
        <v>8</v>
      </c>
      <c r="G129">
        <v>9.5</v>
      </c>
      <c r="H129" s="1" t="s">
        <v>19</v>
      </c>
    </row>
    <row r="130" spans="2:8" x14ac:dyDescent="0.45">
      <c r="B130" s="1" t="s">
        <v>221</v>
      </c>
      <c r="C130" s="1" t="s">
        <v>178</v>
      </c>
      <c r="D130">
        <v>2008</v>
      </c>
      <c r="E130">
        <v>46</v>
      </c>
      <c r="F130" s="1" t="s">
        <v>8</v>
      </c>
      <c r="G130">
        <v>25</v>
      </c>
      <c r="H130" s="1" t="s">
        <v>19</v>
      </c>
    </row>
    <row r="131" spans="2:8" x14ac:dyDescent="0.45">
      <c r="B131" s="1" t="s">
        <v>222</v>
      </c>
      <c r="C131" s="1" t="s">
        <v>57</v>
      </c>
      <c r="D131">
        <v>2008</v>
      </c>
      <c r="E131">
        <v>38</v>
      </c>
      <c r="F131" s="1" t="s">
        <v>8</v>
      </c>
      <c r="G131">
        <v>10</v>
      </c>
      <c r="H131" s="1" t="s">
        <v>19</v>
      </c>
    </row>
    <row r="132" spans="2:8" x14ac:dyDescent="0.45">
      <c r="B132" s="1" t="s">
        <v>225</v>
      </c>
      <c r="C132" s="1" t="s">
        <v>63</v>
      </c>
      <c r="D132">
        <v>2008</v>
      </c>
      <c r="E132">
        <v>45</v>
      </c>
      <c r="F132" s="1" t="s">
        <v>9</v>
      </c>
      <c r="G132">
        <v>14</v>
      </c>
      <c r="H132" s="1" t="s">
        <v>19</v>
      </c>
    </row>
    <row r="133" spans="2:8" x14ac:dyDescent="0.45">
      <c r="B133" s="1" t="s">
        <v>228</v>
      </c>
      <c r="C133" s="1" t="s">
        <v>126</v>
      </c>
      <c r="D133">
        <v>2008</v>
      </c>
      <c r="E133">
        <v>35</v>
      </c>
      <c r="F133" s="1" t="s">
        <v>8</v>
      </c>
      <c r="G133">
        <v>27.4038</v>
      </c>
      <c r="H133" s="1" t="s">
        <v>68</v>
      </c>
    </row>
    <row r="134" spans="2:8" x14ac:dyDescent="0.45">
      <c r="B134" s="1" t="s">
        <v>229</v>
      </c>
      <c r="C134" s="1" t="s">
        <v>230</v>
      </c>
      <c r="D134">
        <v>2008</v>
      </c>
      <c r="E134">
        <v>39</v>
      </c>
      <c r="F134" s="1" t="s">
        <v>9</v>
      </c>
      <c r="G134">
        <v>39.663499999999999</v>
      </c>
      <c r="H134" s="1" t="s">
        <v>68</v>
      </c>
    </row>
    <row r="135" spans="2:8" x14ac:dyDescent="0.45">
      <c r="B135" s="1" t="s">
        <v>231</v>
      </c>
      <c r="C135" s="1" t="s">
        <v>63</v>
      </c>
      <c r="D135">
        <v>2008</v>
      </c>
      <c r="E135">
        <v>35</v>
      </c>
      <c r="F135" s="1" t="s">
        <v>9</v>
      </c>
      <c r="G135">
        <v>14</v>
      </c>
      <c r="H135" s="1" t="s">
        <v>19</v>
      </c>
    </row>
    <row r="136" spans="2:8" x14ac:dyDescent="0.45">
      <c r="B136" s="1" t="s">
        <v>234</v>
      </c>
      <c r="C136" s="1" t="s">
        <v>235</v>
      </c>
      <c r="D136">
        <v>2008</v>
      </c>
      <c r="E136">
        <v>46</v>
      </c>
      <c r="F136" s="1" t="s">
        <v>8</v>
      </c>
      <c r="G136">
        <v>13.942299999999999</v>
      </c>
      <c r="H136" s="1" t="s">
        <v>73</v>
      </c>
    </row>
    <row r="137" spans="2:8" x14ac:dyDescent="0.45">
      <c r="B137" s="1" t="s">
        <v>237</v>
      </c>
      <c r="C137" s="1" t="s">
        <v>18</v>
      </c>
      <c r="D137">
        <v>2008</v>
      </c>
      <c r="E137">
        <v>47</v>
      </c>
      <c r="F137" s="1" t="s">
        <v>8</v>
      </c>
      <c r="G137">
        <v>12.45</v>
      </c>
      <c r="H137" s="1" t="s">
        <v>19</v>
      </c>
    </row>
    <row r="138" spans="2:8" x14ac:dyDescent="0.45">
      <c r="B138" s="1" t="s">
        <v>238</v>
      </c>
      <c r="C138" s="1" t="s">
        <v>18</v>
      </c>
      <c r="D138">
        <v>2008</v>
      </c>
      <c r="E138">
        <v>46</v>
      </c>
      <c r="F138" s="1" t="s">
        <v>8</v>
      </c>
      <c r="G138">
        <v>12.45</v>
      </c>
      <c r="H138" s="1" t="s">
        <v>19</v>
      </c>
    </row>
    <row r="139" spans="2:8" x14ac:dyDescent="0.45">
      <c r="B139" s="1" t="s">
        <v>239</v>
      </c>
      <c r="C139" s="1" t="s">
        <v>240</v>
      </c>
      <c r="D139">
        <v>2008</v>
      </c>
      <c r="E139">
        <v>36</v>
      </c>
      <c r="F139" s="1" t="s">
        <v>8</v>
      </c>
      <c r="G139">
        <v>50.480800000000002</v>
      </c>
      <c r="H139" s="1" t="s">
        <v>144</v>
      </c>
    </row>
    <row r="140" spans="2:8" x14ac:dyDescent="0.45">
      <c r="B140" s="1" t="s">
        <v>242</v>
      </c>
      <c r="C140" s="1" t="s">
        <v>63</v>
      </c>
      <c r="D140">
        <v>2008</v>
      </c>
      <c r="E140">
        <v>37</v>
      </c>
      <c r="F140" s="1" t="s">
        <v>8</v>
      </c>
      <c r="G140">
        <v>14</v>
      </c>
      <c r="H140" s="1" t="s">
        <v>19</v>
      </c>
    </row>
    <row r="141" spans="2:8" x14ac:dyDescent="0.45">
      <c r="B141" s="1" t="s">
        <v>243</v>
      </c>
      <c r="C141" s="1" t="s">
        <v>202</v>
      </c>
      <c r="D141">
        <v>2008</v>
      </c>
      <c r="E141">
        <v>47</v>
      </c>
      <c r="F141" s="1" t="s">
        <v>9</v>
      </c>
      <c r="G141">
        <v>10.25</v>
      </c>
      <c r="H141" s="1" t="s">
        <v>111</v>
      </c>
    </row>
    <row r="142" spans="2:8" x14ac:dyDescent="0.45">
      <c r="B142" s="1" t="s">
        <v>244</v>
      </c>
      <c r="C142" s="1" t="s">
        <v>18</v>
      </c>
      <c r="D142">
        <v>2008</v>
      </c>
      <c r="E142">
        <v>38</v>
      </c>
      <c r="F142" s="1" t="s">
        <v>8</v>
      </c>
      <c r="G142">
        <v>12.45</v>
      </c>
      <c r="H142" s="1" t="s">
        <v>19</v>
      </c>
    </row>
    <row r="143" spans="2:8" x14ac:dyDescent="0.45">
      <c r="B143" s="1" t="s">
        <v>245</v>
      </c>
      <c r="C143" s="1" t="s">
        <v>70</v>
      </c>
      <c r="D143">
        <v>2008</v>
      </c>
      <c r="E143">
        <v>37</v>
      </c>
      <c r="F143" s="1" t="s">
        <v>8</v>
      </c>
      <c r="G143">
        <v>11</v>
      </c>
      <c r="H143" s="1" t="s">
        <v>19</v>
      </c>
    </row>
    <row r="144" spans="2:8" x14ac:dyDescent="0.45">
      <c r="B144" s="1" t="s">
        <v>246</v>
      </c>
      <c r="C144" s="1" t="s">
        <v>247</v>
      </c>
      <c r="D144">
        <v>2008</v>
      </c>
      <c r="E144">
        <v>38</v>
      </c>
      <c r="F144" s="1" t="s">
        <v>8</v>
      </c>
      <c r="G144">
        <v>18.269200000000001</v>
      </c>
      <c r="H144" s="1" t="s">
        <v>248</v>
      </c>
    </row>
    <row r="145" spans="2:8" x14ac:dyDescent="0.45">
      <c r="B145" s="1" t="s">
        <v>249</v>
      </c>
      <c r="C145" s="1" t="s">
        <v>70</v>
      </c>
      <c r="D145">
        <v>2008</v>
      </c>
      <c r="E145">
        <v>44</v>
      </c>
      <c r="F145" s="1" t="s">
        <v>8</v>
      </c>
      <c r="G145">
        <v>11</v>
      </c>
      <c r="H145" s="1" t="s">
        <v>19</v>
      </c>
    </row>
    <row r="146" spans="2:8" x14ac:dyDescent="0.45">
      <c r="B146" s="1" t="s">
        <v>250</v>
      </c>
      <c r="C146" s="1" t="s">
        <v>251</v>
      </c>
      <c r="D146">
        <v>2008</v>
      </c>
      <c r="E146">
        <v>46</v>
      </c>
      <c r="F146" s="1" t="s">
        <v>8</v>
      </c>
      <c r="G146">
        <v>19</v>
      </c>
      <c r="H146" s="1" t="s">
        <v>118</v>
      </c>
    </row>
    <row r="147" spans="2:8" x14ac:dyDescent="0.45">
      <c r="B147" s="1" t="s">
        <v>253</v>
      </c>
      <c r="C147" s="1" t="s">
        <v>65</v>
      </c>
      <c r="D147">
        <v>2008</v>
      </c>
      <c r="E147">
        <v>49</v>
      </c>
      <c r="F147" s="1" t="s">
        <v>8</v>
      </c>
      <c r="G147">
        <v>15</v>
      </c>
      <c r="H147" s="1" t="s">
        <v>19</v>
      </c>
    </row>
    <row r="148" spans="2:8" x14ac:dyDescent="0.45">
      <c r="B148" s="1" t="s">
        <v>254</v>
      </c>
      <c r="C148" s="1" t="s">
        <v>70</v>
      </c>
      <c r="D148">
        <v>2008</v>
      </c>
      <c r="E148">
        <v>51</v>
      </c>
      <c r="F148" s="1" t="s">
        <v>8</v>
      </c>
      <c r="G148">
        <v>11</v>
      </c>
      <c r="H148" s="1" t="s">
        <v>19</v>
      </c>
    </row>
    <row r="149" spans="2:8" x14ac:dyDescent="0.45">
      <c r="B149" s="1" t="s">
        <v>255</v>
      </c>
      <c r="C149" s="1" t="s">
        <v>164</v>
      </c>
      <c r="D149">
        <v>2008</v>
      </c>
      <c r="E149">
        <v>39</v>
      </c>
      <c r="F149" s="1" t="s">
        <v>8</v>
      </c>
      <c r="G149">
        <v>16</v>
      </c>
      <c r="H149" s="1" t="s">
        <v>55</v>
      </c>
    </row>
    <row r="150" spans="2:8" x14ac:dyDescent="0.45">
      <c r="B150" s="1" t="s">
        <v>256</v>
      </c>
      <c r="C150" s="1" t="s">
        <v>52</v>
      </c>
      <c r="D150">
        <v>2008</v>
      </c>
      <c r="E150">
        <v>37</v>
      </c>
      <c r="F150" s="1" t="s">
        <v>8</v>
      </c>
      <c r="G150">
        <v>9.5</v>
      </c>
      <c r="H150" s="1" t="s">
        <v>19</v>
      </c>
    </row>
    <row r="151" spans="2:8" x14ac:dyDescent="0.45">
      <c r="B151" s="1" t="s">
        <v>260</v>
      </c>
      <c r="C151" s="1" t="s">
        <v>18</v>
      </c>
      <c r="D151">
        <v>2008</v>
      </c>
      <c r="E151">
        <v>35</v>
      </c>
      <c r="F151" s="1" t="s">
        <v>9</v>
      </c>
      <c r="G151">
        <v>12.45</v>
      </c>
      <c r="H151" s="1" t="s">
        <v>19</v>
      </c>
    </row>
    <row r="152" spans="2:8" x14ac:dyDescent="0.45">
      <c r="B152" s="1" t="s">
        <v>261</v>
      </c>
      <c r="C152" s="1" t="s">
        <v>126</v>
      </c>
      <c r="D152">
        <v>2008</v>
      </c>
      <c r="E152">
        <v>45</v>
      </c>
      <c r="F152" s="1" t="s">
        <v>9</v>
      </c>
      <c r="G152">
        <v>27.4038</v>
      </c>
      <c r="H152" s="1" t="s">
        <v>68</v>
      </c>
    </row>
    <row r="153" spans="2:8" x14ac:dyDescent="0.45">
      <c r="B153" s="1" t="s">
        <v>262</v>
      </c>
      <c r="C153" s="1" t="s">
        <v>63</v>
      </c>
      <c r="D153">
        <v>2008</v>
      </c>
      <c r="E153">
        <v>38</v>
      </c>
      <c r="F153" s="1" t="s">
        <v>8</v>
      </c>
      <c r="G153">
        <v>14</v>
      </c>
      <c r="H153" s="1" t="s">
        <v>19</v>
      </c>
    </row>
    <row r="154" spans="2:8" x14ac:dyDescent="0.45">
      <c r="B154" s="1" t="s">
        <v>263</v>
      </c>
      <c r="C154" s="1" t="s">
        <v>264</v>
      </c>
      <c r="D154">
        <v>2008</v>
      </c>
      <c r="E154">
        <v>47</v>
      </c>
      <c r="F154" s="1" t="s">
        <v>9</v>
      </c>
      <c r="G154">
        <v>26.442299999999999</v>
      </c>
      <c r="H154" s="1" t="s">
        <v>118</v>
      </c>
    </row>
    <row r="155" spans="2:8" x14ac:dyDescent="0.45">
      <c r="B155" s="1" t="s">
        <v>266</v>
      </c>
      <c r="C155" s="1" t="s">
        <v>52</v>
      </c>
      <c r="D155">
        <v>2008</v>
      </c>
      <c r="E155">
        <v>45</v>
      </c>
      <c r="F155" s="1" t="s">
        <v>8</v>
      </c>
      <c r="G155">
        <v>9.5</v>
      </c>
      <c r="H155" s="1" t="s">
        <v>19</v>
      </c>
    </row>
    <row r="156" spans="2:8" x14ac:dyDescent="0.45">
      <c r="B156" s="1" t="s">
        <v>267</v>
      </c>
      <c r="C156" s="1" t="s">
        <v>57</v>
      </c>
      <c r="D156">
        <v>2008</v>
      </c>
      <c r="E156">
        <v>48</v>
      </c>
      <c r="F156" s="1" t="s">
        <v>9</v>
      </c>
      <c r="G156">
        <v>10</v>
      </c>
      <c r="H156" s="1" t="s">
        <v>19</v>
      </c>
    </row>
    <row r="157" spans="2:8" x14ac:dyDescent="0.45">
      <c r="B157" s="1" t="s">
        <v>268</v>
      </c>
      <c r="C157" s="1" t="s">
        <v>178</v>
      </c>
      <c r="D157">
        <v>2008</v>
      </c>
      <c r="E157">
        <v>38</v>
      </c>
      <c r="F157" s="1" t="s">
        <v>9</v>
      </c>
      <c r="G157">
        <v>25</v>
      </c>
      <c r="H157" s="1" t="s">
        <v>19</v>
      </c>
    </row>
    <row r="158" spans="2:8" x14ac:dyDescent="0.45">
      <c r="B158" s="1" t="s">
        <v>269</v>
      </c>
      <c r="C158" s="1" t="s">
        <v>52</v>
      </c>
      <c r="D158">
        <v>2008</v>
      </c>
      <c r="E158">
        <v>41</v>
      </c>
      <c r="F158" s="1" t="s">
        <v>8</v>
      </c>
      <c r="G158">
        <v>9.5</v>
      </c>
      <c r="H158" s="1" t="s">
        <v>19</v>
      </c>
    </row>
    <row r="159" spans="2:8" x14ac:dyDescent="0.45">
      <c r="B159" s="1" t="s">
        <v>270</v>
      </c>
      <c r="C159" s="1" t="s">
        <v>211</v>
      </c>
      <c r="D159">
        <v>2008</v>
      </c>
      <c r="E159">
        <v>39</v>
      </c>
      <c r="F159" s="1" t="s">
        <v>8</v>
      </c>
      <c r="G159">
        <v>25</v>
      </c>
      <c r="H159" s="1" t="s">
        <v>19</v>
      </c>
    </row>
    <row r="160" spans="2:8" x14ac:dyDescent="0.45">
      <c r="B160" s="1" t="s">
        <v>272</v>
      </c>
      <c r="C160" s="1" t="s">
        <v>65</v>
      </c>
      <c r="D160">
        <v>2008</v>
      </c>
      <c r="E160">
        <v>37</v>
      </c>
      <c r="F160" s="1" t="s">
        <v>9</v>
      </c>
      <c r="G160">
        <v>15</v>
      </c>
      <c r="H160" s="1" t="s">
        <v>19</v>
      </c>
    </row>
    <row r="161" spans="2:8" x14ac:dyDescent="0.45">
      <c r="B161" s="1" t="s">
        <v>273</v>
      </c>
      <c r="C161" s="1" t="s">
        <v>70</v>
      </c>
      <c r="D161">
        <v>2008</v>
      </c>
      <c r="E161">
        <v>51</v>
      </c>
      <c r="F161" s="1" t="s">
        <v>8</v>
      </c>
      <c r="G161">
        <v>11</v>
      </c>
      <c r="H161" s="1" t="s">
        <v>19</v>
      </c>
    </row>
    <row r="162" spans="2:8" x14ac:dyDescent="0.45">
      <c r="B162" s="1" t="s">
        <v>274</v>
      </c>
      <c r="C162" s="1" t="s">
        <v>67</v>
      </c>
      <c r="D162">
        <v>2008</v>
      </c>
      <c r="E162">
        <v>43</v>
      </c>
      <c r="F162" s="1" t="s">
        <v>8</v>
      </c>
      <c r="G162">
        <v>32.451900000000002</v>
      </c>
      <c r="H162" s="1" t="s">
        <v>68</v>
      </c>
    </row>
    <row r="163" spans="2:8" x14ac:dyDescent="0.45">
      <c r="B163" s="1" t="s">
        <v>275</v>
      </c>
      <c r="C163" s="1" t="s">
        <v>63</v>
      </c>
      <c r="D163">
        <v>2008</v>
      </c>
      <c r="E163">
        <v>48</v>
      </c>
      <c r="F163" s="1" t="s">
        <v>9</v>
      </c>
      <c r="G163">
        <v>14</v>
      </c>
      <c r="H163" s="1" t="s">
        <v>19</v>
      </c>
    </row>
    <row r="164" spans="2:8" x14ac:dyDescent="0.45">
      <c r="B164" s="1" t="s">
        <v>276</v>
      </c>
      <c r="C164" s="1" t="s">
        <v>65</v>
      </c>
      <c r="D164">
        <v>2008</v>
      </c>
      <c r="E164">
        <v>42</v>
      </c>
      <c r="F164" s="1" t="s">
        <v>8</v>
      </c>
      <c r="G164">
        <v>15</v>
      </c>
      <c r="H164" s="1" t="s">
        <v>19</v>
      </c>
    </row>
    <row r="165" spans="2:8" x14ac:dyDescent="0.45">
      <c r="B165" s="1" t="s">
        <v>277</v>
      </c>
      <c r="C165" s="1" t="s">
        <v>235</v>
      </c>
      <c r="D165">
        <v>2008</v>
      </c>
      <c r="E165">
        <v>47</v>
      </c>
      <c r="F165" s="1" t="s">
        <v>8</v>
      </c>
      <c r="G165">
        <v>13.942299999999999</v>
      </c>
      <c r="H165" s="1" t="s">
        <v>73</v>
      </c>
    </row>
    <row r="166" spans="2:8" x14ac:dyDescent="0.45">
      <c r="B166" s="1" t="s">
        <v>279</v>
      </c>
      <c r="C166" s="1" t="s">
        <v>57</v>
      </c>
      <c r="D166">
        <v>2008</v>
      </c>
      <c r="E166">
        <v>35</v>
      </c>
      <c r="F166" s="1" t="s">
        <v>8</v>
      </c>
      <c r="G166">
        <v>10</v>
      </c>
      <c r="H166" s="1" t="s">
        <v>19</v>
      </c>
    </row>
    <row r="167" spans="2:8" x14ac:dyDescent="0.45">
      <c r="B167" s="1" t="s">
        <v>280</v>
      </c>
      <c r="C167" s="1" t="s">
        <v>18</v>
      </c>
      <c r="D167">
        <v>2008</v>
      </c>
      <c r="E167">
        <v>37</v>
      </c>
      <c r="F167" s="1" t="s">
        <v>8</v>
      </c>
      <c r="G167">
        <v>12.45</v>
      </c>
      <c r="H167" s="1" t="s">
        <v>19</v>
      </c>
    </row>
    <row r="168" spans="2:8" x14ac:dyDescent="0.45">
      <c r="B168" s="1" t="s">
        <v>282</v>
      </c>
      <c r="C168" s="1" t="s">
        <v>52</v>
      </c>
      <c r="D168">
        <v>2008</v>
      </c>
      <c r="E168">
        <v>40</v>
      </c>
      <c r="F168" s="1" t="s">
        <v>8</v>
      </c>
      <c r="G168">
        <v>9.5</v>
      </c>
      <c r="H168" s="1" t="s">
        <v>19</v>
      </c>
    </row>
    <row r="169" spans="2:8" x14ac:dyDescent="0.45">
      <c r="B169" s="1" t="s">
        <v>283</v>
      </c>
      <c r="C169" s="1" t="s">
        <v>197</v>
      </c>
      <c r="D169">
        <v>2008</v>
      </c>
      <c r="E169">
        <v>42</v>
      </c>
      <c r="F169" s="1" t="s">
        <v>9</v>
      </c>
      <c r="G169">
        <v>25</v>
      </c>
      <c r="H169" s="1" t="s">
        <v>19</v>
      </c>
    </row>
    <row r="170" spans="2:8" x14ac:dyDescent="0.45">
      <c r="B170" s="1" t="s">
        <v>284</v>
      </c>
      <c r="C170" s="1" t="s">
        <v>247</v>
      </c>
      <c r="D170">
        <v>2008</v>
      </c>
      <c r="E170">
        <v>48</v>
      </c>
      <c r="F170" s="1" t="s">
        <v>8</v>
      </c>
      <c r="G170">
        <v>18.269200000000001</v>
      </c>
      <c r="H170" s="1" t="s">
        <v>248</v>
      </c>
    </row>
    <row r="171" spans="2:8" x14ac:dyDescent="0.45">
      <c r="B171" s="1" t="s">
        <v>285</v>
      </c>
      <c r="C171" s="1" t="s">
        <v>63</v>
      </c>
      <c r="D171">
        <v>2008</v>
      </c>
      <c r="E171">
        <v>47</v>
      </c>
      <c r="F171" s="1" t="s">
        <v>8</v>
      </c>
      <c r="G171">
        <v>14</v>
      </c>
      <c r="H171" s="1" t="s">
        <v>19</v>
      </c>
    </row>
    <row r="172" spans="2:8" x14ac:dyDescent="0.45">
      <c r="B172" s="1" t="s">
        <v>286</v>
      </c>
      <c r="C172" s="1" t="s">
        <v>287</v>
      </c>
      <c r="D172">
        <v>2008</v>
      </c>
      <c r="E172">
        <v>45</v>
      </c>
      <c r="F172" s="1" t="s">
        <v>8</v>
      </c>
      <c r="G172">
        <v>28.8462</v>
      </c>
      <c r="H172" s="1" t="s">
        <v>89</v>
      </c>
    </row>
    <row r="173" spans="2:8" x14ac:dyDescent="0.45">
      <c r="B173" s="1" t="s">
        <v>288</v>
      </c>
      <c r="C173" s="1" t="s">
        <v>251</v>
      </c>
      <c r="D173">
        <v>2008</v>
      </c>
      <c r="E173">
        <v>44</v>
      </c>
      <c r="F173" s="1" t="s">
        <v>9</v>
      </c>
      <c r="G173">
        <v>19</v>
      </c>
      <c r="H173" s="1" t="s">
        <v>118</v>
      </c>
    </row>
    <row r="174" spans="2:8" x14ac:dyDescent="0.45">
      <c r="B174" s="1" t="s">
        <v>290</v>
      </c>
      <c r="C174" s="1" t="s">
        <v>97</v>
      </c>
      <c r="D174">
        <v>2008</v>
      </c>
      <c r="E174">
        <v>37</v>
      </c>
      <c r="F174" s="1" t="s">
        <v>8</v>
      </c>
      <c r="G174">
        <v>14.4231</v>
      </c>
      <c r="H174" s="1" t="s">
        <v>22</v>
      </c>
    </row>
    <row r="175" spans="2:8" x14ac:dyDescent="0.45">
      <c r="B175" s="1" t="s">
        <v>291</v>
      </c>
      <c r="C175" s="1" t="s">
        <v>52</v>
      </c>
      <c r="D175">
        <v>2008</v>
      </c>
      <c r="E175">
        <v>41</v>
      </c>
      <c r="F175" s="1" t="s">
        <v>8</v>
      </c>
      <c r="G175">
        <v>9.5</v>
      </c>
      <c r="H175" s="1" t="s">
        <v>19</v>
      </c>
    </row>
    <row r="176" spans="2:8" x14ac:dyDescent="0.45">
      <c r="B176" s="1" t="s">
        <v>292</v>
      </c>
      <c r="C176" s="1" t="s">
        <v>52</v>
      </c>
      <c r="D176">
        <v>2008</v>
      </c>
      <c r="E176">
        <v>40</v>
      </c>
      <c r="F176" s="1" t="s">
        <v>9</v>
      </c>
      <c r="G176">
        <v>9.5</v>
      </c>
      <c r="H176" s="1" t="s">
        <v>19</v>
      </c>
    </row>
    <row r="177" spans="2:8" x14ac:dyDescent="0.45">
      <c r="B177" s="1" t="s">
        <v>293</v>
      </c>
      <c r="C177" s="1" t="s">
        <v>164</v>
      </c>
      <c r="D177">
        <v>2008</v>
      </c>
      <c r="E177">
        <v>38</v>
      </c>
      <c r="F177" s="1" t="s">
        <v>8</v>
      </c>
      <c r="G177">
        <v>16</v>
      </c>
      <c r="H177" s="1" t="s">
        <v>55</v>
      </c>
    </row>
    <row r="178" spans="2:8" x14ac:dyDescent="0.45">
      <c r="B178" s="1" t="s">
        <v>294</v>
      </c>
      <c r="C178" s="1" t="s">
        <v>70</v>
      </c>
      <c r="D178">
        <v>2008</v>
      </c>
      <c r="E178">
        <v>35</v>
      </c>
      <c r="F178" s="1" t="s">
        <v>9</v>
      </c>
      <c r="G178">
        <v>11</v>
      </c>
      <c r="H178" s="1" t="s">
        <v>19</v>
      </c>
    </row>
    <row r="179" spans="2:8" x14ac:dyDescent="0.45">
      <c r="B179" s="1" t="s">
        <v>295</v>
      </c>
      <c r="C179" s="1" t="s">
        <v>18</v>
      </c>
      <c r="D179">
        <v>2008</v>
      </c>
      <c r="E179">
        <v>47</v>
      </c>
      <c r="F179" s="1" t="s">
        <v>8</v>
      </c>
      <c r="G179">
        <v>12.45</v>
      </c>
      <c r="H179" s="1" t="s">
        <v>19</v>
      </c>
    </row>
    <row r="180" spans="2:8" x14ac:dyDescent="0.45">
      <c r="B180" s="1" t="s">
        <v>296</v>
      </c>
      <c r="C180" s="1" t="s">
        <v>52</v>
      </c>
      <c r="D180">
        <v>2008</v>
      </c>
      <c r="E180">
        <v>48</v>
      </c>
      <c r="F180" s="1" t="s">
        <v>8</v>
      </c>
      <c r="G180">
        <v>9.5</v>
      </c>
      <c r="H180" s="1" t="s">
        <v>19</v>
      </c>
    </row>
    <row r="181" spans="2:8" x14ac:dyDescent="0.45">
      <c r="B181" s="1" t="s">
        <v>297</v>
      </c>
      <c r="C181" s="1" t="s">
        <v>106</v>
      </c>
      <c r="D181">
        <v>2008</v>
      </c>
      <c r="E181">
        <v>40</v>
      </c>
      <c r="F181" s="1" t="s">
        <v>9</v>
      </c>
      <c r="G181">
        <v>25</v>
      </c>
      <c r="H181" s="1" t="s">
        <v>19</v>
      </c>
    </row>
    <row r="182" spans="2:8" x14ac:dyDescent="0.45">
      <c r="B182" s="1" t="s">
        <v>299</v>
      </c>
      <c r="C182" s="1" t="s">
        <v>110</v>
      </c>
      <c r="D182">
        <v>2008</v>
      </c>
      <c r="E182">
        <v>36</v>
      </c>
      <c r="F182" s="1" t="s">
        <v>8</v>
      </c>
      <c r="G182">
        <v>16.826899999999998</v>
      </c>
      <c r="H182" s="1" t="s">
        <v>111</v>
      </c>
    </row>
    <row r="183" spans="2:8" x14ac:dyDescent="0.45">
      <c r="B183" s="1" t="s">
        <v>300</v>
      </c>
      <c r="C183" s="1" t="s">
        <v>18</v>
      </c>
      <c r="D183">
        <v>2008</v>
      </c>
      <c r="E183">
        <v>36</v>
      </c>
      <c r="F183" s="1" t="s">
        <v>8</v>
      </c>
      <c r="G183">
        <v>12.45</v>
      </c>
      <c r="H183" s="1" t="s">
        <v>19</v>
      </c>
    </row>
    <row r="184" spans="2:8" x14ac:dyDescent="0.45">
      <c r="B184" s="1" t="s">
        <v>301</v>
      </c>
      <c r="C184" s="1" t="s">
        <v>63</v>
      </c>
      <c r="D184">
        <v>2008</v>
      </c>
      <c r="E184">
        <v>36</v>
      </c>
      <c r="F184" s="1" t="s">
        <v>9</v>
      </c>
      <c r="G184">
        <v>14</v>
      </c>
      <c r="H184" s="1" t="s">
        <v>19</v>
      </c>
    </row>
    <row r="185" spans="2:8" x14ac:dyDescent="0.45">
      <c r="B185" s="1" t="s">
        <v>302</v>
      </c>
      <c r="C185" s="1" t="s">
        <v>65</v>
      </c>
      <c r="D185">
        <v>2008</v>
      </c>
      <c r="E185">
        <v>35</v>
      </c>
      <c r="F185" s="1" t="s">
        <v>8</v>
      </c>
      <c r="G185">
        <v>15</v>
      </c>
      <c r="H185" s="1" t="s">
        <v>19</v>
      </c>
    </row>
    <row r="186" spans="2:8" x14ac:dyDescent="0.45">
      <c r="B186" s="1" t="s">
        <v>303</v>
      </c>
      <c r="C186" s="1" t="s">
        <v>264</v>
      </c>
      <c r="D186">
        <v>2008</v>
      </c>
      <c r="E186">
        <v>43</v>
      </c>
      <c r="F186" s="1" t="s">
        <v>8</v>
      </c>
      <c r="G186">
        <v>26.442299999999999</v>
      </c>
      <c r="H186" s="1" t="s">
        <v>118</v>
      </c>
    </row>
    <row r="187" spans="2:8" x14ac:dyDescent="0.45">
      <c r="B187" s="1" t="s">
        <v>304</v>
      </c>
      <c r="C187" s="1" t="s">
        <v>240</v>
      </c>
      <c r="D187">
        <v>2008</v>
      </c>
      <c r="E187">
        <v>38</v>
      </c>
      <c r="F187" s="1" t="s">
        <v>8</v>
      </c>
      <c r="G187">
        <v>42.480800000000002</v>
      </c>
      <c r="H187" s="1" t="s">
        <v>144</v>
      </c>
    </row>
    <row r="188" spans="2:8" x14ac:dyDescent="0.45">
      <c r="B188" s="1" t="s">
        <v>305</v>
      </c>
      <c r="C188" s="1" t="s">
        <v>306</v>
      </c>
      <c r="D188">
        <v>2009</v>
      </c>
      <c r="E188">
        <v>52</v>
      </c>
      <c r="F188" s="1" t="s">
        <v>8</v>
      </c>
      <c r="G188">
        <v>24.038499999999999</v>
      </c>
      <c r="H188" s="1" t="s">
        <v>103</v>
      </c>
    </row>
    <row r="189" spans="2:8" x14ac:dyDescent="0.45">
      <c r="B189" s="1" t="s">
        <v>307</v>
      </c>
      <c r="C189" s="1" t="s">
        <v>18</v>
      </c>
      <c r="D189">
        <v>2009</v>
      </c>
      <c r="E189">
        <v>51</v>
      </c>
      <c r="F189" s="1" t="s">
        <v>8</v>
      </c>
      <c r="G189">
        <v>12.45</v>
      </c>
      <c r="H189" s="1" t="s">
        <v>19</v>
      </c>
    </row>
    <row r="190" spans="2:8" x14ac:dyDescent="0.45">
      <c r="B190" s="1" t="s">
        <v>308</v>
      </c>
      <c r="C190" s="1" t="s">
        <v>36</v>
      </c>
      <c r="D190">
        <v>2009</v>
      </c>
      <c r="E190">
        <v>36</v>
      </c>
      <c r="F190" s="1" t="s">
        <v>8</v>
      </c>
      <c r="G190">
        <v>13.45</v>
      </c>
      <c r="H190" s="1" t="s">
        <v>19</v>
      </c>
    </row>
    <row r="191" spans="2:8" x14ac:dyDescent="0.45">
      <c r="B191" s="1" t="s">
        <v>309</v>
      </c>
      <c r="C191" s="1" t="s">
        <v>63</v>
      </c>
      <c r="D191">
        <v>2009</v>
      </c>
      <c r="E191">
        <v>52</v>
      </c>
      <c r="F191" s="1" t="s">
        <v>8</v>
      </c>
      <c r="G191">
        <v>14</v>
      </c>
      <c r="H191" s="1" t="s">
        <v>19</v>
      </c>
    </row>
    <row r="192" spans="2:8" x14ac:dyDescent="0.45">
      <c r="B192" s="1" t="s">
        <v>310</v>
      </c>
      <c r="C192" s="1" t="s">
        <v>65</v>
      </c>
      <c r="D192">
        <v>2009</v>
      </c>
      <c r="E192">
        <v>52</v>
      </c>
      <c r="F192" s="1" t="s">
        <v>8</v>
      </c>
      <c r="G192">
        <v>15</v>
      </c>
      <c r="H192" s="1" t="s">
        <v>19</v>
      </c>
    </row>
    <row r="193" spans="2:8" x14ac:dyDescent="0.45">
      <c r="B193" s="1" t="s">
        <v>311</v>
      </c>
      <c r="C193" s="1" t="s">
        <v>247</v>
      </c>
      <c r="D193">
        <v>2009</v>
      </c>
      <c r="E193">
        <v>52</v>
      </c>
      <c r="F193" s="1" t="s">
        <v>9</v>
      </c>
      <c r="G193">
        <v>18.269200000000001</v>
      </c>
      <c r="H193" s="1" t="s">
        <v>248</v>
      </c>
    </row>
    <row r="194" spans="2:8" x14ac:dyDescent="0.45">
      <c r="B194" s="1" t="s">
        <v>312</v>
      </c>
      <c r="C194" s="1" t="s">
        <v>36</v>
      </c>
      <c r="D194">
        <v>2009</v>
      </c>
      <c r="E194">
        <v>80</v>
      </c>
      <c r="F194" s="1" t="s">
        <v>9</v>
      </c>
      <c r="G194">
        <v>13.45</v>
      </c>
      <c r="H194" s="1" t="s">
        <v>19</v>
      </c>
    </row>
    <row r="195" spans="2:8" x14ac:dyDescent="0.45">
      <c r="B195" s="1" t="s">
        <v>313</v>
      </c>
      <c r="C195" s="1" t="s">
        <v>314</v>
      </c>
      <c r="D195">
        <v>2009</v>
      </c>
      <c r="E195">
        <v>51</v>
      </c>
      <c r="F195" s="1" t="s">
        <v>8</v>
      </c>
      <c r="G195">
        <v>9.75</v>
      </c>
      <c r="H195" s="1" t="s">
        <v>103</v>
      </c>
    </row>
    <row r="196" spans="2:8" x14ac:dyDescent="0.45">
      <c r="B196" s="1" t="s">
        <v>315</v>
      </c>
      <c r="C196" s="1" t="s">
        <v>18</v>
      </c>
      <c r="D196">
        <v>2009</v>
      </c>
      <c r="E196">
        <v>53</v>
      </c>
      <c r="F196" s="1" t="s">
        <v>8</v>
      </c>
      <c r="G196">
        <v>12.45</v>
      </c>
      <c r="H196" s="1" t="s">
        <v>19</v>
      </c>
    </row>
    <row r="197" spans="2:8" x14ac:dyDescent="0.45">
      <c r="B197" s="1" t="s">
        <v>316</v>
      </c>
      <c r="C197" s="1" t="s">
        <v>36</v>
      </c>
      <c r="D197">
        <v>2009</v>
      </c>
      <c r="E197">
        <v>36</v>
      </c>
      <c r="F197" s="1" t="s">
        <v>9</v>
      </c>
      <c r="G197">
        <v>13.45</v>
      </c>
      <c r="H197" s="1" t="s">
        <v>19</v>
      </c>
    </row>
    <row r="198" spans="2:8" x14ac:dyDescent="0.45">
      <c r="B198" s="1" t="s">
        <v>317</v>
      </c>
      <c r="C198" s="1" t="s">
        <v>36</v>
      </c>
      <c r="D198">
        <v>2009</v>
      </c>
      <c r="E198">
        <v>36</v>
      </c>
      <c r="F198" s="1" t="s">
        <v>8</v>
      </c>
      <c r="G198">
        <v>13.45</v>
      </c>
      <c r="H198" s="1" t="s">
        <v>19</v>
      </c>
    </row>
    <row r="199" spans="2:8" x14ac:dyDescent="0.45">
      <c r="B199" s="1" t="s">
        <v>318</v>
      </c>
      <c r="C199" s="1" t="s">
        <v>65</v>
      </c>
      <c r="D199">
        <v>2009</v>
      </c>
      <c r="E199">
        <v>52</v>
      </c>
      <c r="F199" s="1" t="s">
        <v>8</v>
      </c>
      <c r="G199">
        <v>15</v>
      </c>
      <c r="H199" s="1" t="s">
        <v>19</v>
      </c>
    </row>
    <row r="200" spans="2:8" x14ac:dyDescent="0.45">
      <c r="B200" s="1" t="s">
        <v>319</v>
      </c>
      <c r="C200" s="1" t="s">
        <v>36</v>
      </c>
      <c r="D200">
        <v>2009</v>
      </c>
      <c r="E200">
        <v>36</v>
      </c>
      <c r="F200" s="1" t="s">
        <v>9</v>
      </c>
      <c r="G200">
        <v>13.45</v>
      </c>
      <c r="H200" s="1" t="s">
        <v>19</v>
      </c>
    </row>
    <row r="201" spans="2:8" x14ac:dyDescent="0.45">
      <c r="B201" s="1" t="s">
        <v>320</v>
      </c>
      <c r="C201" s="1" t="s">
        <v>247</v>
      </c>
      <c r="D201">
        <v>2009</v>
      </c>
      <c r="E201">
        <v>52</v>
      </c>
      <c r="F201" s="1" t="s">
        <v>8</v>
      </c>
      <c r="G201">
        <v>18.269200000000001</v>
      </c>
      <c r="H201" s="1" t="s">
        <v>248</v>
      </c>
    </row>
    <row r="202" spans="2:8" x14ac:dyDescent="0.45">
      <c r="B202" s="1" t="s">
        <v>321</v>
      </c>
      <c r="C202" s="1" t="s">
        <v>63</v>
      </c>
      <c r="D202">
        <v>2009</v>
      </c>
      <c r="E202">
        <v>51</v>
      </c>
      <c r="F202" s="1" t="s">
        <v>8</v>
      </c>
      <c r="G202">
        <v>14</v>
      </c>
      <c r="H202" s="1" t="s">
        <v>19</v>
      </c>
    </row>
    <row r="203" spans="2:8" x14ac:dyDescent="0.45">
      <c r="B203" s="1" t="s">
        <v>322</v>
      </c>
      <c r="C203" s="1" t="s">
        <v>247</v>
      </c>
      <c r="D203">
        <v>2009</v>
      </c>
      <c r="E203">
        <v>80</v>
      </c>
      <c r="F203" s="1" t="s">
        <v>8</v>
      </c>
      <c r="G203">
        <v>18.269200000000001</v>
      </c>
      <c r="H203" s="1" t="s">
        <v>248</v>
      </c>
    </row>
    <row r="204" spans="2:8" x14ac:dyDescent="0.45">
      <c r="B204" s="1" t="s">
        <v>323</v>
      </c>
      <c r="C204" s="1" t="s">
        <v>36</v>
      </c>
      <c r="D204">
        <v>2009</v>
      </c>
      <c r="E204">
        <v>36</v>
      </c>
      <c r="F204" s="1" t="s">
        <v>9</v>
      </c>
      <c r="G204">
        <v>13.45</v>
      </c>
      <c r="H204" s="1" t="s">
        <v>19</v>
      </c>
    </row>
    <row r="205" spans="2:8" x14ac:dyDescent="0.45">
      <c r="B205" s="1" t="s">
        <v>324</v>
      </c>
      <c r="C205" s="1" t="s">
        <v>18</v>
      </c>
      <c r="D205">
        <v>2009</v>
      </c>
      <c r="E205">
        <v>80</v>
      </c>
      <c r="F205" s="1" t="s">
        <v>9</v>
      </c>
      <c r="G205">
        <v>12.45</v>
      </c>
      <c r="H205" s="1" t="s">
        <v>19</v>
      </c>
    </row>
    <row r="206" spans="2:8" x14ac:dyDescent="0.45">
      <c r="B206" s="1" t="s">
        <v>325</v>
      </c>
      <c r="C206" s="1" t="s">
        <v>65</v>
      </c>
      <c r="D206">
        <v>2009</v>
      </c>
      <c r="E206">
        <v>52</v>
      </c>
      <c r="F206" s="1" t="s">
        <v>8</v>
      </c>
      <c r="G206">
        <v>15</v>
      </c>
      <c r="H206" s="1" t="s">
        <v>19</v>
      </c>
    </row>
    <row r="207" spans="2:8" x14ac:dyDescent="0.45">
      <c r="B207" s="1" t="s">
        <v>326</v>
      </c>
      <c r="C207" s="1" t="s">
        <v>63</v>
      </c>
      <c r="D207">
        <v>2009</v>
      </c>
      <c r="E207">
        <v>70</v>
      </c>
      <c r="F207" s="1" t="s">
        <v>8</v>
      </c>
      <c r="G207">
        <v>14</v>
      </c>
      <c r="H207" s="1" t="s">
        <v>19</v>
      </c>
    </row>
    <row r="208" spans="2:8" x14ac:dyDescent="0.45">
      <c r="B208" s="1" t="s">
        <v>327</v>
      </c>
      <c r="C208" s="1" t="s">
        <v>247</v>
      </c>
      <c r="D208">
        <v>2009</v>
      </c>
      <c r="E208">
        <v>71</v>
      </c>
      <c r="F208" s="1" t="s">
        <v>8</v>
      </c>
      <c r="G208">
        <v>18.269200000000001</v>
      </c>
      <c r="H208" s="1" t="s">
        <v>248</v>
      </c>
    </row>
    <row r="209" spans="2:8" x14ac:dyDescent="0.45">
      <c r="B209" s="1" t="s">
        <v>328</v>
      </c>
      <c r="C209" s="1" t="s">
        <v>63</v>
      </c>
      <c r="D209">
        <v>2009</v>
      </c>
      <c r="E209">
        <v>48</v>
      </c>
      <c r="F209" s="1" t="s">
        <v>8</v>
      </c>
      <c r="G209">
        <v>14</v>
      </c>
      <c r="H209" s="1" t="s">
        <v>19</v>
      </c>
    </row>
    <row r="210" spans="2:8" x14ac:dyDescent="0.45">
      <c r="B210" s="1" t="s">
        <v>329</v>
      </c>
      <c r="C210" s="1" t="s">
        <v>65</v>
      </c>
      <c r="D210">
        <v>2009</v>
      </c>
      <c r="E210">
        <v>80</v>
      </c>
      <c r="F210" s="1" t="s">
        <v>8</v>
      </c>
      <c r="G210">
        <v>15</v>
      </c>
      <c r="H210" s="1" t="s">
        <v>19</v>
      </c>
    </row>
    <row r="211" spans="2:8" x14ac:dyDescent="0.45">
      <c r="B211" s="1" t="s">
        <v>330</v>
      </c>
      <c r="C211" s="1" t="s">
        <v>247</v>
      </c>
      <c r="D211">
        <v>2009</v>
      </c>
      <c r="E211">
        <v>50</v>
      </c>
      <c r="F211" s="1" t="s">
        <v>8</v>
      </c>
      <c r="G211">
        <v>18.269200000000001</v>
      </c>
      <c r="H211" s="1" t="s">
        <v>248</v>
      </c>
    </row>
    <row r="212" spans="2:8" x14ac:dyDescent="0.45">
      <c r="B212" s="1" t="s">
        <v>331</v>
      </c>
      <c r="C212" s="1" t="s">
        <v>332</v>
      </c>
      <c r="D212">
        <v>2009</v>
      </c>
      <c r="E212">
        <v>52</v>
      </c>
      <c r="F212" s="1" t="s">
        <v>8</v>
      </c>
      <c r="G212">
        <v>9.25</v>
      </c>
      <c r="H212" s="1" t="s">
        <v>103</v>
      </c>
    </row>
    <row r="213" spans="2:8" x14ac:dyDescent="0.45">
      <c r="B213" s="1" t="s">
        <v>333</v>
      </c>
      <c r="C213" s="1" t="s">
        <v>18</v>
      </c>
      <c r="D213">
        <v>2009</v>
      </c>
      <c r="E213">
        <v>68</v>
      </c>
      <c r="F213" s="1" t="s">
        <v>8</v>
      </c>
      <c r="G213">
        <v>12.45</v>
      </c>
      <c r="H213" s="1" t="s">
        <v>19</v>
      </c>
    </row>
    <row r="214" spans="2:8" x14ac:dyDescent="0.45">
      <c r="B214" s="1" t="s">
        <v>334</v>
      </c>
      <c r="C214" s="1" t="s">
        <v>247</v>
      </c>
      <c r="D214">
        <v>2009</v>
      </c>
      <c r="E214">
        <v>52</v>
      </c>
      <c r="F214" s="1" t="s">
        <v>9</v>
      </c>
      <c r="G214">
        <v>18.269200000000001</v>
      </c>
      <c r="H214" s="1" t="s">
        <v>248</v>
      </c>
    </row>
    <row r="215" spans="2:8" x14ac:dyDescent="0.45">
      <c r="B215" s="1" t="s">
        <v>335</v>
      </c>
      <c r="C215" s="1" t="s">
        <v>36</v>
      </c>
      <c r="D215">
        <v>2009</v>
      </c>
      <c r="E215">
        <v>36</v>
      </c>
      <c r="F215" s="1" t="s">
        <v>8</v>
      </c>
      <c r="G215">
        <v>13.45</v>
      </c>
      <c r="H215" s="1" t="s">
        <v>19</v>
      </c>
    </row>
    <row r="216" spans="2:8" x14ac:dyDescent="0.45">
      <c r="B216" s="1" t="s">
        <v>336</v>
      </c>
      <c r="C216" s="1" t="s">
        <v>65</v>
      </c>
      <c r="D216">
        <v>2009</v>
      </c>
      <c r="E216">
        <v>71</v>
      </c>
      <c r="F216" s="1" t="s">
        <v>8</v>
      </c>
      <c r="G216">
        <v>15</v>
      </c>
      <c r="H216" s="1" t="s">
        <v>19</v>
      </c>
    </row>
    <row r="217" spans="2:8" x14ac:dyDescent="0.45">
      <c r="B217" s="1" t="s">
        <v>337</v>
      </c>
      <c r="C217" s="1" t="s">
        <v>18</v>
      </c>
      <c r="D217">
        <v>2009</v>
      </c>
      <c r="E217">
        <v>51</v>
      </c>
      <c r="F217" s="1" t="s">
        <v>8</v>
      </c>
      <c r="G217">
        <v>12.45</v>
      </c>
      <c r="H217" s="1" t="s">
        <v>19</v>
      </c>
    </row>
    <row r="218" spans="2:8" x14ac:dyDescent="0.45">
      <c r="B218" s="1" t="s">
        <v>338</v>
      </c>
      <c r="C218" s="1" t="s">
        <v>36</v>
      </c>
      <c r="D218">
        <v>2009</v>
      </c>
      <c r="E218">
        <v>36</v>
      </c>
      <c r="F218" s="1" t="s">
        <v>8</v>
      </c>
      <c r="G218">
        <v>13.45</v>
      </c>
      <c r="H218" s="1" t="s">
        <v>19</v>
      </c>
    </row>
    <row r="219" spans="2:8" x14ac:dyDescent="0.45">
      <c r="B219" s="1" t="s">
        <v>339</v>
      </c>
      <c r="C219" s="1" t="s">
        <v>65</v>
      </c>
      <c r="D219">
        <v>2009</v>
      </c>
      <c r="E219">
        <v>49</v>
      </c>
      <c r="F219" s="1" t="s">
        <v>8</v>
      </c>
      <c r="G219">
        <v>15</v>
      </c>
      <c r="H219" s="1" t="s">
        <v>19</v>
      </c>
    </row>
    <row r="220" spans="2:8" x14ac:dyDescent="0.45">
      <c r="B220" s="1" t="s">
        <v>340</v>
      </c>
      <c r="C220" s="1" t="s">
        <v>63</v>
      </c>
      <c r="D220">
        <v>2009</v>
      </c>
      <c r="E220">
        <v>51</v>
      </c>
      <c r="F220" s="1" t="s">
        <v>8</v>
      </c>
      <c r="G220">
        <v>14</v>
      </c>
      <c r="H220" s="1" t="s">
        <v>19</v>
      </c>
    </row>
    <row r="221" spans="2:8" x14ac:dyDescent="0.45">
      <c r="B221" s="1" t="s">
        <v>341</v>
      </c>
      <c r="C221" s="1" t="s">
        <v>332</v>
      </c>
      <c r="D221">
        <v>2009</v>
      </c>
      <c r="E221">
        <v>52</v>
      </c>
      <c r="F221" s="1" t="s">
        <v>9</v>
      </c>
      <c r="G221">
        <v>9.25</v>
      </c>
      <c r="H221" s="1" t="s">
        <v>103</v>
      </c>
    </row>
    <row r="222" spans="2:8" x14ac:dyDescent="0.45">
      <c r="B222" s="1" t="s">
        <v>342</v>
      </c>
      <c r="C222" s="1" t="s">
        <v>36</v>
      </c>
      <c r="D222">
        <v>2009</v>
      </c>
      <c r="E222">
        <v>36</v>
      </c>
      <c r="F222" s="1" t="s">
        <v>9</v>
      </c>
      <c r="G222">
        <v>13.45</v>
      </c>
      <c r="H222" s="1" t="s">
        <v>19</v>
      </c>
    </row>
    <row r="223" spans="2:8" x14ac:dyDescent="0.45">
      <c r="B223" s="1" t="s">
        <v>343</v>
      </c>
      <c r="C223" s="1" t="s">
        <v>140</v>
      </c>
      <c r="D223">
        <v>2009</v>
      </c>
      <c r="E223">
        <v>80</v>
      </c>
      <c r="F223" s="1" t="s">
        <v>8</v>
      </c>
      <c r="G223">
        <v>10.5769</v>
      </c>
      <c r="H223" s="1" t="s">
        <v>89</v>
      </c>
    </row>
    <row r="224" spans="2:8" x14ac:dyDescent="0.45">
      <c r="B224" s="1" t="s">
        <v>344</v>
      </c>
      <c r="C224" s="1" t="s">
        <v>18</v>
      </c>
      <c r="D224">
        <v>2009</v>
      </c>
      <c r="E224">
        <v>49</v>
      </c>
      <c r="F224" s="1" t="s">
        <v>8</v>
      </c>
      <c r="G224">
        <v>12.45</v>
      </c>
      <c r="H224" s="1" t="s">
        <v>19</v>
      </c>
    </row>
    <row r="225" spans="2:8" x14ac:dyDescent="0.45">
      <c r="B225" s="1" t="s">
        <v>345</v>
      </c>
      <c r="C225" s="1" t="s">
        <v>18</v>
      </c>
      <c r="D225">
        <v>2009</v>
      </c>
      <c r="E225">
        <v>53</v>
      </c>
      <c r="F225" s="1" t="s">
        <v>8</v>
      </c>
      <c r="G225">
        <v>12.45</v>
      </c>
      <c r="H225" s="1" t="s">
        <v>19</v>
      </c>
    </row>
    <row r="226" spans="2:8" x14ac:dyDescent="0.45">
      <c r="B226" s="1" t="s">
        <v>346</v>
      </c>
      <c r="C226" s="1" t="s">
        <v>36</v>
      </c>
      <c r="D226">
        <v>2009</v>
      </c>
      <c r="E226">
        <v>36</v>
      </c>
      <c r="F226" s="1" t="s">
        <v>8</v>
      </c>
      <c r="G226">
        <v>13.45</v>
      </c>
      <c r="H226" s="1" t="s">
        <v>19</v>
      </c>
    </row>
    <row r="227" spans="2:8" x14ac:dyDescent="0.45">
      <c r="B227" s="1" t="s">
        <v>347</v>
      </c>
      <c r="C227" s="1" t="s">
        <v>65</v>
      </c>
      <c r="D227">
        <v>2009</v>
      </c>
      <c r="E227">
        <v>49</v>
      </c>
      <c r="F227" s="1" t="s">
        <v>8</v>
      </c>
      <c r="G227">
        <v>15</v>
      </c>
      <c r="H227" s="1" t="s">
        <v>19</v>
      </c>
    </row>
    <row r="228" spans="2:8" x14ac:dyDescent="0.45">
      <c r="B228" s="1" t="s">
        <v>348</v>
      </c>
      <c r="C228" s="1" t="s">
        <v>63</v>
      </c>
      <c r="D228">
        <v>2009</v>
      </c>
      <c r="E228">
        <v>53</v>
      </c>
      <c r="F228" s="1" t="s">
        <v>9</v>
      </c>
      <c r="G228">
        <v>14</v>
      </c>
      <c r="H228" s="1" t="s">
        <v>19</v>
      </c>
    </row>
    <row r="229" spans="2:8" x14ac:dyDescent="0.45">
      <c r="B229" s="1" t="s">
        <v>349</v>
      </c>
      <c r="C229" s="1" t="s">
        <v>332</v>
      </c>
      <c r="D229">
        <v>2009</v>
      </c>
      <c r="E229">
        <v>51</v>
      </c>
      <c r="F229" s="1" t="s">
        <v>8</v>
      </c>
      <c r="G229">
        <v>9.25</v>
      </c>
      <c r="H229" s="1" t="s">
        <v>103</v>
      </c>
    </row>
    <row r="230" spans="2:8" x14ac:dyDescent="0.45">
      <c r="B230" s="1" t="s">
        <v>350</v>
      </c>
      <c r="C230" s="1" t="s">
        <v>332</v>
      </c>
      <c r="D230">
        <v>2009</v>
      </c>
      <c r="E230">
        <v>69</v>
      </c>
      <c r="F230" s="1" t="s">
        <v>9</v>
      </c>
      <c r="G230">
        <v>9.25</v>
      </c>
      <c r="H230" s="1" t="s">
        <v>103</v>
      </c>
    </row>
    <row r="231" spans="2:8" x14ac:dyDescent="0.45">
      <c r="B231" s="1" t="s">
        <v>351</v>
      </c>
      <c r="C231" s="1" t="s">
        <v>247</v>
      </c>
      <c r="D231">
        <v>2009</v>
      </c>
      <c r="E231">
        <v>49</v>
      </c>
      <c r="F231" s="1" t="s">
        <v>8</v>
      </c>
      <c r="G231">
        <v>18.269200000000001</v>
      </c>
      <c r="H231" s="1" t="s">
        <v>248</v>
      </c>
    </row>
    <row r="232" spans="2:8" x14ac:dyDescent="0.45">
      <c r="B232" s="1" t="s">
        <v>352</v>
      </c>
      <c r="C232" s="1" t="s">
        <v>36</v>
      </c>
      <c r="D232">
        <v>2009</v>
      </c>
      <c r="E232">
        <v>36</v>
      </c>
      <c r="F232" s="1" t="s">
        <v>8</v>
      </c>
      <c r="G232">
        <v>13.45</v>
      </c>
      <c r="H232" s="1" t="s">
        <v>19</v>
      </c>
    </row>
    <row r="233" spans="2:8" x14ac:dyDescent="0.45">
      <c r="B233" s="1" t="s">
        <v>353</v>
      </c>
      <c r="C233" s="1" t="s">
        <v>27</v>
      </c>
      <c r="D233">
        <v>2010</v>
      </c>
      <c r="E233">
        <v>45</v>
      </c>
      <c r="F233" s="1" t="s">
        <v>8</v>
      </c>
      <c r="G233">
        <v>28.8462</v>
      </c>
      <c r="H233" s="1" t="s">
        <v>28</v>
      </c>
    </row>
    <row r="234" spans="2:8" x14ac:dyDescent="0.45">
      <c r="B234" s="1" t="s">
        <v>354</v>
      </c>
      <c r="C234" s="1" t="s">
        <v>355</v>
      </c>
      <c r="D234">
        <v>2010</v>
      </c>
      <c r="E234">
        <v>45</v>
      </c>
      <c r="F234" s="1" t="s">
        <v>9</v>
      </c>
      <c r="G234">
        <v>12.75</v>
      </c>
      <c r="H234" s="1" t="s">
        <v>248</v>
      </c>
    </row>
    <row r="235" spans="2:8" x14ac:dyDescent="0.45">
      <c r="B235" s="1" t="s">
        <v>357</v>
      </c>
      <c r="C235" s="1" t="s">
        <v>355</v>
      </c>
      <c r="D235">
        <v>2010</v>
      </c>
      <c r="E235">
        <v>45</v>
      </c>
      <c r="F235" s="1" t="s">
        <v>8</v>
      </c>
      <c r="G235">
        <v>12.75</v>
      </c>
      <c r="H235" s="1" t="s">
        <v>248</v>
      </c>
    </row>
    <row r="236" spans="2:8" x14ac:dyDescent="0.45">
      <c r="B236" s="1" t="s">
        <v>358</v>
      </c>
      <c r="C236" s="1" t="s">
        <v>359</v>
      </c>
      <c r="D236">
        <v>2010</v>
      </c>
      <c r="E236">
        <v>43</v>
      </c>
      <c r="F236" s="1" t="s">
        <v>8</v>
      </c>
      <c r="G236">
        <v>36.057699999999997</v>
      </c>
      <c r="H236" s="1" t="s">
        <v>25</v>
      </c>
    </row>
    <row r="237" spans="2:8" x14ac:dyDescent="0.45">
      <c r="B237" s="1" t="s">
        <v>360</v>
      </c>
      <c r="C237" s="1" t="s">
        <v>361</v>
      </c>
      <c r="D237">
        <v>2010</v>
      </c>
      <c r="E237">
        <v>71</v>
      </c>
      <c r="F237" s="1" t="s">
        <v>8</v>
      </c>
      <c r="G237">
        <v>48.100999999999999</v>
      </c>
      <c r="H237" s="1" t="s">
        <v>362</v>
      </c>
    </row>
    <row r="238" spans="2:8" x14ac:dyDescent="0.45">
      <c r="B238" s="1" t="s">
        <v>363</v>
      </c>
      <c r="C238" s="1" t="s">
        <v>21</v>
      </c>
      <c r="D238">
        <v>2010</v>
      </c>
      <c r="E238">
        <v>48</v>
      </c>
      <c r="F238" s="1" t="s">
        <v>9</v>
      </c>
      <c r="G238">
        <v>13.461499999999999</v>
      </c>
      <c r="H238" s="1" t="s">
        <v>22</v>
      </c>
    </row>
    <row r="239" spans="2:8" x14ac:dyDescent="0.45">
      <c r="B239" s="1" t="s">
        <v>364</v>
      </c>
      <c r="C239" s="1" t="s">
        <v>38</v>
      </c>
      <c r="D239">
        <v>2010</v>
      </c>
      <c r="E239">
        <v>62</v>
      </c>
      <c r="F239" s="1" t="s">
        <v>9</v>
      </c>
      <c r="G239">
        <v>32.692300000000003</v>
      </c>
      <c r="H239" s="1" t="s">
        <v>25</v>
      </c>
    </row>
    <row r="240" spans="2:8" x14ac:dyDescent="0.45">
      <c r="B240" s="1" t="s">
        <v>365</v>
      </c>
      <c r="C240" s="1" t="s">
        <v>97</v>
      </c>
      <c r="D240">
        <v>2010</v>
      </c>
      <c r="E240">
        <v>45</v>
      </c>
      <c r="F240" s="1" t="s">
        <v>8</v>
      </c>
      <c r="G240">
        <v>14.4231</v>
      </c>
      <c r="H240" s="1" t="s">
        <v>22</v>
      </c>
    </row>
    <row r="241" spans="2:8" x14ac:dyDescent="0.45">
      <c r="B241" s="1" t="s">
        <v>366</v>
      </c>
      <c r="C241" s="1" t="s">
        <v>21</v>
      </c>
      <c r="D241">
        <v>2010</v>
      </c>
      <c r="E241">
        <v>45</v>
      </c>
      <c r="F241" s="1" t="s">
        <v>9</v>
      </c>
      <c r="G241">
        <v>13.461499999999999</v>
      </c>
      <c r="H241" s="1" t="s">
        <v>22</v>
      </c>
    </row>
    <row r="242" spans="2:8" x14ac:dyDescent="0.45">
      <c r="B242" s="1" t="s">
        <v>367</v>
      </c>
      <c r="C242" s="1" t="s">
        <v>368</v>
      </c>
      <c r="D242">
        <v>2010</v>
      </c>
      <c r="E242">
        <v>45</v>
      </c>
      <c r="F242" s="1" t="s">
        <v>8</v>
      </c>
      <c r="G242">
        <v>72.115399999999994</v>
      </c>
      <c r="H242" s="1" t="s">
        <v>362</v>
      </c>
    </row>
    <row r="243" spans="2:8" x14ac:dyDescent="0.45">
      <c r="B243" s="1" t="s">
        <v>369</v>
      </c>
      <c r="C243" s="1" t="s">
        <v>370</v>
      </c>
      <c r="D243">
        <v>2010</v>
      </c>
      <c r="E243">
        <v>45</v>
      </c>
      <c r="F243" s="1" t="s">
        <v>9</v>
      </c>
      <c r="G243">
        <v>30</v>
      </c>
      <c r="H243" s="1" t="s">
        <v>248</v>
      </c>
    </row>
    <row r="244" spans="2:8" x14ac:dyDescent="0.45">
      <c r="B244" s="1" t="s">
        <v>369</v>
      </c>
      <c r="C244" s="1" t="s">
        <v>370</v>
      </c>
      <c r="D244">
        <v>2010</v>
      </c>
      <c r="E244">
        <v>45</v>
      </c>
      <c r="F244" s="1" t="s">
        <v>9</v>
      </c>
      <c r="G244">
        <v>30</v>
      </c>
      <c r="H244" s="1" t="s">
        <v>248</v>
      </c>
    </row>
    <row r="245" spans="2:8" x14ac:dyDescent="0.45">
      <c r="B245" s="1" t="s">
        <v>369</v>
      </c>
      <c r="C245" s="1" t="s">
        <v>370</v>
      </c>
      <c r="D245">
        <v>2010</v>
      </c>
      <c r="E245">
        <v>45</v>
      </c>
      <c r="F245" s="1" t="s">
        <v>9</v>
      </c>
      <c r="G245">
        <v>30</v>
      </c>
      <c r="H245" s="1" t="s">
        <v>248</v>
      </c>
    </row>
    <row r="246" spans="2:8" x14ac:dyDescent="0.45">
      <c r="B246" s="1" t="s">
        <v>371</v>
      </c>
      <c r="C246" s="1" t="s">
        <v>372</v>
      </c>
      <c r="D246">
        <v>2010</v>
      </c>
      <c r="E246">
        <v>54</v>
      </c>
      <c r="F246" s="1" t="s">
        <v>8</v>
      </c>
      <c r="G246">
        <v>23.076899999999998</v>
      </c>
      <c r="H246" s="1" t="s">
        <v>362</v>
      </c>
    </row>
    <row r="247" spans="2:8" x14ac:dyDescent="0.45">
      <c r="B247" s="1" t="s">
        <v>373</v>
      </c>
      <c r="C247" s="1" t="s">
        <v>372</v>
      </c>
      <c r="D247">
        <v>2010</v>
      </c>
      <c r="E247">
        <v>43</v>
      </c>
      <c r="F247" s="1" t="s">
        <v>9</v>
      </c>
      <c r="G247">
        <v>23.076899999999998</v>
      </c>
      <c r="H247" s="1" t="s">
        <v>362</v>
      </c>
    </row>
    <row r="248" spans="2:8" x14ac:dyDescent="0.45">
      <c r="B248" s="1" t="s">
        <v>374</v>
      </c>
      <c r="C248" s="1" t="s">
        <v>372</v>
      </c>
      <c r="D248">
        <v>2010</v>
      </c>
      <c r="E248">
        <v>60</v>
      </c>
      <c r="F248" s="1" t="s">
        <v>9</v>
      </c>
      <c r="G248">
        <v>23.076899999999998</v>
      </c>
      <c r="H248" s="1" t="s">
        <v>362</v>
      </c>
    </row>
    <row r="249" spans="2:8" x14ac:dyDescent="0.45">
      <c r="B249" s="1" t="s">
        <v>375</v>
      </c>
      <c r="C249" s="1" t="s">
        <v>372</v>
      </c>
      <c r="D249">
        <v>2010</v>
      </c>
      <c r="E249">
        <v>48</v>
      </c>
      <c r="F249" s="1" t="s">
        <v>8</v>
      </c>
      <c r="G249">
        <v>23.076899999999998</v>
      </c>
      <c r="H249" s="1" t="s">
        <v>362</v>
      </c>
    </row>
    <row r="250" spans="2:8" x14ac:dyDescent="0.45">
      <c r="B250" s="1" t="s">
        <v>376</v>
      </c>
      <c r="C250" s="1" t="s">
        <v>372</v>
      </c>
      <c r="D250">
        <v>2010</v>
      </c>
      <c r="E250">
        <v>49</v>
      </c>
      <c r="F250" s="1" t="s">
        <v>8</v>
      </c>
      <c r="G250">
        <v>23.076899999999998</v>
      </c>
      <c r="H250" s="1" t="s">
        <v>362</v>
      </c>
    </row>
    <row r="251" spans="2:8" x14ac:dyDescent="0.45">
      <c r="B251" s="1" t="s">
        <v>377</v>
      </c>
      <c r="C251" s="1" t="s">
        <v>372</v>
      </c>
      <c r="D251">
        <v>2010</v>
      </c>
      <c r="E251">
        <v>48</v>
      </c>
      <c r="F251" s="1" t="s">
        <v>9</v>
      </c>
      <c r="G251">
        <v>23.076899999999998</v>
      </c>
      <c r="H251" s="1" t="s">
        <v>362</v>
      </c>
    </row>
    <row r="252" spans="2:8" x14ac:dyDescent="0.45">
      <c r="B252" s="1" t="s">
        <v>378</v>
      </c>
      <c r="C252" s="1" t="s">
        <v>372</v>
      </c>
      <c r="D252">
        <v>2010</v>
      </c>
      <c r="E252">
        <v>79</v>
      </c>
      <c r="F252" s="1" t="s">
        <v>8</v>
      </c>
      <c r="G252">
        <v>23.076899999999998</v>
      </c>
      <c r="H252" s="1" t="s">
        <v>362</v>
      </c>
    </row>
    <row r="253" spans="2:8" x14ac:dyDescent="0.45">
      <c r="B253" s="1" t="s">
        <v>379</v>
      </c>
      <c r="C253" s="1" t="s">
        <v>372</v>
      </c>
      <c r="D253">
        <v>2010</v>
      </c>
      <c r="E253">
        <v>83</v>
      </c>
      <c r="F253" s="1" t="s">
        <v>8</v>
      </c>
      <c r="G253">
        <v>23.076899999999998</v>
      </c>
      <c r="H253" s="1" t="s">
        <v>362</v>
      </c>
    </row>
    <row r="254" spans="2:8" x14ac:dyDescent="0.45">
      <c r="B254" s="1" t="s">
        <v>380</v>
      </c>
      <c r="C254" s="1" t="s">
        <v>372</v>
      </c>
      <c r="D254">
        <v>2010</v>
      </c>
      <c r="E254">
        <v>49</v>
      </c>
      <c r="F254" s="1" t="s">
        <v>8</v>
      </c>
      <c r="G254">
        <v>23.076899999999998</v>
      </c>
      <c r="H254" s="1" t="s">
        <v>362</v>
      </c>
    </row>
    <row r="255" spans="2:8" x14ac:dyDescent="0.45">
      <c r="B255" s="1" t="s">
        <v>381</v>
      </c>
      <c r="C255" s="1" t="s">
        <v>382</v>
      </c>
      <c r="D255">
        <v>2011</v>
      </c>
      <c r="E255">
        <v>65</v>
      </c>
      <c r="F255" s="1" t="s">
        <v>9</v>
      </c>
      <c r="G255">
        <v>48.100999999999999</v>
      </c>
      <c r="H255" s="1" t="s">
        <v>362</v>
      </c>
    </row>
    <row r="256" spans="2:8" x14ac:dyDescent="0.45">
      <c r="B256" s="1" t="s">
        <v>383</v>
      </c>
      <c r="C256" s="1" t="s">
        <v>372</v>
      </c>
      <c r="D256">
        <v>2011</v>
      </c>
      <c r="E256">
        <v>55</v>
      </c>
      <c r="F256" s="1" t="s">
        <v>9</v>
      </c>
      <c r="G256">
        <v>23.076899999999998</v>
      </c>
      <c r="H256" s="1" t="s">
        <v>362</v>
      </c>
    </row>
    <row r="257" spans="2:8" x14ac:dyDescent="0.45">
      <c r="B257" s="1" t="s">
        <v>384</v>
      </c>
      <c r="C257" s="1" t="s">
        <v>372</v>
      </c>
      <c r="D257">
        <v>2011</v>
      </c>
      <c r="E257">
        <v>47</v>
      </c>
      <c r="F257" s="1" t="s">
        <v>8</v>
      </c>
      <c r="G257">
        <v>23.076899999999998</v>
      </c>
      <c r="H257" s="1" t="s">
        <v>362</v>
      </c>
    </row>
    <row r="258" spans="2:8" x14ac:dyDescent="0.45">
      <c r="B258" s="1" t="s">
        <v>385</v>
      </c>
      <c r="C258" s="1" t="s">
        <v>372</v>
      </c>
      <c r="D258">
        <v>2012</v>
      </c>
      <c r="E258">
        <v>45</v>
      </c>
      <c r="F258" s="1" t="s">
        <v>8</v>
      </c>
      <c r="G258">
        <v>23.076899999999998</v>
      </c>
      <c r="H258" s="1" t="s">
        <v>362</v>
      </c>
    </row>
    <row r="259" spans="2:8" x14ac:dyDescent="0.45">
      <c r="B259" s="1" t="s">
        <v>386</v>
      </c>
      <c r="C259" s="1" t="s">
        <v>387</v>
      </c>
      <c r="D259">
        <v>2012</v>
      </c>
      <c r="E259">
        <v>48</v>
      </c>
      <c r="F259" s="1" t="s">
        <v>8</v>
      </c>
      <c r="G259">
        <v>48.100999999999999</v>
      </c>
      <c r="H259" s="1" t="s">
        <v>362</v>
      </c>
    </row>
    <row r="260" spans="2:8" x14ac:dyDescent="0.45">
      <c r="B260" s="1" t="s">
        <v>388</v>
      </c>
      <c r="C260" s="1" t="s">
        <v>372</v>
      </c>
      <c r="D260">
        <v>2012</v>
      </c>
      <c r="E260">
        <v>47</v>
      </c>
      <c r="F260" s="1" t="s">
        <v>9</v>
      </c>
      <c r="G260">
        <v>23.076899999999998</v>
      </c>
      <c r="H260" s="1" t="s">
        <v>362</v>
      </c>
    </row>
    <row r="261" spans="2:8" x14ac:dyDescent="0.45">
      <c r="B261" s="1" t="s">
        <v>389</v>
      </c>
      <c r="C261" s="1" t="s">
        <v>372</v>
      </c>
      <c r="D261">
        <v>2012</v>
      </c>
      <c r="E261">
        <v>52</v>
      </c>
      <c r="F261" s="1" t="s">
        <v>9</v>
      </c>
      <c r="G261">
        <v>23.076899999999998</v>
      </c>
      <c r="H261" s="1" t="s">
        <v>362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1"/>
  <sheetViews>
    <sheetView showGridLines="0" workbookViewId="0"/>
  </sheetViews>
  <sheetFormatPr defaultRowHeight="14.25" x14ac:dyDescent="0.45"/>
  <cols>
    <col min="1" max="1" width="5.06640625" customWidth="1"/>
    <col min="5" max="5" width="11.73046875" bestFit="1" customWidth="1"/>
    <col min="6" max="6" width="16.9296875" customWidth="1"/>
    <col min="7" max="7" width="16.19921875" customWidth="1"/>
    <col min="8" max="8" width="13.19921875" bestFit="1" customWidth="1"/>
    <col min="9" max="9" width="9.3984375" customWidth="1"/>
  </cols>
  <sheetData>
    <row r="1" spans="1:13" ht="20.65" x14ac:dyDescent="0.6">
      <c r="A1" s="13"/>
      <c r="B1" s="11" t="s">
        <v>0</v>
      </c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</row>
    <row r="2" spans="1:13" x14ac:dyDescent="0.45">
      <c r="A2" s="13"/>
      <c r="B2" s="12" t="s">
        <v>2</v>
      </c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</row>
    <row r="3" spans="1:13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45">
      <c r="A4" s="13"/>
      <c r="B4" s="12" t="s">
        <v>1</v>
      </c>
      <c r="C4" s="13"/>
      <c r="D4" s="37" t="s">
        <v>401</v>
      </c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45">
      <c r="A5" s="13"/>
      <c r="B5" s="12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4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4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ht="14.65" thickBot="1" x14ac:dyDescent="0.5">
      <c r="A10" s="13"/>
      <c r="B10" s="13"/>
      <c r="C10" s="67" t="s">
        <v>390</v>
      </c>
      <c r="D10" s="67" t="s">
        <v>4</v>
      </c>
      <c r="E10" s="67" t="s">
        <v>5</v>
      </c>
      <c r="F10" s="67" t="s">
        <v>6</v>
      </c>
      <c r="G10" s="67" t="s">
        <v>7</v>
      </c>
      <c r="H10" s="67" t="s">
        <v>392</v>
      </c>
      <c r="I10" s="67" t="s">
        <v>393</v>
      </c>
      <c r="J10" s="38"/>
      <c r="K10" s="38"/>
      <c r="L10" s="13"/>
      <c r="M10" s="13"/>
    </row>
    <row r="11" spans="1:13" x14ac:dyDescent="0.45">
      <c r="A11" s="13"/>
      <c r="B11" s="13"/>
      <c r="C11" s="37" t="s">
        <v>8</v>
      </c>
      <c r="D11" s="38">
        <v>209</v>
      </c>
      <c r="E11" s="38">
        <v>17.90769474</v>
      </c>
      <c r="F11" s="38">
        <v>157.21592329999999</v>
      </c>
      <c r="G11" s="38">
        <v>155.1432418</v>
      </c>
      <c r="H11" s="38">
        <f>(E11-E12)/SQRT((F11/D11)+(F12/D12))</f>
        <v>-1.2950770477108522</v>
      </c>
      <c r="I11" s="39" t="s">
        <v>394</v>
      </c>
      <c r="J11" s="38"/>
      <c r="K11" s="38"/>
      <c r="L11" s="13"/>
      <c r="M11" s="13"/>
    </row>
    <row r="12" spans="1:13" x14ac:dyDescent="0.45">
      <c r="A12" s="13"/>
      <c r="B12" s="13"/>
      <c r="C12" s="37" t="s">
        <v>9</v>
      </c>
      <c r="D12" s="38">
        <v>87</v>
      </c>
      <c r="E12" s="38">
        <v>19.946305750000001</v>
      </c>
      <c r="F12" s="38">
        <v>150.13024469999999</v>
      </c>
      <c r="G12" s="38"/>
      <c r="H12" s="38"/>
      <c r="I12" s="38"/>
      <c r="J12" s="38"/>
      <c r="K12" s="38"/>
      <c r="L12" s="13"/>
      <c r="M12" s="13"/>
    </row>
    <row r="13" spans="1:13" x14ac:dyDescent="0.45">
      <c r="A13" s="13"/>
      <c r="B13" s="13"/>
      <c r="C13" s="38"/>
      <c r="D13" s="38"/>
      <c r="E13" s="38"/>
      <c r="F13" s="38"/>
      <c r="G13" s="38"/>
      <c r="H13" s="38"/>
      <c r="I13" s="38"/>
      <c r="J13" s="38"/>
      <c r="K13" s="38"/>
      <c r="L13" s="13"/>
      <c r="M13" s="13"/>
    </row>
    <row r="14" spans="1:13" x14ac:dyDescent="0.45">
      <c r="A14" s="13"/>
      <c r="B14" s="13"/>
      <c r="C14" s="38" t="s">
        <v>422</v>
      </c>
      <c r="D14" s="38"/>
      <c r="E14" s="38"/>
      <c r="F14" s="38"/>
      <c r="G14" s="38"/>
      <c r="H14" s="38"/>
      <c r="I14" s="38"/>
      <c r="J14" s="38"/>
      <c r="K14" s="38"/>
      <c r="L14" s="13"/>
      <c r="M14" s="13"/>
    </row>
    <row r="15" spans="1:13" x14ac:dyDescent="0.45">
      <c r="A15" s="13"/>
      <c r="B15" s="13"/>
      <c r="C15" s="38"/>
      <c r="D15" s="38"/>
      <c r="E15" s="38"/>
      <c r="F15" s="38"/>
      <c r="G15" s="38"/>
      <c r="H15" s="38"/>
      <c r="I15" s="38"/>
      <c r="J15" s="38"/>
      <c r="K15" s="38"/>
      <c r="L15" s="13"/>
      <c r="M15" s="13"/>
    </row>
    <row r="16" spans="1:13" ht="14.65" thickBot="1" x14ac:dyDescent="0.5">
      <c r="A16" s="13"/>
      <c r="B16" s="13"/>
      <c r="C16" s="67" t="s">
        <v>391</v>
      </c>
      <c r="D16" s="67" t="s">
        <v>4</v>
      </c>
      <c r="E16" s="67" t="s">
        <v>5</v>
      </c>
      <c r="F16" s="67" t="s">
        <v>6</v>
      </c>
      <c r="G16" s="67" t="s">
        <v>7</v>
      </c>
      <c r="H16" s="67" t="s">
        <v>392</v>
      </c>
      <c r="I16" s="67" t="s">
        <v>393</v>
      </c>
      <c r="J16" s="38"/>
      <c r="K16" s="38"/>
      <c r="L16" s="13"/>
      <c r="M16" s="13"/>
    </row>
    <row r="17" spans="1:13" x14ac:dyDescent="0.45">
      <c r="A17" s="13"/>
      <c r="B17" s="13"/>
      <c r="C17" s="37" t="s">
        <v>8</v>
      </c>
      <c r="D17" s="38">
        <f>COUNTIFS(HRTable[Gender],C17,HRTable[Age],"&lt;=35")</f>
        <v>34</v>
      </c>
      <c r="E17" s="38">
        <f>AVERAGEIFS(Below35[BaseRate],Below35[Gender],C17)</f>
        <v>17.036092307692307</v>
      </c>
      <c r="F17" s="38" cm="1">
        <f t="array" ref="F17">VARA(IF(Below35[Gender]=C17,Below35[BaseRate]))</f>
        <v>213.77847301433852</v>
      </c>
      <c r="G17" s="38">
        <f>((D17-1)*F17+(D18-1)*F18)/(D17+D18-2)</f>
        <v>152.45415734697892</v>
      </c>
      <c r="H17" s="38">
        <f>(E17-E18)/SQRT((F17/D17)+(F18/D18))</f>
        <v>1.6432511226850639</v>
      </c>
      <c r="I17" s="39" t="s">
        <v>395</v>
      </c>
      <c r="J17" s="38"/>
      <c r="K17" s="38"/>
      <c r="L17" s="13"/>
      <c r="M17" s="13"/>
    </row>
    <row r="18" spans="1:13" x14ac:dyDescent="0.45">
      <c r="A18" s="13"/>
      <c r="B18" s="13"/>
      <c r="C18" s="37" t="s">
        <v>9</v>
      </c>
      <c r="D18" s="38">
        <f>COUNTIFS(HRTable[Gender],C18,HRTable[Age],"&lt;=35")</f>
        <v>16</v>
      </c>
      <c r="E18" s="38">
        <f>AVERAGEIFS(Below35[BaseRate],Below35[Gender],C18)</f>
        <v>12.570833333333335</v>
      </c>
      <c r="F18" s="38" cm="1">
        <f t="array" ref="F18">VARA(IF(Below35[Gender]=C18,Below35[BaseRate]))</f>
        <v>17.540662878787792</v>
      </c>
      <c r="G18" s="38"/>
      <c r="H18" s="38"/>
      <c r="I18" s="38"/>
      <c r="J18" s="38"/>
      <c r="K18" s="38"/>
      <c r="L18" s="13"/>
      <c r="M18" s="13"/>
    </row>
    <row r="19" spans="1:13" x14ac:dyDescent="0.45">
      <c r="A19" s="13"/>
      <c r="B19" s="13"/>
      <c r="C19" s="38"/>
      <c r="D19" s="38"/>
      <c r="E19" s="38"/>
      <c r="F19" s="38"/>
      <c r="G19" s="38"/>
      <c r="H19" s="38"/>
      <c r="I19" s="38"/>
      <c r="J19" s="38"/>
      <c r="K19" s="38"/>
      <c r="L19" s="13"/>
      <c r="M19" s="13"/>
    </row>
    <row r="20" spans="1:13" x14ac:dyDescent="0.45">
      <c r="A20" s="13"/>
      <c r="B20" s="13"/>
      <c r="C20" s="38" t="s">
        <v>422</v>
      </c>
      <c r="D20" s="38"/>
      <c r="E20" s="38"/>
      <c r="F20" s="38"/>
      <c r="G20" s="38"/>
      <c r="H20" s="38"/>
      <c r="I20" s="38"/>
      <c r="J20" s="38"/>
      <c r="K20" s="38"/>
      <c r="L20" s="13"/>
      <c r="M20" s="13"/>
    </row>
    <row r="21" spans="1:13" x14ac:dyDescent="0.45">
      <c r="A21" s="13"/>
      <c r="B21" s="13"/>
      <c r="C21" s="38"/>
      <c r="D21" s="38"/>
      <c r="E21" s="38"/>
      <c r="F21" s="38"/>
      <c r="G21" s="38"/>
      <c r="H21" s="38"/>
      <c r="I21" s="38"/>
      <c r="J21" s="38"/>
      <c r="K21" s="38"/>
      <c r="L21" s="13"/>
      <c r="M21" s="13"/>
    </row>
    <row r="22" spans="1:13" ht="14.65" thickBot="1" x14ac:dyDescent="0.5">
      <c r="A22" s="13"/>
      <c r="B22" s="13"/>
      <c r="C22" s="67" t="s">
        <v>396</v>
      </c>
      <c r="D22" s="67" t="s">
        <v>4</v>
      </c>
      <c r="E22" s="67" t="s">
        <v>5</v>
      </c>
      <c r="F22" s="67" t="s">
        <v>6</v>
      </c>
      <c r="G22" s="67" t="s">
        <v>7</v>
      </c>
      <c r="H22" s="67" t="s">
        <v>392</v>
      </c>
      <c r="I22" s="67" t="s">
        <v>393</v>
      </c>
      <c r="J22" s="38"/>
      <c r="K22" s="38"/>
      <c r="L22" s="13"/>
      <c r="M22" s="13"/>
    </row>
    <row r="23" spans="1:13" x14ac:dyDescent="0.45">
      <c r="A23" s="13"/>
      <c r="B23" s="13"/>
      <c r="C23" s="37" t="s">
        <v>8</v>
      </c>
      <c r="D23" s="38">
        <f>COUNTIFS(Over35[Gender],C23)</f>
        <v>183</v>
      </c>
      <c r="E23" s="38">
        <f>AVERAGEIFS(Over35[BaseRate],Over35[Gender],C23)</f>
        <v>18.031528961748631</v>
      </c>
      <c r="F23" s="38" cm="1">
        <f t="array" ref="F23">VARA(IF(Over35[Gender]=C23,Over35[BaseRate]))</f>
        <v>151.05004338118982</v>
      </c>
      <c r="G23" s="38">
        <f>((D23-1)*F23+(D24-1)*F24)/(D23+D24-2)</f>
        <v>154.69639607527492</v>
      </c>
      <c r="H23" s="38">
        <f>(E23-E24)/SQRT((F23/D23)+(F24/D24))</f>
        <v>-1.7845540199913266</v>
      </c>
      <c r="I23" s="39" t="s">
        <v>398</v>
      </c>
      <c r="J23" s="38"/>
      <c r="K23" s="38"/>
      <c r="L23" s="13"/>
      <c r="M23" s="13"/>
    </row>
    <row r="24" spans="1:13" x14ac:dyDescent="0.45">
      <c r="A24" s="13"/>
      <c r="B24" s="13"/>
      <c r="C24" s="37" t="s">
        <v>9</v>
      </c>
      <c r="D24" s="38">
        <f>COUNTIFS(Over35[Gender],C24)</f>
        <v>75</v>
      </c>
      <c r="E24" s="38">
        <f>AVERAGEIFS(Over35[BaseRate],Over35[Gender],C24)</f>
        <v>21.126381333333331</v>
      </c>
      <c r="F24" s="38" cm="1">
        <f t="array" ref="F24">VARA(IF(Over35[Gender]=C24,Over35[BaseRate]))</f>
        <v>163.664452701268</v>
      </c>
      <c r="G24" s="38"/>
      <c r="H24" s="38"/>
      <c r="I24" s="38"/>
      <c r="J24" s="38"/>
      <c r="K24" s="38"/>
      <c r="L24" s="13"/>
      <c r="M24" s="13"/>
    </row>
    <row r="25" spans="1:13" x14ac:dyDescent="0.45">
      <c r="A25" s="13"/>
      <c r="B25" s="13"/>
      <c r="C25" s="38"/>
      <c r="D25" s="38"/>
      <c r="E25" s="38"/>
      <c r="F25" s="38"/>
      <c r="G25" s="38"/>
      <c r="H25" s="38"/>
      <c r="I25" s="38"/>
      <c r="J25" s="38"/>
      <c r="K25" s="38"/>
      <c r="L25" s="13"/>
      <c r="M25" s="13"/>
    </row>
    <row r="26" spans="1:13" x14ac:dyDescent="0.45">
      <c r="A26" s="13"/>
      <c r="B26" s="13"/>
      <c r="C26" s="38" t="s">
        <v>473</v>
      </c>
      <c r="D26" s="38"/>
      <c r="E26" s="38"/>
      <c r="F26" s="38"/>
      <c r="G26" s="38"/>
      <c r="H26" s="38"/>
      <c r="I26" s="38"/>
      <c r="J26" s="38"/>
      <c r="K26" s="38"/>
      <c r="L26" s="13"/>
      <c r="M26" s="13"/>
    </row>
    <row r="27" spans="1:13" x14ac:dyDescent="0.45">
      <c r="A27" s="13"/>
      <c r="B27" s="13"/>
      <c r="C27" s="38" t="s">
        <v>397</v>
      </c>
      <c r="D27" s="38"/>
      <c r="E27" s="38"/>
      <c r="F27" s="38"/>
      <c r="G27" s="38"/>
      <c r="H27" s="38"/>
      <c r="I27" s="38"/>
      <c r="J27" s="38"/>
      <c r="K27" s="38"/>
      <c r="L27" s="13"/>
      <c r="M27" s="13"/>
    </row>
    <row r="28" spans="1:13" x14ac:dyDescent="0.4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4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4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B54B-B096-4EF6-AFE3-77EA74FA1CF8}">
  <dimension ref="A1"/>
  <sheetViews>
    <sheetView workbookViewId="0"/>
  </sheetViews>
  <sheetFormatPr defaultRowHeight="14.25" x14ac:dyDescent="0.45"/>
  <cols>
    <col min="1" max="16384" width="9.06640625" style="9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C07F-0DBF-4DBF-AEE9-7281B285A60E}">
  <dimension ref="B1:X48"/>
  <sheetViews>
    <sheetView showGridLines="0" workbookViewId="0"/>
  </sheetViews>
  <sheetFormatPr defaultRowHeight="13.5" x14ac:dyDescent="0.35"/>
  <cols>
    <col min="1" max="1" width="5.265625" style="13" customWidth="1"/>
    <col min="2" max="2" width="9.06640625" style="13"/>
    <col min="3" max="3" width="20.1328125" style="13" bestFit="1" customWidth="1"/>
    <col min="4" max="4" width="12.53125" style="13" bestFit="1" customWidth="1"/>
    <col min="5" max="5" width="13.3984375" style="13" bestFit="1" customWidth="1"/>
    <col min="6" max="6" width="14.265625" style="13" bestFit="1" customWidth="1"/>
    <col min="7" max="10" width="9.06640625" style="13"/>
    <col min="11" max="11" width="11.46484375" style="13" bestFit="1" customWidth="1"/>
    <col min="12" max="12" width="11.73046875" style="13" bestFit="1" customWidth="1"/>
    <col min="13" max="13" width="12.1328125" style="13" bestFit="1" customWidth="1"/>
    <col min="14" max="14" width="12.19921875" style="13" bestFit="1" customWidth="1"/>
    <col min="15" max="16384" width="9.06640625" style="13"/>
  </cols>
  <sheetData>
    <row r="1" spans="2:24" ht="22.9" thickBot="1" x14ac:dyDescent="0.65">
      <c r="B1" s="40" t="s">
        <v>399</v>
      </c>
      <c r="C1" s="41"/>
      <c r="D1" s="41"/>
      <c r="E1" s="41"/>
    </row>
    <row r="2" spans="2:24" ht="14.25" thickTop="1" x14ac:dyDescent="0.4">
      <c r="B2" s="12" t="s">
        <v>424</v>
      </c>
      <c r="M2" s="61"/>
      <c r="N2" s="61"/>
      <c r="O2" s="61"/>
      <c r="P2" s="61"/>
      <c r="Q2" s="61"/>
      <c r="R2" s="61"/>
      <c r="S2" s="61"/>
      <c r="T2" s="61"/>
    </row>
    <row r="3" spans="2:24" x14ac:dyDescent="0.35"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</row>
    <row r="4" spans="2:24" ht="13.9" x14ac:dyDescent="0.4">
      <c r="C4" s="13" t="s">
        <v>425</v>
      </c>
      <c r="D4" s="13" t="s">
        <v>426</v>
      </c>
      <c r="E4" s="13" t="s">
        <v>427</v>
      </c>
      <c r="F4" s="13" t="s">
        <v>451</v>
      </c>
      <c r="J4" s="61"/>
      <c r="K4" s="61"/>
      <c r="L4" s="61"/>
      <c r="M4" s="61"/>
      <c r="N4" s="62"/>
      <c r="O4" s="62"/>
      <c r="P4" s="61"/>
      <c r="Q4" s="61"/>
      <c r="R4" s="61"/>
      <c r="S4" s="61"/>
      <c r="T4" s="61"/>
    </row>
    <row r="5" spans="2:24" x14ac:dyDescent="0.35">
      <c r="C5" s="13" t="s">
        <v>381</v>
      </c>
      <c r="D5" s="55">
        <v>25.100999999999999</v>
      </c>
      <c r="E5" s="63">
        <v>1378</v>
      </c>
      <c r="F5" s="55">
        <v>515513.22649999999</v>
      </c>
      <c r="I5" s="64"/>
      <c r="J5" s="61"/>
      <c r="K5" s="61"/>
      <c r="L5" s="61"/>
      <c r="M5" s="61"/>
      <c r="N5" s="43"/>
      <c r="O5" s="43"/>
      <c r="P5" s="61"/>
      <c r="Q5" s="61"/>
      <c r="R5" s="61"/>
      <c r="S5" s="61"/>
      <c r="T5" s="61"/>
      <c r="W5" s="61"/>
      <c r="X5" s="61"/>
    </row>
    <row r="6" spans="2:24" ht="13.9" x14ac:dyDescent="0.4">
      <c r="C6" s="13" t="s">
        <v>380</v>
      </c>
      <c r="D6" s="55">
        <v>35.1</v>
      </c>
      <c r="E6" s="63">
        <v>3628</v>
      </c>
      <c r="F6" s="55">
        <v>1400906.2564999999</v>
      </c>
      <c r="I6" s="64"/>
      <c r="J6" s="61"/>
      <c r="K6" s="65"/>
      <c r="L6" s="65"/>
      <c r="M6" s="65"/>
      <c r="N6" s="43"/>
      <c r="O6" s="43"/>
      <c r="P6" s="61"/>
      <c r="Q6" s="61"/>
      <c r="R6" s="61"/>
      <c r="S6" s="61"/>
      <c r="T6" s="61"/>
      <c r="W6" s="61"/>
      <c r="X6" s="61"/>
    </row>
    <row r="7" spans="2:24" x14ac:dyDescent="0.35">
      <c r="C7" s="13" t="s">
        <v>375</v>
      </c>
      <c r="D7" s="55">
        <v>48.076900000000002</v>
      </c>
      <c r="E7" s="63">
        <v>5548</v>
      </c>
      <c r="F7" s="55">
        <v>1437059.5381</v>
      </c>
      <c r="I7" s="64"/>
      <c r="J7" s="61"/>
      <c r="K7" s="43"/>
      <c r="L7" s="43"/>
      <c r="M7" s="43"/>
      <c r="N7" s="43"/>
      <c r="O7" s="43"/>
      <c r="P7" s="61"/>
      <c r="Q7" s="61"/>
      <c r="R7" s="61"/>
      <c r="S7" s="61"/>
      <c r="T7" s="61"/>
      <c r="W7" s="61"/>
      <c r="X7" s="61"/>
    </row>
    <row r="8" spans="2:24" x14ac:dyDescent="0.35">
      <c r="C8" s="13" t="s">
        <v>383</v>
      </c>
      <c r="D8" s="55">
        <v>87.256</v>
      </c>
      <c r="E8" s="63">
        <v>12087</v>
      </c>
      <c r="F8" s="55">
        <v>3632484.9119000002</v>
      </c>
      <c r="I8" s="64"/>
      <c r="J8" s="61"/>
      <c r="K8" s="43"/>
      <c r="L8" s="43"/>
      <c r="M8" s="43"/>
      <c r="N8" s="43"/>
      <c r="O8" s="43"/>
      <c r="P8" s="61"/>
      <c r="Q8" s="61"/>
      <c r="R8" s="61"/>
      <c r="S8" s="61"/>
      <c r="T8" s="61"/>
      <c r="W8" s="61"/>
      <c r="X8" s="61"/>
    </row>
    <row r="9" spans="2:24" x14ac:dyDescent="0.35">
      <c r="C9" s="13" t="s">
        <v>374</v>
      </c>
      <c r="D9" s="55">
        <v>80.25</v>
      </c>
      <c r="E9" s="63">
        <v>10941</v>
      </c>
      <c r="F9" s="55">
        <v>2927312.6381999999</v>
      </c>
      <c r="I9" s="66"/>
      <c r="J9" s="61"/>
      <c r="K9" s="43"/>
      <c r="L9" s="43"/>
      <c r="M9" s="43"/>
      <c r="N9" s="43"/>
      <c r="O9" s="43"/>
      <c r="P9" s="61"/>
      <c r="Q9" s="61"/>
      <c r="R9" s="61"/>
      <c r="S9" s="61"/>
      <c r="T9" s="61"/>
      <c r="W9" s="61"/>
      <c r="X9" s="61"/>
    </row>
    <row r="10" spans="2:24" x14ac:dyDescent="0.35">
      <c r="C10" s="13" t="s">
        <v>379</v>
      </c>
      <c r="D10" s="55">
        <v>52.33</v>
      </c>
      <c r="E10" s="63">
        <v>7640</v>
      </c>
      <c r="F10" s="55">
        <v>2452056.2280999999</v>
      </c>
      <c r="I10" s="64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W10" s="61"/>
      <c r="X10" s="61"/>
    </row>
    <row r="11" spans="2:24" x14ac:dyDescent="0.35">
      <c r="C11" s="13" t="s">
        <v>373</v>
      </c>
      <c r="D11" s="55">
        <v>99.11</v>
      </c>
      <c r="E11" s="63">
        <v>12077</v>
      </c>
      <c r="F11" s="55">
        <v>3943176.2448999998</v>
      </c>
      <c r="I11" s="64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W11" s="61"/>
      <c r="X11" s="61"/>
    </row>
    <row r="12" spans="2:24" ht="13.9" x14ac:dyDescent="0.4">
      <c r="C12" s="13" t="s">
        <v>389</v>
      </c>
      <c r="D12" s="55">
        <v>45.2</v>
      </c>
      <c r="E12" s="63">
        <v>3999</v>
      </c>
      <c r="F12" s="55">
        <v>1371986.2109999999</v>
      </c>
      <c r="I12" s="64"/>
      <c r="J12" s="61"/>
      <c r="K12" s="61"/>
      <c r="L12" s="61"/>
      <c r="M12" s="61"/>
      <c r="N12" s="65"/>
      <c r="O12" s="65"/>
      <c r="P12" s="65"/>
      <c r="Q12" s="65"/>
      <c r="R12" s="65"/>
      <c r="S12" s="65"/>
      <c r="T12" s="61"/>
      <c r="W12" s="61"/>
      <c r="X12" s="61"/>
    </row>
    <row r="13" spans="2:24" x14ac:dyDescent="0.35">
      <c r="C13" s="13" t="s">
        <v>371</v>
      </c>
      <c r="D13" s="55">
        <v>85.256</v>
      </c>
      <c r="E13" s="63">
        <v>9293</v>
      </c>
      <c r="F13" s="55">
        <v>3514885.8878000001</v>
      </c>
      <c r="I13" s="64"/>
      <c r="J13" s="61"/>
      <c r="K13" s="61"/>
      <c r="L13" s="61"/>
      <c r="M13" s="61"/>
      <c r="N13" s="43"/>
      <c r="O13" s="43"/>
      <c r="P13" s="43"/>
      <c r="Q13" s="43"/>
      <c r="R13" s="43"/>
      <c r="S13" s="43"/>
      <c r="T13" s="61"/>
      <c r="W13" s="61"/>
      <c r="X13" s="61"/>
    </row>
    <row r="14" spans="2:24" x14ac:dyDescent="0.35">
      <c r="C14" s="13" t="s">
        <v>377</v>
      </c>
      <c r="D14" s="55">
        <v>38.15</v>
      </c>
      <c r="E14" s="63">
        <v>3174</v>
      </c>
      <c r="F14" s="55">
        <v>1240241.057</v>
      </c>
      <c r="I14" s="64"/>
      <c r="J14" s="61"/>
      <c r="K14" s="61"/>
      <c r="L14" s="61"/>
      <c r="M14" s="61"/>
      <c r="N14" s="43"/>
      <c r="O14" s="43"/>
      <c r="P14" s="43"/>
      <c r="Q14" s="43"/>
      <c r="R14" s="43"/>
      <c r="S14" s="43"/>
      <c r="T14" s="61"/>
      <c r="W14" s="61"/>
      <c r="X14" s="61"/>
    </row>
    <row r="15" spans="2:24" x14ac:dyDescent="0.35">
      <c r="C15" s="13" t="s">
        <v>388</v>
      </c>
      <c r="D15" s="55">
        <v>55.1</v>
      </c>
      <c r="E15" s="63">
        <v>6150</v>
      </c>
      <c r="F15" s="55">
        <v>1614311.6264</v>
      </c>
      <c r="I15" s="64"/>
      <c r="J15" s="61"/>
      <c r="K15" s="61"/>
      <c r="L15" s="61"/>
      <c r="M15" s="61"/>
      <c r="N15" s="43"/>
      <c r="O15" s="43"/>
      <c r="P15" s="43"/>
      <c r="Q15" s="43"/>
      <c r="R15" s="43"/>
      <c r="S15" s="43"/>
      <c r="T15" s="61"/>
      <c r="W15" s="61"/>
      <c r="X15" s="61"/>
    </row>
    <row r="16" spans="2:24" ht="13.9" x14ac:dyDescent="0.4">
      <c r="C16" s="13" t="s">
        <v>384</v>
      </c>
      <c r="D16" s="55">
        <v>68.076899999999995</v>
      </c>
      <c r="E16" s="63">
        <v>9349</v>
      </c>
      <c r="F16" s="55">
        <v>3066150.9139999999</v>
      </c>
      <c r="I16" s="64"/>
      <c r="J16" s="61"/>
      <c r="K16" s="62"/>
      <c r="L16" s="62"/>
      <c r="M16" s="61"/>
      <c r="N16" s="61"/>
      <c r="O16" s="61"/>
      <c r="P16" s="61"/>
      <c r="Q16" s="61"/>
      <c r="R16" s="61"/>
      <c r="S16" s="61"/>
      <c r="T16" s="61"/>
      <c r="W16" s="61"/>
      <c r="X16" s="61"/>
    </row>
    <row r="17" spans="3:24" x14ac:dyDescent="0.35">
      <c r="C17" s="13" t="s">
        <v>378</v>
      </c>
      <c r="D17" s="55">
        <v>69.076899999999995</v>
      </c>
      <c r="E17" s="63">
        <v>5995</v>
      </c>
      <c r="F17" s="55">
        <v>2104205.0285</v>
      </c>
      <c r="I17" s="64"/>
      <c r="J17" s="61"/>
      <c r="K17" s="43"/>
      <c r="L17" s="43"/>
      <c r="M17" s="61"/>
      <c r="N17" s="61"/>
      <c r="O17" s="61"/>
      <c r="P17" s="61"/>
      <c r="Q17" s="61"/>
      <c r="R17" s="61"/>
      <c r="S17" s="61"/>
      <c r="T17" s="61"/>
      <c r="W17" s="61"/>
      <c r="X17" s="61"/>
    </row>
    <row r="18" spans="3:24" x14ac:dyDescent="0.35">
      <c r="C18" s="13" t="s">
        <v>360</v>
      </c>
      <c r="D18" s="55">
        <v>31.5</v>
      </c>
      <c r="E18" s="63">
        <v>1795</v>
      </c>
      <c r="F18" s="55">
        <v>559697.56389999995</v>
      </c>
      <c r="I18" s="64"/>
      <c r="J18" s="61"/>
      <c r="K18" s="43"/>
      <c r="L18" s="43"/>
      <c r="M18" s="61"/>
      <c r="W18" s="61"/>
      <c r="X18" s="61"/>
    </row>
    <row r="19" spans="3:24" x14ac:dyDescent="0.35">
      <c r="C19" s="13" t="s">
        <v>386</v>
      </c>
      <c r="D19" s="55">
        <v>20.100999999999999</v>
      </c>
      <c r="E19" s="63">
        <v>825</v>
      </c>
      <c r="F19" s="55">
        <v>172524.4515</v>
      </c>
      <c r="I19" s="64"/>
      <c r="J19" s="61"/>
      <c r="K19" s="43"/>
      <c r="L19" s="43"/>
      <c r="M19" s="61"/>
      <c r="W19" s="61"/>
      <c r="X19" s="61"/>
    </row>
    <row r="20" spans="3:24" x14ac:dyDescent="0.35">
      <c r="C20" s="13" t="s">
        <v>385</v>
      </c>
      <c r="D20" s="55">
        <v>39.22</v>
      </c>
      <c r="E20" s="63">
        <v>3425</v>
      </c>
      <c r="F20" s="55">
        <v>1478012.2180999999</v>
      </c>
      <c r="I20" s="64"/>
      <c r="J20" s="61"/>
      <c r="K20" s="43"/>
      <c r="L20" s="43"/>
      <c r="M20" s="61"/>
      <c r="W20" s="61"/>
      <c r="X20" s="61"/>
    </row>
    <row r="21" spans="3:24" x14ac:dyDescent="0.35">
      <c r="C21" s="13" t="s">
        <v>376</v>
      </c>
      <c r="D21" s="55">
        <v>61.6</v>
      </c>
      <c r="E21" s="63">
        <v>6354</v>
      </c>
      <c r="F21" s="55">
        <v>2144310.1548000001</v>
      </c>
      <c r="I21" s="64"/>
      <c r="J21" s="61"/>
      <c r="K21" s="43"/>
      <c r="L21" s="43"/>
      <c r="M21" s="61"/>
      <c r="W21" s="61"/>
      <c r="X21" s="61"/>
    </row>
    <row r="22" spans="3:24" x14ac:dyDescent="0.35">
      <c r="J22" s="61"/>
      <c r="K22" s="61"/>
      <c r="L22" s="61"/>
      <c r="M22" s="61"/>
    </row>
    <row r="23" spans="3:24" x14ac:dyDescent="0.35"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</row>
    <row r="24" spans="3:24" ht="13.9" x14ac:dyDescent="0.4">
      <c r="J24" s="61"/>
      <c r="K24" s="65"/>
      <c r="L24" s="65"/>
      <c r="M24" s="65"/>
      <c r="N24" s="65"/>
      <c r="O24" s="65"/>
      <c r="P24" s="65"/>
      <c r="Q24" s="61"/>
      <c r="R24" s="61"/>
      <c r="S24" s="61"/>
      <c r="T24" s="61"/>
    </row>
    <row r="25" spans="3:24" x14ac:dyDescent="0.35">
      <c r="J25" s="61"/>
      <c r="K25" s="43"/>
      <c r="L25" s="43"/>
      <c r="M25" s="43"/>
      <c r="N25" s="43"/>
      <c r="O25" s="43"/>
      <c r="P25" s="43"/>
      <c r="Q25" s="61"/>
      <c r="R25" s="61"/>
      <c r="S25" s="61"/>
      <c r="T25" s="61"/>
    </row>
    <row r="26" spans="3:24" x14ac:dyDescent="0.35">
      <c r="J26" s="61"/>
      <c r="K26" s="43"/>
      <c r="L26" s="43"/>
      <c r="M26" s="43"/>
      <c r="N26" s="43"/>
      <c r="O26" s="43"/>
      <c r="P26" s="43"/>
      <c r="Q26" s="61"/>
      <c r="R26" s="61"/>
      <c r="S26" s="61"/>
      <c r="T26" s="61"/>
    </row>
    <row r="27" spans="3:24" x14ac:dyDescent="0.35">
      <c r="J27" s="61"/>
      <c r="K27" s="43"/>
      <c r="L27" s="43"/>
      <c r="M27" s="43"/>
      <c r="N27" s="43"/>
      <c r="O27" s="43"/>
      <c r="P27" s="43"/>
      <c r="Q27" s="61"/>
      <c r="R27" s="61"/>
      <c r="S27" s="61"/>
      <c r="T27" s="61"/>
    </row>
    <row r="28" spans="3:24" x14ac:dyDescent="0.35"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</row>
    <row r="29" spans="3:24" ht="13.9" x14ac:dyDescent="0.4">
      <c r="J29" s="61"/>
      <c r="K29" s="65"/>
      <c r="L29" s="65"/>
      <c r="M29" s="65"/>
      <c r="N29" s="65"/>
      <c r="O29" s="65"/>
      <c r="P29" s="65"/>
      <c r="Q29" s="65"/>
      <c r="R29" s="65"/>
      <c r="S29" s="65"/>
      <c r="T29" s="61"/>
    </row>
    <row r="30" spans="3:24" x14ac:dyDescent="0.35">
      <c r="E30" s="55"/>
      <c r="J30" s="61"/>
      <c r="K30" s="43"/>
      <c r="L30" s="43"/>
      <c r="M30" s="43"/>
      <c r="N30" s="43"/>
      <c r="O30" s="43"/>
      <c r="P30" s="43"/>
      <c r="Q30" s="43"/>
      <c r="R30" s="43"/>
      <c r="S30" s="43"/>
      <c r="T30" s="61"/>
    </row>
    <row r="31" spans="3:24" x14ac:dyDescent="0.35">
      <c r="E31" s="55"/>
      <c r="J31" s="61"/>
      <c r="K31" s="43"/>
      <c r="L31" s="43"/>
      <c r="M31" s="43"/>
      <c r="N31" s="43"/>
      <c r="O31" s="43"/>
      <c r="P31" s="43"/>
      <c r="Q31" s="43"/>
      <c r="R31" s="43"/>
      <c r="S31" s="43"/>
      <c r="T31" s="61"/>
    </row>
    <row r="32" spans="3:24" x14ac:dyDescent="0.35">
      <c r="E32" s="55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</row>
    <row r="33" spans="5:20" x14ac:dyDescent="0.35">
      <c r="E33" s="55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</row>
    <row r="34" spans="5:20" x14ac:dyDescent="0.35">
      <c r="E34" s="55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</row>
    <row r="35" spans="5:20" x14ac:dyDescent="0.35">
      <c r="E35" s="55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</row>
    <row r="36" spans="5:20" x14ac:dyDescent="0.35">
      <c r="E36" s="55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</row>
    <row r="37" spans="5:20" x14ac:dyDescent="0.35">
      <c r="E37" s="55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</row>
    <row r="38" spans="5:20" x14ac:dyDescent="0.35">
      <c r="E38" s="55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</row>
    <row r="39" spans="5:20" x14ac:dyDescent="0.35">
      <c r="E39" s="55"/>
    </row>
    <row r="40" spans="5:20" x14ac:dyDescent="0.35">
      <c r="E40" s="55"/>
    </row>
    <row r="41" spans="5:20" x14ac:dyDescent="0.35">
      <c r="E41" s="55"/>
    </row>
    <row r="42" spans="5:20" x14ac:dyDescent="0.35">
      <c r="E42" s="55"/>
    </row>
    <row r="43" spans="5:20" x14ac:dyDescent="0.35">
      <c r="E43" s="55"/>
    </row>
    <row r="44" spans="5:20" x14ac:dyDescent="0.35">
      <c r="E44" s="55"/>
    </row>
    <row r="45" spans="5:20" x14ac:dyDescent="0.35">
      <c r="E45" s="55"/>
    </row>
    <row r="46" spans="5:20" x14ac:dyDescent="0.35">
      <c r="E46" s="55"/>
    </row>
    <row r="47" spans="5:20" x14ac:dyDescent="0.35">
      <c r="E47" s="55"/>
    </row>
    <row r="48" spans="5:20" x14ac:dyDescent="0.35">
      <c r="E48" s="55"/>
    </row>
  </sheetData>
  <conditionalFormatting sqref="I5:I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DEBB-9EE7-4A5A-A035-7BD1136DA501}">
  <sheetPr>
    <pageSetUpPr fitToPage="1"/>
  </sheetPr>
  <dimension ref="B1:J77"/>
  <sheetViews>
    <sheetView showGridLines="0" tabSelected="1" zoomScaleNormal="100" workbookViewId="0"/>
  </sheetViews>
  <sheetFormatPr defaultRowHeight="13.5" x14ac:dyDescent="0.35"/>
  <cols>
    <col min="1" max="1" width="9.06640625" style="13"/>
    <col min="2" max="2" width="23.33203125" style="13" customWidth="1"/>
    <col min="3" max="3" width="19.06640625" style="13" bestFit="1" customWidth="1"/>
    <col min="4" max="4" width="14.9296875" style="13" bestFit="1" customWidth="1"/>
    <col min="5" max="5" width="13.86328125" style="13" bestFit="1" customWidth="1"/>
    <col min="6" max="6" width="20.9296875" style="13" bestFit="1" customWidth="1"/>
    <col min="7" max="7" width="14.6640625" style="13" bestFit="1" customWidth="1"/>
    <col min="8" max="8" width="14.265625" style="13" bestFit="1" customWidth="1"/>
    <col min="9" max="9" width="14.53125" style="13" bestFit="1" customWidth="1"/>
    <col min="10" max="10" width="15.86328125" style="13" bestFit="1" customWidth="1"/>
    <col min="11" max="11" width="14.33203125" style="13" bestFit="1" customWidth="1"/>
    <col min="12" max="16384" width="9.06640625" style="13"/>
  </cols>
  <sheetData>
    <row r="1" spans="2:2" ht="20.65" x14ac:dyDescent="0.6">
      <c r="B1" s="11" t="s">
        <v>452</v>
      </c>
    </row>
    <row r="2" spans="2:2" ht="13.9" x14ac:dyDescent="0.4">
      <c r="B2" s="12" t="s">
        <v>453</v>
      </c>
    </row>
    <row r="24" spans="2:3" x14ac:dyDescent="0.35">
      <c r="B24" s="13" t="s">
        <v>460</v>
      </c>
    </row>
    <row r="26" spans="2:3" ht="20.65" x14ac:dyDescent="0.6">
      <c r="B26" s="11" t="s">
        <v>454</v>
      </c>
    </row>
    <row r="27" spans="2:3" ht="13.9" thickBot="1" x14ac:dyDescent="0.4"/>
    <row r="28" spans="2:3" ht="13.9" x14ac:dyDescent="0.4">
      <c r="B28" s="42" t="s">
        <v>428</v>
      </c>
      <c r="C28" s="42"/>
    </row>
    <row r="29" spans="2:3" x14ac:dyDescent="0.35">
      <c r="B29" s="43" t="s">
        <v>429</v>
      </c>
      <c r="C29" s="43">
        <v>0.95860929195535405</v>
      </c>
    </row>
    <row r="30" spans="2:3" x14ac:dyDescent="0.35">
      <c r="B30" s="43" t="s">
        <v>430</v>
      </c>
      <c r="C30" s="44">
        <v>0.91893177462314524</v>
      </c>
    </row>
    <row r="31" spans="2:3" x14ac:dyDescent="0.35">
      <c r="B31" s="43" t="s">
        <v>431</v>
      </c>
      <c r="C31" s="43">
        <v>0.9135272262646883</v>
      </c>
    </row>
    <row r="32" spans="2:3" x14ac:dyDescent="0.35">
      <c r="B32" s="43" t="s">
        <v>432</v>
      </c>
      <c r="C32" s="43">
        <v>1073.9511632442061</v>
      </c>
    </row>
    <row r="33" spans="2:10" ht="13.9" thickBot="1" x14ac:dyDescent="0.4">
      <c r="B33" s="45" t="s">
        <v>433</v>
      </c>
      <c r="C33" s="45">
        <v>17</v>
      </c>
    </row>
    <row r="35" spans="2:10" ht="13.9" thickBot="1" x14ac:dyDescent="0.4">
      <c r="B35" s="13" t="s">
        <v>434</v>
      </c>
    </row>
    <row r="36" spans="2:10" ht="13.9" x14ac:dyDescent="0.4">
      <c r="B36" s="46"/>
      <c r="C36" s="46" t="s">
        <v>439</v>
      </c>
      <c r="D36" s="46" t="s">
        <v>440</v>
      </c>
      <c r="E36" s="46" t="s">
        <v>441</v>
      </c>
      <c r="F36" s="46" t="s">
        <v>442</v>
      </c>
      <c r="G36" s="46" t="s">
        <v>443</v>
      </c>
    </row>
    <row r="37" spans="2:10" x14ac:dyDescent="0.35">
      <c r="B37" s="43" t="s">
        <v>435</v>
      </c>
      <c r="C37" s="43">
        <v>1</v>
      </c>
      <c r="D37" s="43">
        <v>196106923.71979037</v>
      </c>
      <c r="E37" s="43">
        <v>196106923.71979037</v>
      </c>
      <c r="F37" s="43">
        <v>170.02933708331244</v>
      </c>
      <c r="G37" s="47">
        <v>1.3777524558920338E-9</v>
      </c>
    </row>
    <row r="38" spans="2:10" x14ac:dyDescent="0.35">
      <c r="B38" s="43" t="s">
        <v>436</v>
      </c>
      <c r="C38" s="43">
        <v>15</v>
      </c>
      <c r="D38" s="43">
        <v>17300566.515503753</v>
      </c>
      <c r="E38" s="43">
        <v>1153371.1010335835</v>
      </c>
      <c r="F38" s="43"/>
      <c r="G38" s="43"/>
    </row>
    <row r="39" spans="2:10" ht="13.9" thickBot="1" x14ac:dyDescent="0.4">
      <c r="B39" s="45" t="s">
        <v>437</v>
      </c>
      <c r="C39" s="45">
        <v>16</v>
      </c>
      <c r="D39" s="45">
        <v>213407490.23529413</v>
      </c>
      <c r="E39" s="45"/>
      <c r="F39" s="45"/>
      <c r="G39" s="45"/>
    </row>
    <row r="40" spans="2:10" ht="13.9" thickBot="1" x14ac:dyDescent="0.4"/>
    <row r="41" spans="2:10" ht="13.9" x14ac:dyDescent="0.4">
      <c r="B41" s="46"/>
      <c r="C41" s="46" t="s">
        <v>444</v>
      </c>
      <c r="D41" s="46" t="s">
        <v>432</v>
      </c>
      <c r="E41" s="46" t="s">
        <v>445</v>
      </c>
      <c r="F41" s="46" t="s">
        <v>446</v>
      </c>
      <c r="G41" s="46" t="s">
        <v>447</v>
      </c>
      <c r="H41" s="46" t="s">
        <v>448</v>
      </c>
      <c r="I41" s="46" t="s">
        <v>449</v>
      </c>
      <c r="J41" s="46" t="s">
        <v>450</v>
      </c>
    </row>
    <row r="42" spans="2:10" x14ac:dyDescent="0.35">
      <c r="B42" s="43" t="s">
        <v>438</v>
      </c>
      <c r="C42" s="43">
        <v>-2211.344558512299</v>
      </c>
      <c r="D42" s="43">
        <v>688.38765525237386</v>
      </c>
      <c r="E42" s="43">
        <v>-3.2123535941410584</v>
      </c>
      <c r="F42" s="43">
        <v>5.814883503403194E-3</v>
      </c>
      <c r="G42" s="43">
        <v>-3678.6081134689298</v>
      </c>
      <c r="H42" s="43">
        <v>-744.0810035556683</v>
      </c>
      <c r="I42" s="43">
        <v>-3678.6081134689298</v>
      </c>
      <c r="J42" s="43">
        <v>-744.0810035556683</v>
      </c>
    </row>
    <row r="43" spans="2:10" ht="13.9" thickBot="1" x14ac:dyDescent="0.4">
      <c r="B43" s="45" t="s">
        <v>426</v>
      </c>
      <c r="C43" s="48">
        <v>150.18623245020368</v>
      </c>
      <c r="D43" s="45">
        <v>11.517764435977993</v>
      </c>
      <c r="E43" s="45">
        <v>13.039529787661532</v>
      </c>
      <c r="F43" s="49">
        <v>1.3777524558920338E-9</v>
      </c>
      <c r="G43" s="45">
        <v>125.63669867727386</v>
      </c>
      <c r="H43" s="45">
        <v>174.73576622313351</v>
      </c>
      <c r="I43" s="45">
        <v>125.63669867727386</v>
      </c>
      <c r="J43" s="45">
        <v>174.73576622313351</v>
      </c>
    </row>
    <row r="45" spans="2:10" x14ac:dyDescent="0.35">
      <c r="B45" s="13" t="s">
        <v>461</v>
      </c>
    </row>
    <row r="47" spans="2:10" ht="20.65" x14ac:dyDescent="0.6">
      <c r="B47" s="11" t="s">
        <v>462</v>
      </c>
    </row>
    <row r="48" spans="2:10" ht="13.9" x14ac:dyDescent="0.4">
      <c r="B48" s="12" t="s">
        <v>463</v>
      </c>
    </row>
    <row r="50" spans="2:4" ht="13.9" x14ac:dyDescent="0.4">
      <c r="C50" s="50" t="s">
        <v>464</v>
      </c>
      <c r="D50" s="50" t="s">
        <v>451</v>
      </c>
    </row>
    <row r="51" spans="2:4" x14ac:dyDescent="0.35">
      <c r="B51" s="51" t="s">
        <v>381</v>
      </c>
      <c r="C51" s="52">
        <v>374.10248657474602</v>
      </c>
      <c r="D51" s="52">
        <f>C51*$C$43</f>
        <v>56185.043008914006</v>
      </c>
    </row>
    <row r="52" spans="2:4" x14ac:dyDescent="0.35">
      <c r="B52" s="53" t="s">
        <v>380</v>
      </c>
      <c r="C52" s="54">
        <v>386.13733641124583</v>
      </c>
      <c r="D52" s="54">
        <f t="shared" ref="D52:D67" si="0">C52*$C$43</f>
        <v>57992.511763961862</v>
      </c>
    </row>
    <row r="53" spans="2:4" x14ac:dyDescent="0.35">
      <c r="B53" s="51" t="s">
        <v>375</v>
      </c>
      <c r="C53" s="52">
        <v>259.02298812184569</v>
      </c>
      <c r="D53" s="52">
        <f t="shared" si="0"/>
        <v>38901.68670401386</v>
      </c>
    </row>
    <row r="54" spans="2:4" x14ac:dyDescent="0.35">
      <c r="B54" s="53" t="s">
        <v>383</v>
      </c>
      <c r="C54" s="54">
        <v>300.52824620666831</v>
      </c>
      <c r="D54" s="54">
        <f t="shared" si="0"/>
        <v>45135.205042646725</v>
      </c>
    </row>
    <row r="55" spans="2:4" x14ac:dyDescent="0.35">
      <c r="B55" s="51" t="s">
        <v>374</v>
      </c>
      <c r="C55" s="52">
        <v>267.55439522895529</v>
      </c>
      <c r="D55" s="52">
        <f t="shared" si="0"/>
        <v>40182.986594929542</v>
      </c>
    </row>
    <row r="56" spans="2:4" x14ac:dyDescent="0.35">
      <c r="B56" s="53" t="s">
        <v>379</v>
      </c>
      <c r="C56" s="54">
        <v>320.94976807591621</v>
      </c>
      <c r="D56" s="54">
        <f t="shared" si="0"/>
        <v>48202.236473088509</v>
      </c>
    </row>
    <row r="57" spans="2:4" x14ac:dyDescent="0.35">
      <c r="B57" s="51" t="s">
        <v>373</v>
      </c>
      <c r="C57" s="52">
        <v>326.50295974993787</v>
      </c>
      <c r="D57" s="52">
        <f t="shared" si="0"/>
        <v>49036.249408683667</v>
      </c>
    </row>
    <row r="58" spans="2:4" x14ac:dyDescent="0.35">
      <c r="B58" s="53" t="s">
        <v>389</v>
      </c>
      <c r="C58" s="54">
        <v>343.08232333083271</v>
      </c>
      <c r="D58" s="54">
        <f t="shared" si="0"/>
        <v>51526.241561320378</v>
      </c>
    </row>
    <row r="59" spans="2:4" x14ac:dyDescent="0.35">
      <c r="B59" s="51" t="s">
        <v>371</v>
      </c>
      <c r="C59" s="52">
        <v>378.22940791993977</v>
      </c>
      <c r="D59" s="52">
        <f t="shared" si="0"/>
        <v>56804.849777366981</v>
      </c>
    </row>
    <row r="60" spans="2:4" x14ac:dyDescent="0.35">
      <c r="B60" s="53" t="s">
        <v>377</v>
      </c>
      <c r="C60" s="54">
        <v>390.75017548834279</v>
      </c>
      <c r="D60" s="54">
        <f t="shared" si="0"/>
        <v>58685.296685850131</v>
      </c>
    </row>
    <row r="61" spans="2:4" x14ac:dyDescent="0.35">
      <c r="B61" s="51" t="s">
        <v>388</v>
      </c>
      <c r="C61" s="52">
        <v>262.48969534959349</v>
      </c>
      <c r="D61" s="52">
        <f t="shared" si="0"/>
        <v>39422.338401557194</v>
      </c>
    </row>
    <row r="62" spans="2:4" x14ac:dyDescent="0.35">
      <c r="B62" s="53" t="s">
        <v>384</v>
      </c>
      <c r="C62" s="54">
        <v>327.9656555781367</v>
      </c>
      <c r="D62" s="54">
        <f t="shared" si="0"/>
        <v>49255.926184341479</v>
      </c>
    </row>
    <row r="63" spans="2:4" x14ac:dyDescent="0.35">
      <c r="B63" s="51" t="s">
        <v>378</v>
      </c>
      <c r="C63" s="52">
        <v>350.99333252710591</v>
      </c>
      <c r="D63" s="52">
        <f t="shared" si="0"/>
        <v>52714.36622738756</v>
      </c>
    </row>
    <row r="64" spans="2:4" x14ac:dyDescent="0.35">
      <c r="B64" s="53" t="s">
        <v>360</v>
      </c>
      <c r="C64" s="54">
        <v>311.80922779944285</v>
      </c>
      <c r="D64" s="54">
        <f t="shared" si="0"/>
        <v>46829.453166405634</v>
      </c>
    </row>
    <row r="65" spans="2:10" x14ac:dyDescent="0.35">
      <c r="B65" s="51" t="s">
        <v>386</v>
      </c>
      <c r="C65" s="52">
        <v>209.12054727272726</v>
      </c>
      <c r="D65" s="52">
        <f t="shared" si="0"/>
        <v>31407.027122815623</v>
      </c>
    </row>
    <row r="66" spans="2:10" x14ac:dyDescent="0.35">
      <c r="B66" s="53" t="s">
        <v>385</v>
      </c>
      <c r="C66" s="54">
        <v>431.53641404379562</v>
      </c>
      <c r="D66" s="54">
        <f t="shared" si="0"/>
        <v>64810.828190308828</v>
      </c>
    </row>
    <row r="67" spans="2:10" x14ac:dyDescent="0.35">
      <c r="B67" s="51" t="s">
        <v>376</v>
      </c>
      <c r="C67" s="52">
        <v>337.47405646836643</v>
      </c>
      <c r="D67" s="52">
        <f t="shared" si="0"/>
        <v>50683.95709067124</v>
      </c>
    </row>
    <row r="68" spans="2:10" x14ac:dyDescent="0.35">
      <c r="D68" s="55"/>
    </row>
    <row r="70" spans="2:10" x14ac:dyDescent="0.35">
      <c r="B70" s="13" t="s">
        <v>455</v>
      </c>
      <c r="C70" s="55">
        <f>SUM(SalesTeamData[Sales Amount])</f>
        <v>33574834.157200001</v>
      </c>
    </row>
    <row r="71" spans="2:10" ht="13.9" x14ac:dyDescent="0.4">
      <c r="B71" s="13" t="s">
        <v>456</v>
      </c>
      <c r="C71" s="55">
        <f>SUM(D51:D67)</f>
        <v>837776.20340426336</v>
      </c>
      <c r="D71" s="56" t="str">
        <f>IF(C71/C70&gt;0,"+  ")&amp;ROUND(C71/C70*100,2)&amp;"%"</f>
        <v>+  2,5%</v>
      </c>
      <c r="G71" s="57"/>
      <c r="H71" s="57"/>
      <c r="I71" s="57"/>
      <c r="J71" s="57"/>
    </row>
    <row r="72" spans="2:10" x14ac:dyDescent="0.35">
      <c r="G72" s="57"/>
      <c r="H72" s="57"/>
      <c r="I72" s="57"/>
      <c r="J72" s="57"/>
    </row>
    <row r="73" spans="2:10" ht="13.9" x14ac:dyDescent="0.4">
      <c r="B73" s="58" t="s">
        <v>457</v>
      </c>
      <c r="G73" s="57"/>
      <c r="H73" s="57"/>
      <c r="I73" s="57"/>
      <c r="J73" s="57"/>
    </row>
    <row r="74" spans="2:10" x14ac:dyDescent="0.35">
      <c r="B74" s="13" t="s">
        <v>459</v>
      </c>
      <c r="C74" s="55">
        <f>SUM(SalesTeamData[Hourly Wage])*1920</f>
        <v>1805769.0240000002</v>
      </c>
      <c r="G74" s="57"/>
      <c r="H74" s="57"/>
      <c r="I74" s="57"/>
      <c r="J74" s="57"/>
    </row>
    <row r="75" spans="2:10" ht="13.9" x14ac:dyDescent="0.4">
      <c r="B75" s="13" t="s">
        <v>458</v>
      </c>
      <c r="C75" s="55">
        <f>1920*17</f>
        <v>32640</v>
      </c>
      <c r="D75" s="59" t="str">
        <f>IF(C75/C74&gt;0,"+  ")&amp;ROUND(C75/C74*100,2)&amp;"%"</f>
        <v>+  1,81%</v>
      </c>
      <c r="G75" s="57"/>
      <c r="H75" s="57"/>
      <c r="I75" s="57"/>
      <c r="J75" s="57"/>
    </row>
    <row r="76" spans="2:10" x14ac:dyDescent="0.35">
      <c r="G76" s="57"/>
      <c r="H76" s="57"/>
      <c r="I76" s="57"/>
      <c r="J76" s="57"/>
    </row>
    <row r="77" spans="2:10" x14ac:dyDescent="0.35">
      <c r="C77" s="60"/>
    </row>
  </sheetData>
  <pageMargins left="0.25" right="0.25" top="0.75" bottom="0.75" header="0.3" footer="0.3"/>
  <pageSetup paperSize="9" scale="6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5E902-5C36-405D-A0C0-44D25CA0B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Intro</vt:lpstr>
      <vt:lpstr>1st query</vt:lpstr>
      <vt:lpstr>AW SalesData</vt:lpstr>
      <vt:lpstr>Confidence int.</vt:lpstr>
      <vt:lpstr>2nd query</vt:lpstr>
      <vt:lpstr>HRData</vt:lpstr>
      <vt:lpstr>HRBelow35</vt:lpstr>
      <vt:lpstr>HROver35</vt:lpstr>
      <vt:lpstr>Hypothesis test.</vt:lpstr>
      <vt:lpstr>3rd query</vt:lpstr>
      <vt:lpstr>SalesTeamData</vt:lpstr>
      <vt:lpstr>RegressionAnalysis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Longo</dc:creator>
  <cp:lastModifiedBy>Marco Longo</cp:lastModifiedBy>
  <cp:lastPrinted>2022-05-05T13:59:24Z</cp:lastPrinted>
  <dcterms:created xsi:type="dcterms:W3CDTF">2022-05-02T16:52:25Z</dcterms:created>
  <dcterms:modified xsi:type="dcterms:W3CDTF">2022-05-19T06:52:04Z</dcterms:modified>
</cp:coreProperties>
</file>