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E:\Desktop\Management of Software Development\ShopeeFood Clone\doc\"/>
    </mc:Choice>
  </mc:AlternateContent>
  <xr:revisionPtr revIDLastSave="0" documentId="13_ncr:1_{A1C685D6-72BD-4B9C-81CF-2D2C5B4FD731}" xr6:coauthVersionLast="47" xr6:coauthVersionMax="47"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GanttChart!$A$1:$BN$34</definedName>
    <definedName name="_xlnm.Print_Area" localSheetId="1">GanttChartPro!$A$1:$C$47</definedName>
    <definedName name="_xlnm.Print_Titles" localSheetId="0">GanttChart!$5:$8</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9" i="9" l="1"/>
  <c r="F57" i="9"/>
  <c r="F24" i="9"/>
  <c r="I13" i="9"/>
  <c r="F10" i="9"/>
  <c r="F14" i="9"/>
  <c r="F15" i="9"/>
  <c r="F11" i="9"/>
  <c r="F12" i="9"/>
  <c r="F13" i="9"/>
  <c r="F20" i="9"/>
  <c r="F21" i="9"/>
  <c r="F22" i="9"/>
  <c r="F23" i="9"/>
  <c r="F25" i="9"/>
  <c r="F26" i="9"/>
  <c r="F27" i="9"/>
  <c r="F28" i="9"/>
  <c r="F29" i="9"/>
  <c r="F30" i="9"/>
  <c r="F31" i="9"/>
  <c r="F32" i="9"/>
  <c r="F33" i="9"/>
  <c r="F34" i="9"/>
  <c r="F35" i="9"/>
  <c r="F36" i="9"/>
  <c r="F37" i="9"/>
  <c r="F38" i="9"/>
  <c r="F39" i="9"/>
  <c r="F40" i="9"/>
  <c r="I40" i="9" s="1"/>
  <c r="F41" i="9"/>
  <c r="I41" i="9" s="1"/>
  <c r="F42" i="9"/>
  <c r="I42" i="9" s="1"/>
  <c r="F43" i="9"/>
  <c r="F44" i="9"/>
  <c r="F45" i="9"/>
  <c r="F46" i="9"/>
  <c r="F47" i="9"/>
  <c r="I47" i="9" s="1"/>
  <c r="F48" i="9"/>
  <c r="I48" i="9" s="1"/>
  <c r="F49" i="9"/>
  <c r="I49" i="9" s="1"/>
  <c r="F50" i="9"/>
  <c r="F51" i="9"/>
  <c r="I51" i="9" s="1"/>
  <c r="F52" i="9"/>
  <c r="I52" i="9" s="1"/>
  <c r="F53" i="9"/>
  <c r="F54" i="9"/>
  <c r="F55" i="9"/>
  <c r="F56" i="9"/>
  <c r="F58" i="9"/>
  <c r="F60" i="9"/>
  <c r="F61" i="9"/>
  <c r="F62" i="9"/>
  <c r="F63" i="9"/>
  <c r="I63" i="9" s="1"/>
  <c r="F64" i="9"/>
  <c r="I64" i="9" s="1"/>
  <c r="F65" i="9"/>
  <c r="I65" i="9" s="1"/>
  <c r="F66" i="9"/>
  <c r="I66" i="9" s="1"/>
  <c r="F67" i="9"/>
  <c r="I67" i="9" s="1"/>
  <c r="F68" i="9"/>
  <c r="I68" i="9" s="1"/>
  <c r="F69" i="9"/>
  <c r="I69" i="9" s="1"/>
  <c r="F70" i="9"/>
  <c r="I70" i="9" s="1"/>
  <c r="F71" i="9"/>
  <c r="I71" i="9" s="1"/>
  <c r="F72" i="9"/>
  <c r="I72" i="9" s="1"/>
  <c r="F73" i="9"/>
  <c r="I73" i="9" s="1"/>
  <c r="F74" i="9"/>
  <c r="F75" i="9"/>
  <c r="I75" i="9" s="1"/>
  <c r="F76" i="9"/>
  <c r="I76" i="9" s="1"/>
  <c r="F77" i="9"/>
  <c r="I77" i="9" s="1"/>
  <c r="F78" i="9"/>
  <c r="I78" i="9" s="1"/>
  <c r="F79" i="9"/>
  <c r="I79" i="9" s="1"/>
  <c r="F80" i="9"/>
  <c r="I80" i="9" s="1"/>
  <c r="F81" i="9"/>
  <c r="I81" i="9" s="1"/>
  <c r="F82" i="9"/>
  <c r="I82" i="9" s="1"/>
  <c r="F83" i="9"/>
  <c r="I83" i="9" s="1"/>
  <c r="F84" i="9"/>
  <c r="I84" i="9" s="1"/>
  <c r="F85" i="9"/>
  <c r="I85" i="9" s="1"/>
  <c r="F86" i="9"/>
  <c r="I86" i="9" s="1"/>
  <c r="F87" i="9"/>
  <c r="I87" i="9" s="1"/>
  <c r="F88" i="9"/>
  <c r="I88" i="9" s="1"/>
  <c r="F18" i="9"/>
  <c r="F19" i="9"/>
  <c r="F16" i="9"/>
  <c r="F17" i="9"/>
  <c r="I74" i="9"/>
  <c r="I62" i="9"/>
  <c r="I61" i="9" l="1"/>
  <c r="I60" i="9"/>
  <c r="I59" i="9"/>
  <c r="I58" i="9"/>
  <c r="I54" i="9"/>
  <c r="I53" i="9"/>
  <c r="I43" i="9"/>
  <c r="I36" i="9"/>
  <c r="I57" i="9"/>
  <c r="I56" i="9"/>
  <c r="I55" i="9"/>
  <c r="I50" i="9"/>
  <c r="I46" i="9"/>
  <c r="I45" i="9"/>
  <c r="I44" i="9"/>
  <c r="I39" i="9"/>
  <c r="I38" i="9"/>
  <c r="I37" i="9"/>
  <c r="I35" i="9"/>
  <c r="I34" i="9"/>
  <c r="I33" i="9"/>
  <c r="I31" i="9"/>
  <c r="I30" i="9"/>
  <c r="I29" i="9"/>
  <c r="I27" i="9"/>
  <c r="I26" i="9"/>
  <c r="I25" i="9"/>
  <c r="F9" i="9" l="1"/>
  <c r="I9" i="9" s="1"/>
  <c r="I23" i="9"/>
  <c r="I18" i="9"/>
  <c r="I14" i="9"/>
  <c r="K7" i="9" l="1"/>
  <c r="I11" i="9" l="1"/>
  <c r="I10" i="9"/>
  <c r="K8" i="9"/>
  <c r="K5" i="9"/>
  <c r="A9" i="9"/>
  <c r="L7" i="9" l="1"/>
  <c r="I16" i="9" l="1"/>
  <c r="I15" i="9"/>
  <c r="I20" i="9"/>
  <c r="I19" i="9"/>
  <c r="I28" i="9"/>
  <c r="I24" i="9"/>
  <c r="M7" i="9"/>
  <c r="I21" i="9"/>
  <c r="I32" i="9" l="1"/>
  <c r="N7" i="9"/>
  <c r="I22" i="9" l="1"/>
  <c r="O7" i="9"/>
  <c r="K6" i="9"/>
  <c r="I12" i="9" l="1"/>
  <c r="P7" i="9"/>
  <c r="L8" i="9"/>
  <c r="Q7" i="9" l="1"/>
  <c r="M8" i="9"/>
  <c r="R7" i="9" l="1"/>
  <c r="N8" i="9"/>
  <c r="S7" i="9" l="1"/>
  <c r="O8" i="9"/>
  <c r="T7" i="9" l="1"/>
  <c r="P8" i="9"/>
  <c r="U7" i="9" l="1"/>
  <c r="Q8" i="9"/>
  <c r="V7" i="9" l="1"/>
  <c r="R8" i="9"/>
  <c r="R6" i="9"/>
  <c r="R5" i="9"/>
  <c r="W7" i="9" l="1"/>
  <c r="S8" i="9"/>
  <c r="X7" i="9" l="1"/>
  <c r="T8" i="9"/>
  <c r="Y7" i="9" l="1"/>
  <c r="U8" i="9"/>
  <c r="Z7" i="9" l="1"/>
  <c r="V8" i="9"/>
  <c r="AA7" i="9" l="1"/>
  <c r="X8" i="9"/>
  <c r="W8" i="9"/>
  <c r="AB7" i="9" l="1"/>
  <c r="Y6" i="9"/>
  <c r="Y5" i="9"/>
  <c r="Y8" i="9"/>
  <c r="AC7" i="9" l="1"/>
  <c r="Z8" i="9"/>
  <c r="AD7" i="9" l="1"/>
  <c r="AA8" i="9"/>
  <c r="AE7" i="9" l="1"/>
  <c r="AB8" i="9"/>
  <c r="AF7" i="9" l="1"/>
  <c r="AC8" i="9"/>
  <c r="AG7" i="9" l="1"/>
  <c r="AD8" i="9"/>
  <c r="AH7" i="9" l="1"/>
  <c r="AE8" i="9"/>
  <c r="AI7" i="9" l="1"/>
  <c r="AF5" i="9"/>
  <c r="AF8" i="9"/>
  <c r="AF6" i="9"/>
  <c r="AJ7" i="9" l="1"/>
  <c r="AG8" i="9"/>
  <c r="AK7" i="9" l="1"/>
  <c r="AH8" i="9"/>
  <c r="AL7" i="9" l="1"/>
  <c r="AI8" i="9"/>
  <c r="AM7" i="9" l="1"/>
  <c r="AJ8" i="9"/>
  <c r="AN7" i="9" l="1"/>
  <c r="AK8" i="9"/>
  <c r="AO7" i="9" l="1"/>
  <c r="AL8" i="9"/>
  <c r="AP7" i="9" l="1"/>
  <c r="AM8" i="9"/>
  <c r="AM6" i="9"/>
  <c r="AM5" i="9"/>
  <c r="AQ7" i="9" l="1"/>
  <c r="AN8" i="9"/>
  <c r="AR7" i="9" l="1"/>
  <c r="AO8" i="9"/>
  <c r="AS7" i="9" l="1"/>
  <c r="AP8" i="9"/>
  <c r="AT7" i="9" l="1"/>
  <c r="AQ8" i="9"/>
  <c r="AU7" i="9" l="1"/>
  <c r="AR8" i="9"/>
  <c r="AV7" i="9" l="1"/>
  <c r="AS8" i="9"/>
  <c r="AW7" i="9" l="1"/>
  <c r="AT8" i="9"/>
  <c r="AT6" i="9"/>
  <c r="AT5" i="9"/>
  <c r="AX7" i="9" l="1"/>
  <c r="AU8" i="9"/>
  <c r="AY7" i="9" l="1"/>
  <c r="AV8" i="9"/>
  <c r="AZ7" i="9" l="1"/>
  <c r="AW8" i="9"/>
  <c r="BA7" i="9" l="1"/>
  <c r="AX8" i="9"/>
  <c r="BB7" i="9" l="1"/>
  <c r="AY8" i="9"/>
  <c r="BC7" i="9" l="1"/>
  <c r="AZ8" i="9"/>
  <c r="BD7" i="9" l="1"/>
  <c r="BA6" i="9"/>
  <c r="BA5" i="9"/>
  <c r="BA8" i="9"/>
  <c r="BE7" i="9" l="1"/>
  <c r="BB8" i="9"/>
  <c r="BF7" i="9" l="1"/>
  <c r="BC8" i="9"/>
  <c r="BG7" i="9" l="1"/>
  <c r="BD8" i="9"/>
  <c r="BH7" i="9" l="1"/>
  <c r="BE8" i="9"/>
  <c r="BI7" i="9" l="1"/>
  <c r="BF8" i="9"/>
  <c r="BJ7" i="9" l="1"/>
  <c r="BG8" i="9"/>
  <c r="BK7" i="9" l="1"/>
  <c r="BH5" i="9"/>
  <c r="BH8" i="9"/>
  <c r="BH6" i="9"/>
  <c r="BL7" i="9" l="1"/>
  <c r="BI8" i="9"/>
  <c r="BM7" i="9" l="1"/>
  <c r="BJ8" i="9"/>
  <c r="BN7" i="9" l="1"/>
  <c r="BK8" i="9"/>
  <c r="BL8" i="9" l="1"/>
  <c r="BM8" i="9" l="1"/>
  <c r="BN8" i="9" l="1"/>
  <c r="A10" i="9" l="1"/>
  <c r="A11" i="9" s="1"/>
  <c r="A12" i="9" s="1"/>
  <c r="A13" i="9" l="1"/>
  <c r="A14" i="9" s="1"/>
  <c r="A15" i="9" s="1"/>
  <c r="A16" i="9" s="1"/>
  <c r="A17" i="9" l="1"/>
  <c r="A18" i="9" l="1"/>
  <c r="A19" i="9" s="1"/>
  <c r="A20" i="9" s="1"/>
  <c r="A21" i="9" s="1"/>
  <c r="A22" i="9" s="1"/>
  <c r="A23" i="9" l="1"/>
  <c r="A24" i="9" s="1"/>
  <c r="I17" i="9"/>
  <c r="A25" i="9" l="1"/>
  <c r="A26" i="9" l="1"/>
  <c r="A27" i="9" s="1"/>
  <c r="A28" i="9" l="1"/>
  <c r="A29" i="9" s="1"/>
  <c r="A30" i="9" s="1"/>
  <c r="A31" i="9" s="1"/>
  <c r="A32" i="9" s="1"/>
  <c r="A33" i="9" s="1"/>
  <c r="A34" i="9" s="1"/>
  <c r="A35" i="9" s="1"/>
  <c r="A36" i="9" l="1"/>
  <c r="A37" i="9" s="1"/>
  <c r="A38" i="9" s="1"/>
  <c r="A39" i="9" s="1"/>
  <c r="A40" i="9" s="1"/>
  <c r="A41" i="9" s="1"/>
  <c r="A42" i="9" s="1"/>
  <c r="A43" i="9" l="1"/>
  <c r="A44" i="9" s="1"/>
  <c r="A45" i="9" s="1"/>
  <c r="A46" i="9" s="1"/>
  <c r="A47" i="9" l="1"/>
  <c r="A48" i="9" s="1"/>
  <c r="A49" i="9" s="1"/>
  <c r="A50" i="9" s="1"/>
  <c r="A51" i="9" l="1"/>
  <c r="A52" i="9" s="1"/>
  <c r="A53" i="9" s="1"/>
  <c r="A54" i="9" s="1"/>
  <c r="A55" i="9" s="1"/>
  <c r="A56" i="9" s="1"/>
  <c r="A57" i="9" s="1"/>
  <c r="A58" i="9" s="1"/>
  <c r="A59" i="9" s="1"/>
  <c r="A60" i="9" s="1"/>
  <c r="A61" i="9" s="1"/>
  <c r="A62" i="9" s="1"/>
  <c r="A63" i="9" s="1"/>
  <c r="A64" i="9" s="1"/>
  <c r="A65" i="9" s="1"/>
  <c r="A66" i="9" s="1"/>
  <c r="A67" i="9" l="1"/>
  <c r="A68" i="9" s="1"/>
  <c r="A69" i="9" s="1"/>
  <c r="A70" i="9" s="1"/>
  <c r="A71" i="9" s="1"/>
  <c r="A72" i="9" s="1"/>
  <c r="A73" i="9" s="1"/>
  <c r="A74" i="9" s="1"/>
  <c r="A75" i="9" s="1"/>
  <c r="A76" i="9" s="1"/>
  <c r="A77" i="9" s="1"/>
  <c r="A78" i="9" s="1"/>
  <c r="A79" i="9" s="1"/>
  <c r="A80" i="9" s="1"/>
  <c r="A81" i="9" s="1"/>
  <c r="A82" i="9" s="1"/>
  <c r="A83" i="9" s="1"/>
  <c r="A84" i="9" s="1"/>
  <c r="A85" i="9" s="1"/>
  <c r="A86" i="9" s="1"/>
  <c r="A87" i="9" s="1"/>
  <c r="A8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8"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8"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8"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8"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8"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8"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8"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8"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8"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<sst xmlns="http://schemas.openxmlformats.org/spreadsheetml/2006/main" count="294" uniqueCount="220">
  <si>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</si>
  <si>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</si>
  <si>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</si>
  <si>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</si>
  <si>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</si>
  <si>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</si>
  <si>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</si>
  <si>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</si>
  <si>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</si>
  <si>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</si>
  <si>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</si>
  <si>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</si>
  <si>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</si>
  <si>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</si>
  <si>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</si>
  <si>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</si>
  <si>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</si>
  <si>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</si>
  <si>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</si>
  <si>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</si>
  <si>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</si>
  <si>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</si>
  <si>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</si>
  <si>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</si>
  <si>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</si>
  <si>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</si>
  <si>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</si>
  <si>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</si>
  <si>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</si>
  <si>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</si>
  <si>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</si>
  <si>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</si>
  <si>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</si>
  <si>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</si>
  <si>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</si>
  <si>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</si>
  <si>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</si>
  <si>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</si>
  <si>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</si>
  <si>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</si>
  <si>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</si>
  <si>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</si>
  <si>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</si>
  <si>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</si>
  <si>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</si>
  <si>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</si>
  <si>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</si>
  <si>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</si>
  <si>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</si>
  <si>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</si>
  <si>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</si>
  <si>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</si>
  <si>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</si>
  <si>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</si>
  <si>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</si>
  <si>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</si>
  <si>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</si>
  <si>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</si>
  <si>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</si>
  <si>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</si>
  <si>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</si>
  <si>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</si>
  <si>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</si>
  <si>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</si>
  <si>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</si>
  <si>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</si>
  <si>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</si>
  <si>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</si>
  <si>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</si>
  <si>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</si>
  <si>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</si>
  <si>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</si>
  <si>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</si>
  <si>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</si>
  <si>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</si>
  <si>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</si>
  <si>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</si>
  <si>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</si>
  <si>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</si>
  <si>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</si>
  <si>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</si>
  <si>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</si>
  <si>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</si>
  <si>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</si>
  <si>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</si>
  <si>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</si>
  <si>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</si>
  <si>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</si>
  <si>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</si>
  <si>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</si>
  <si>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</si>
  <si>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</si>
  <si>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</si>
  <si>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</si>
  <si>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</si>
  <si>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</si>
  <si>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</si>
  <si>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</si>
  <si>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</si>
  <si>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</si>
  <si>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</si>
  <si>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</si>
  <si>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</si>
  <si>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</si>
  <si>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</si>
  <si>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</si>
  <si>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</si>
  <si>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</si>
  <si>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</si>
  <si>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</si>
  <si>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</si>
  <si>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</si>
  <si>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</si>
  <si>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</si>
  <si>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</si>
  <si>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</si>
  <si>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</si>
  <si>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</si>
  <si>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</si>
  <si>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</si>
  <si>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</si>
  <si>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</si>
  <si>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</si>
  <si>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</si>
  <si>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</si>
  <si>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</si>
  <si>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</si>
  <si>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</si>
  <si>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</si>
  <si>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</si>
  <si>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Initiation</t>
  </si>
  <si>
    <t>ICT - HUST</t>
  </si>
  <si>
    <t>Understand project scope</t>
  </si>
  <si>
    <t>Develop Project Charter</t>
  </si>
  <si>
    <t>Submit Project Charter</t>
  </si>
  <si>
    <t>Approved Project Charter</t>
  </si>
  <si>
    <t>Requirements and Analysis</t>
  </si>
  <si>
    <t>Analyze similar systems</t>
  </si>
  <si>
    <t>Complete Feasibility Report</t>
  </si>
  <si>
    <t>Prepare SRS document</t>
  </si>
  <si>
    <t>Planning</t>
  </si>
  <si>
    <t>Planning Project Status Meetings</t>
  </si>
  <si>
    <t>Establish Detailed WBS</t>
  </si>
  <si>
    <t>Review project plan</t>
  </si>
  <si>
    <t>Update Project Plan</t>
  </si>
  <si>
    <t>Design</t>
  </si>
  <si>
    <t>Database Design</t>
  </si>
  <si>
    <t>Define logical data relation</t>
  </si>
  <si>
    <t>Design database architecture</t>
  </si>
  <si>
    <t>Find sample data source</t>
  </si>
  <si>
    <t>Web Application Design</t>
  </si>
  <si>
    <t>Find UI templates</t>
  </si>
  <si>
    <t>Design UI/UX (using Figma)</t>
  </si>
  <si>
    <t>Design frontend architecture</t>
  </si>
  <si>
    <t>Backend Design</t>
  </si>
  <si>
    <t>Design microservice architecture</t>
  </si>
  <si>
    <t>Choose backend technical stack</t>
  </si>
  <si>
    <t>Development</t>
  </si>
  <si>
    <t>Database</t>
  </si>
  <si>
    <t>Crawl sample data</t>
  </si>
  <si>
    <t>Extract sample data</t>
  </si>
  <si>
    <t>Develop database</t>
  </si>
  <si>
    <t>Input sample data</t>
  </si>
  <si>
    <t xml:space="preserve">Web Application </t>
  </si>
  <si>
    <t>Login/Register pages</t>
  </si>
  <si>
    <t>Buyer Pages</t>
  </si>
  <si>
    <t>Shop owner pages</t>
  </si>
  <si>
    <t>Shipper pages</t>
  </si>
  <si>
    <t>User information page</t>
  </si>
  <si>
    <t>Backend</t>
  </si>
  <si>
    <t>Authentication service</t>
  </si>
  <si>
    <t>Product service</t>
  </si>
  <si>
    <t>Order service</t>
  </si>
  <si>
    <t>Shipping service</t>
  </si>
  <si>
    <t>Payment/Billing service</t>
  </si>
  <si>
    <t>Deployment script</t>
  </si>
  <si>
    <t>Database layouts</t>
  </si>
  <si>
    <t>Schema descriptions</t>
  </si>
  <si>
    <t>Database scripts</t>
  </si>
  <si>
    <t>Shop list page</t>
  </si>
  <si>
    <t>Shop detail page</t>
  </si>
  <si>
    <t>Order history page</t>
  </si>
  <si>
    <t>Order list page</t>
  </si>
  <si>
    <t>Testing</t>
  </si>
  <si>
    <t>Preparation for Testing</t>
  </si>
  <si>
    <t>Conduct Testing</t>
  </si>
  <si>
    <t>Create test plan</t>
  </si>
  <si>
    <t>Prepare test cases and test scripts</t>
  </si>
  <si>
    <t>Prepare test data and expected results</t>
  </si>
  <si>
    <t>Set up testing environment</t>
  </si>
  <si>
    <t>Set up testing tools</t>
  </si>
  <si>
    <t>Prepare and Install build for testing</t>
  </si>
  <si>
    <t>Execute test cases</t>
  </si>
  <si>
    <t>Rework on code</t>
  </si>
  <si>
    <t>Update test plan</t>
  </si>
  <si>
    <t>Implementation</t>
  </si>
  <si>
    <t>Update End User Document</t>
  </si>
  <si>
    <t>Prepare and Package Release</t>
  </si>
  <si>
    <t>Revise Installation and Operation Manual</t>
  </si>
  <si>
    <t>User Training</t>
  </si>
  <si>
    <t>Parallel Run</t>
  </si>
  <si>
    <t>Implementation Report and Analysis</t>
  </si>
  <si>
    <t>Prepare SDD</t>
  </si>
  <si>
    <t>Initiate Support and Maintenance Plan</t>
  </si>
  <si>
    <t>Project Closure</t>
  </si>
  <si>
    <t>Release Resources</t>
  </si>
  <si>
    <t>Update Files/Documents</t>
  </si>
  <si>
    <t>Conduct Survey of New System</t>
  </si>
  <si>
    <t>Project Presentation</t>
  </si>
  <si>
    <t>Close Project</t>
  </si>
  <si>
    <t>ShopeeFood Clone - Project Plan</t>
  </si>
  <si>
    <t xml:space="preserve">Management of Software Development </t>
  </si>
  <si>
    <t>ThanhLD</t>
  </si>
  <si>
    <t>ThanhDT</t>
  </si>
  <si>
    <t>LongLD</t>
  </si>
  <si>
    <t>LongT</t>
  </si>
  <si>
    <t>ThaiND</t>
  </si>
  <si>
    <t>DucLT</t>
  </si>
  <si>
    <t>MinhNQ</t>
  </si>
  <si>
    <t>TungNT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</si>
</sst>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5" horiz="1" max="100" min="1" page="0" val="6"/>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137160</xdr:colOff>
      <xdr:row>5</xdr:row>
      <xdr:rowOff>127635</xdr:rowOff>
    </xdr:from>
    <xdr:to>
      <xdr:col>28</xdr:col>
      <xdr:colOff>95250</xdr:colOff>
      <xdr:row>10</xdr:row>
      <xdr:rowOff>72813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88"/>
  <sheetViews>
    <sheetView showGridLines="0" tabSelected="1" zoomScaleNormal="100" workbookViewId="0">
      <pane ySplit="8" topLeftCell="A9" activePane="bottomLeft" state="frozen"/>
      <selection pane="bottomLeft" activeCell="G2" sqref="G2"/>
    </sheetView>
  </sheetViews>
  <sheetFormatPr defaultColWidth="9.109375" defaultRowHeight="13.2" x14ac:dyDescent="0.25"/>
  <cols>
    <col min="1" max="1" width="6.88671875" style="5" customWidth="1"/>
    <col min="2" max="2" width="20.88671875"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97" t="s">
        <v>210</v>
      </c>
      <c r="B1" s="43"/>
      <c r="C1" s="43"/>
      <c r="D1" s="43"/>
      <c r="E1" s="43"/>
      <c r="F1" s="43"/>
      <c r="I1" s="101"/>
      <c r="K1" s="138" t="s">
        <v>71</v>
      </c>
      <c r="L1" s="138"/>
      <c r="M1" s="138"/>
      <c r="N1" s="138"/>
      <c r="O1" s="138"/>
      <c r="P1" s="138"/>
      <c r="Q1" s="138"/>
      <c r="R1" s="138"/>
      <c r="S1" s="138"/>
      <c r="T1" s="138"/>
      <c r="U1" s="138"/>
      <c r="V1" s="138"/>
      <c r="W1" s="138"/>
      <c r="X1" s="138"/>
      <c r="Y1" s="138"/>
      <c r="Z1" s="138"/>
      <c r="AA1" s="138"/>
      <c r="AB1" s="138"/>
      <c r="AC1" s="138"/>
      <c r="AD1" s="138"/>
      <c r="AE1" s="138"/>
    </row>
    <row r="2" spans="1:66" ht="18" customHeight="1" x14ac:dyDescent="0.25">
      <c r="A2" s="48" t="s">
        <v>131</v>
      </c>
      <c r="B2" s="22"/>
      <c r="C2" s="22"/>
      <c r="D2" s="30"/>
      <c r="E2" s="129"/>
      <c r="F2" s="129"/>
      <c r="H2" s="2"/>
    </row>
    <row r="3" spans="1:66" ht="18" customHeight="1" x14ac:dyDescent="0.25">
      <c r="A3" s="48" t="s">
        <v>211</v>
      </c>
      <c r="B3" s="22"/>
      <c r="C3" s="22"/>
      <c r="D3" s="30"/>
      <c r="E3" s="129"/>
      <c r="F3" s="129"/>
      <c r="H3" s="2"/>
    </row>
    <row r="4" spans="1:66" ht="13.8" x14ac:dyDescent="0.25">
      <c r="A4" s="48"/>
      <c r="B4" s="44"/>
      <c r="C4" s="4"/>
      <c r="D4" s="4"/>
      <c r="E4" s="4"/>
      <c r="F4" s="4"/>
      <c r="G4" s="4"/>
      <c r="H4" s="2"/>
      <c r="K4" s="29"/>
      <c r="L4" s="29"/>
      <c r="M4" s="29"/>
      <c r="N4" s="29"/>
      <c r="O4" s="29"/>
      <c r="P4" s="29"/>
      <c r="Q4" s="29"/>
      <c r="R4" s="29"/>
      <c r="S4" s="29"/>
      <c r="T4" s="29"/>
      <c r="U4" s="29"/>
      <c r="V4" s="29"/>
      <c r="W4" s="29"/>
      <c r="X4" s="29"/>
      <c r="Y4" s="29"/>
      <c r="Z4" s="29"/>
      <c r="AA4" s="29"/>
    </row>
    <row r="5" spans="1:66" ht="17.25" customHeight="1" x14ac:dyDescent="0.25">
      <c r="A5" s="82"/>
      <c r="B5" s="86" t="s">
        <v>69</v>
      </c>
      <c r="C5" s="140">
        <v>44475</v>
      </c>
      <c r="D5" s="140"/>
      <c r="E5" s="140"/>
      <c r="F5" s="83"/>
      <c r="G5" s="86" t="s">
        <v>68</v>
      </c>
      <c r="H5" s="100">
        <v>6</v>
      </c>
      <c r="I5" s="84"/>
      <c r="J5" s="46"/>
      <c r="K5" s="132" t="str">
        <f>"Week "&amp;(K7-($C$5-WEEKDAY($C$5,1)+2))/7+1</f>
        <v>Week 6</v>
      </c>
      <c r="L5" s="133"/>
      <c r="M5" s="133"/>
      <c r="N5" s="133"/>
      <c r="O5" s="133"/>
      <c r="P5" s="133"/>
      <c r="Q5" s="134"/>
      <c r="R5" s="132" t="str">
        <f>"Week "&amp;(R7-($C$5-WEEKDAY($C$5,1)+2))/7+1</f>
        <v>Week 7</v>
      </c>
      <c r="S5" s="133"/>
      <c r="T5" s="133"/>
      <c r="U5" s="133"/>
      <c r="V5" s="133"/>
      <c r="W5" s="133"/>
      <c r="X5" s="134"/>
      <c r="Y5" s="132" t="str">
        <f>"Week "&amp;(Y7-($C$5-WEEKDAY($C$5,1)+2))/7+1</f>
        <v>Week 8</v>
      </c>
      <c r="Z5" s="133"/>
      <c r="AA5" s="133"/>
      <c r="AB5" s="133"/>
      <c r="AC5" s="133"/>
      <c r="AD5" s="133"/>
      <c r="AE5" s="134"/>
      <c r="AF5" s="132" t="str">
        <f>"Week "&amp;(AF7-($C$5-WEEKDAY($C$5,1)+2))/7+1</f>
        <v>Week 9</v>
      </c>
      <c r="AG5" s="133"/>
      <c r="AH5" s="133"/>
      <c r="AI5" s="133"/>
      <c r="AJ5" s="133"/>
      <c r="AK5" s="133"/>
      <c r="AL5" s="134"/>
      <c r="AM5" s="132" t="str">
        <f>"Week "&amp;(AM7-($C$5-WEEKDAY($C$5,1)+2))/7+1</f>
        <v>Week 10</v>
      </c>
      <c r="AN5" s="133"/>
      <c r="AO5" s="133"/>
      <c r="AP5" s="133"/>
      <c r="AQ5" s="133"/>
      <c r="AR5" s="133"/>
      <c r="AS5" s="134"/>
      <c r="AT5" s="132" t="str">
        <f>"Week "&amp;(AT7-($C$5-WEEKDAY($C$5,1)+2))/7+1</f>
        <v>Week 11</v>
      </c>
      <c r="AU5" s="133"/>
      <c r="AV5" s="133"/>
      <c r="AW5" s="133"/>
      <c r="AX5" s="133"/>
      <c r="AY5" s="133"/>
      <c r="AZ5" s="134"/>
      <c r="BA5" s="132" t="str">
        <f>"Week "&amp;(BA7-($C$5-WEEKDAY($C$5,1)+2))/7+1</f>
        <v>Week 12</v>
      </c>
      <c r="BB5" s="133"/>
      <c r="BC5" s="133"/>
      <c r="BD5" s="133"/>
      <c r="BE5" s="133"/>
      <c r="BF5" s="133"/>
      <c r="BG5" s="134"/>
      <c r="BH5" s="132" t="str">
        <f>"Week "&amp;(BH7-($C$5-WEEKDAY($C$5,1)+2))/7+1</f>
        <v>Week 13</v>
      </c>
      <c r="BI5" s="133"/>
      <c r="BJ5" s="133"/>
      <c r="BK5" s="133"/>
      <c r="BL5" s="133"/>
      <c r="BM5" s="133"/>
      <c r="BN5" s="134"/>
    </row>
    <row r="6" spans="1:66" ht="17.25" customHeight="1" x14ac:dyDescent="0.25">
      <c r="A6" s="82"/>
      <c r="B6" s="86" t="s">
        <v>70</v>
      </c>
      <c r="C6" s="139"/>
      <c r="D6" s="139"/>
      <c r="E6" s="139"/>
      <c r="F6" s="85"/>
      <c r="G6" s="85"/>
      <c r="H6" s="85"/>
      <c r="I6" s="85"/>
      <c r="J6" s="46"/>
      <c r="K6" s="135">
        <f>K7</f>
        <v>44508</v>
      </c>
      <c r="L6" s="136"/>
      <c r="M6" s="136"/>
      <c r="N6" s="136"/>
      <c r="O6" s="136"/>
      <c r="P6" s="136"/>
      <c r="Q6" s="137"/>
      <c r="R6" s="135">
        <f>R7</f>
        <v>44515</v>
      </c>
      <c r="S6" s="136"/>
      <c r="T6" s="136"/>
      <c r="U6" s="136"/>
      <c r="V6" s="136"/>
      <c r="W6" s="136"/>
      <c r="X6" s="137"/>
      <c r="Y6" s="135">
        <f>Y7</f>
        <v>44522</v>
      </c>
      <c r="Z6" s="136"/>
      <c r="AA6" s="136"/>
      <c r="AB6" s="136"/>
      <c r="AC6" s="136"/>
      <c r="AD6" s="136"/>
      <c r="AE6" s="137"/>
      <c r="AF6" s="135">
        <f>AF7</f>
        <v>44529</v>
      </c>
      <c r="AG6" s="136"/>
      <c r="AH6" s="136"/>
      <c r="AI6" s="136"/>
      <c r="AJ6" s="136"/>
      <c r="AK6" s="136"/>
      <c r="AL6" s="137"/>
      <c r="AM6" s="135">
        <f>AM7</f>
        <v>44536</v>
      </c>
      <c r="AN6" s="136"/>
      <c r="AO6" s="136"/>
      <c r="AP6" s="136"/>
      <c r="AQ6" s="136"/>
      <c r="AR6" s="136"/>
      <c r="AS6" s="137"/>
      <c r="AT6" s="135">
        <f>AT7</f>
        <v>44543</v>
      </c>
      <c r="AU6" s="136"/>
      <c r="AV6" s="136"/>
      <c r="AW6" s="136"/>
      <c r="AX6" s="136"/>
      <c r="AY6" s="136"/>
      <c r="AZ6" s="137"/>
      <c r="BA6" s="135">
        <f>BA7</f>
        <v>44550</v>
      </c>
      <c r="BB6" s="136"/>
      <c r="BC6" s="136"/>
      <c r="BD6" s="136"/>
      <c r="BE6" s="136"/>
      <c r="BF6" s="136"/>
      <c r="BG6" s="137"/>
      <c r="BH6" s="135">
        <f>BH7</f>
        <v>44557</v>
      </c>
      <c r="BI6" s="136"/>
      <c r="BJ6" s="136"/>
      <c r="BK6" s="136"/>
      <c r="BL6" s="136"/>
      <c r="BM6" s="136"/>
      <c r="BN6" s="137"/>
    </row>
    <row r="7" spans="1:66" x14ac:dyDescent="0.25">
      <c r="A7" s="45"/>
      <c r="B7" s="46"/>
      <c r="C7" s="46"/>
      <c r="D7" s="47"/>
      <c r="E7" s="46"/>
      <c r="F7" s="46"/>
      <c r="G7" s="46"/>
      <c r="H7" s="46"/>
      <c r="I7" s="46"/>
      <c r="J7" s="46"/>
      <c r="K7" s="70">
        <f>C5-WEEKDAY(C5,1)+2+7*(H5-1)</f>
        <v>44508</v>
      </c>
      <c r="L7" s="61">
        <f t="shared" ref="L7:AQ7" si="0">K7+1</f>
        <v>44509</v>
      </c>
      <c r="M7" s="61">
        <f t="shared" si="0"/>
        <v>44510</v>
      </c>
      <c r="N7" s="61">
        <f t="shared" si="0"/>
        <v>44511</v>
      </c>
      <c r="O7" s="61">
        <f t="shared" si="0"/>
        <v>44512</v>
      </c>
      <c r="P7" s="61">
        <f t="shared" si="0"/>
        <v>44513</v>
      </c>
      <c r="Q7" s="71">
        <f t="shared" si="0"/>
        <v>44514</v>
      </c>
      <c r="R7" s="70">
        <f t="shared" si="0"/>
        <v>44515</v>
      </c>
      <c r="S7" s="61">
        <f t="shared" si="0"/>
        <v>44516</v>
      </c>
      <c r="T7" s="61">
        <f t="shared" si="0"/>
        <v>44517</v>
      </c>
      <c r="U7" s="61">
        <f t="shared" si="0"/>
        <v>44518</v>
      </c>
      <c r="V7" s="61">
        <f t="shared" si="0"/>
        <v>44519</v>
      </c>
      <c r="W7" s="61">
        <f t="shared" si="0"/>
        <v>44520</v>
      </c>
      <c r="X7" s="71">
        <f t="shared" si="0"/>
        <v>44521</v>
      </c>
      <c r="Y7" s="70">
        <f t="shared" si="0"/>
        <v>44522</v>
      </c>
      <c r="Z7" s="61">
        <f t="shared" si="0"/>
        <v>44523</v>
      </c>
      <c r="AA7" s="61">
        <f t="shared" si="0"/>
        <v>44524</v>
      </c>
      <c r="AB7" s="61">
        <f t="shared" si="0"/>
        <v>44525</v>
      </c>
      <c r="AC7" s="61">
        <f t="shared" si="0"/>
        <v>44526</v>
      </c>
      <c r="AD7" s="61">
        <f t="shared" si="0"/>
        <v>44527</v>
      </c>
      <c r="AE7" s="71">
        <f t="shared" si="0"/>
        <v>44528</v>
      </c>
      <c r="AF7" s="70">
        <f t="shared" si="0"/>
        <v>44529</v>
      </c>
      <c r="AG7" s="61">
        <f t="shared" si="0"/>
        <v>44530</v>
      </c>
      <c r="AH7" s="61">
        <f t="shared" si="0"/>
        <v>44531</v>
      </c>
      <c r="AI7" s="61">
        <f t="shared" si="0"/>
        <v>44532</v>
      </c>
      <c r="AJ7" s="61">
        <f t="shared" si="0"/>
        <v>44533</v>
      </c>
      <c r="AK7" s="61">
        <f t="shared" si="0"/>
        <v>44534</v>
      </c>
      <c r="AL7" s="71">
        <f t="shared" si="0"/>
        <v>44535</v>
      </c>
      <c r="AM7" s="70">
        <f t="shared" si="0"/>
        <v>44536</v>
      </c>
      <c r="AN7" s="61">
        <f t="shared" si="0"/>
        <v>44537</v>
      </c>
      <c r="AO7" s="61">
        <f t="shared" si="0"/>
        <v>44538</v>
      </c>
      <c r="AP7" s="61">
        <f t="shared" si="0"/>
        <v>44539</v>
      </c>
      <c r="AQ7" s="61">
        <f t="shared" si="0"/>
        <v>44540</v>
      </c>
      <c r="AR7" s="61">
        <f t="shared" ref="AR7:BN7" si="1">AQ7+1</f>
        <v>44541</v>
      </c>
      <c r="AS7" s="71">
        <f t="shared" si="1"/>
        <v>44542</v>
      </c>
      <c r="AT7" s="70">
        <f t="shared" si="1"/>
        <v>44543</v>
      </c>
      <c r="AU7" s="61">
        <f t="shared" si="1"/>
        <v>44544</v>
      </c>
      <c r="AV7" s="61">
        <f t="shared" si="1"/>
        <v>44545</v>
      </c>
      <c r="AW7" s="61">
        <f t="shared" si="1"/>
        <v>44546</v>
      </c>
      <c r="AX7" s="61">
        <f t="shared" si="1"/>
        <v>44547</v>
      </c>
      <c r="AY7" s="61">
        <f t="shared" si="1"/>
        <v>44548</v>
      </c>
      <c r="AZ7" s="71">
        <f t="shared" si="1"/>
        <v>44549</v>
      </c>
      <c r="BA7" s="70">
        <f t="shared" si="1"/>
        <v>44550</v>
      </c>
      <c r="BB7" s="61">
        <f t="shared" si="1"/>
        <v>44551</v>
      </c>
      <c r="BC7" s="61">
        <f t="shared" si="1"/>
        <v>44552</v>
      </c>
      <c r="BD7" s="61">
        <f t="shared" si="1"/>
        <v>44553</v>
      </c>
      <c r="BE7" s="61">
        <f t="shared" si="1"/>
        <v>44554</v>
      </c>
      <c r="BF7" s="61">
        <f t="shared" si="1"/>
        <v>44555</v>
      </c>
      <c r="BG7" s="71">
        <f t="shared" si="1"/>
        <v>44556</v>
      </c>
      <c r="BH7" s="70">
        <f t="shared" si="1"/>
        <v>44557</v>
      </c>
      <c r="BI7" s="61">
        <f t="shared" si="1"/>
        <v>44558</v>
      </c>
      <c r="BJ7" s="61">
        <f t="shared" si="1"/>
        <v>44559</v>
      </c>
      <c r="BK7" s="61">
        <f t="shared" si="1"/>
        <v>44560</v>
      </c>
      <c r="BL7" s="61">
        <f t="shared" si="1"/>
        <v>44561</v>
      </c>
      <c r="BM7" s="61">
        <f t="shared" si="1"/>
        <v>44562</v>
      </c>
      <c r="BN7" s="71">
        <f t="shared" si="1"/>
        <v>44563</v>
      </c>
    </row>
    <row r="8" spans="1:66" s="96" customFormat="1" ht="24.6" thickBot="1" x14ac:dyDescent="0.3">
      <c r="A8" s="88" t="s">
        <v>0</v>
      </c>
      <c r="B8" s="89" t="s">
        <v>60</v>
      </c>
      <c r="C8" s="90" t="s">
        <v>61</v>
      </c>
      <c r="D8" s="91" t="s">
        <v>67</v>
      </c>
      <c r="E8" s="92" t="s">
        <v>62</v>
      </c>
      <c r="F8" s="92" t="s">
        <v>63</v>
      </c>
      <c r="G8" s="90" t="s">
        <v>64</v>
      </c>
      <c r="H8" s="90" t="s">
        <v>65</v>
      </c>
      <c r="I8" s="90" t="s">
        <v>66</v>
      </c>
      <c r="J8" s="90"/>
      <c r="K8" s="93" t="str">
        <f t="shared" ref="K8:AP8" si="2">CHOOSE(WEEKDAY(K7,1),"S","M","T","W","T","F","S")</f>
        <v>M</v>
      </c>
      <c r="L8" s="94" t="str">
        <f t="shared" si="2"/>
        <v>T</v>
      </c>
      <c r="M8" s="94" t="str">
        <f t="shared" si="2"/>
        <v>W</v>
      </c>
      <c r="N8" s="94" t="str">
        <f t="shared" si="2"/>
        <v>T</v>
      </c>
      <c r="O8" s="94" t="str">
        <f t="shared" si="2"/>
        <v>F</v>
      </c>
      <c r="P8" s="94" t="str">
        <f t="shared" si="2"/>
        <v>S</v>
      </c>
      <c r="Q8" s="95" t="str">
        <f t="shared" si="2"/>
        <v>S</v>
      </c>
      <c r="R8" s="93" t="str">
        <f t="shared" si="2"/>
        <v>M</v>
      </c>
      <c r="S8" s="94" t="str">
        <f t="shared" si="2"/>
        <v>T</v>
      </c>
      <c r="T8" s="94" t="str">
        <f t="shared" si="2"/>
        <v>W</v>
      </c>
      <c r="U8" s="94" t="str">
        <f t="shared" si="2"/>
        <v>T</v>
      </c>
      <c r="V8" s="94" t="str">
        <f t="shared" si="2"/>
        <v>F</v>
      </c>
      <c r="W8" s="94" t="str">
        <f t="shared" si="2"/>
        <v>S</v>
      </c>
      <c r="X8" s="95" t="str">
        <f t="shared" si="2"/>
        <v>S</v>
      </c>
      <c r="Y8" s="93" t="str">
        <f t="shared" si="2"/>
        <v>M</v>
      </c>
      <c r="Z8" s="94" t="str">
        <f t="shared" si="2"/>
        <v>T</v>
      </c>
      <c r="AA8" s="94" t="str">
        <f t="shared" si="2"/>
        <v>W</v>
      </c>
      <c r="AB8" s="94" t="str">
        <f t="shared" si="2"/>
        <v>T</v>
      </c>
      <c r="AC8" s="94" t="str">
        <f t="shared" si="2"/>
        <v>F</v>
      </c>
      <c r="AD8" s="94" t="str">
        <f t="shared" si="2"/>
        <v>S</v>
      </c>
      <c r="AE8" s="95" t="str">
        <f t="shared" si="2"/>
        <v>S</v>
      </c>
      <c r="AF8" s="93" t="str">
        <f t="shared" si="2"/>
        <v>M</v>
      </c>
      <c r="AG8" s="94" t="str">
        <f t="shared" si="2"/>
        <v>T</v>
      </c>
      <c r="AH8" s="94" t="str">
        <f t="shared" si="2"/>
        <v>W</v>
      </c>
      <c r="AI8" s="94" t="str">
        <f t="shared" si="2"/>
        <v>T</v>
      </c>
      <c r="AJ8" s="94" t="str">
        <f t="shared" si="2"/>
        <v>F</v>
      </c>
      <c r="AK8" s="94" t="str">
        <f t="shared" si="2"/>
        <v>S</v>
      </c>
      <c r="AL8" s="95" t="str">
        <f t="shared" si="2"/>
        <v>S</v>
      </c>
      <c r="AM8" s="93" t="str">
        <f t="shared" si="2"/>
        <v>M</v>
      </c>
      <c r="AN8" s="94" t="str">
        <f t="shared" si="2"/>
        <v>T</v>
      </c>
      <c r="AO8" s="94" t="str">
        <f t="shared" si="2"/>
        <v>W</v>
      </c>
      <c r="AP8" s="94" t="str">
        <f t="shared" si="2"/>
        <v>T</v>
      </c>
      <c r="AQ8" s="94" t="str">
        <f t="shared" ref="AQ8:BN8" si="3">CHOOSE(WEEKDAY(AQ7,1),"S","M","T","W","T","F","S")</f>
        <v>F</v>
      </c>
      <c r="AR8" s="94" t="str">
        <f t="shared" si="3"/>
        <v>S</v>
      </c>
      <c r="AS8" s="95" t="str">
        <f t="shared" si="3"/>
        <v>S</v>
      </c>
      <c r="AT8" s="93" t="str">
        <f t="shared" si="3"/>
        <v>M</v>
      </c>
      <c r="AU8" s="94" t="str">
        <f t="shared" si="3"/>
        <v>T</v>
      </c>
      <c r="AV8" s="94" t="str">
        <f t="shared" si="3"/>
        <v>W</v>
      </c>
      <c r="AW8" s="94" t="str">
        <f t="shared" si="3"/>
        <v>T</v>
      </c>
      <c r="AX8" s="94" t="str">
        <f t="shared" si="3"/>
        <v>F</v>
      </c>
      <c r="AY8" s="94" t="str">
        <f t="shared" si="3"/>
        <v>S</v>
      </c>
      <c r="AZ8" s="95" t="str">
        <f t="shared" si="3"/>
        <v>S</v>
      </c>
      <c r="BA8" s="93" t="str">
        <f t="shared" si="3"/>
        <v>M</v>
      </c>
      <c r="BB8" s="94" t="str">
        <f t="shared" si="3"/>
        <v>T</v>
      </c>
      <c r="BC8" s="94" t="str">
        <f t="shared" si="3"/>
        <v>W</v>
      </c>
      <c r="BD8" s="94" t="str">
        <f t="shared" si="3"/>
        <v>T</v>
      </c>
      <c r="BE8" s="94" t="str">
        <f t="shared" si="3"/>
        <v>F</v>
      </c>
      <c r="BF8" s="94" t="str">
        <f t="shared" si="3"/>
        <v>S</v>
      </c>
      <c r="BG8" s="95" t="str">
        <f t="shared" si="3"/>
        <v>S</v>
      </c>
      <c r="BH8" s="93" t="str">
        <f t="shared" si="3"/>
        <v>M</v>
      </c>
      <c r="BI8" s="94" t="str">
        <f t="shared" si="3"/>
        <v>T</v>
      </c>
      <c r="BJ8" s="94" t="str">
        <f t="shared" si="3"/>
        <v>W</v>
      </c>
      <c r="BK8" s="94" t="str">
        <f t="shared" si="3"/>
        <v>T</v>
      </c>
      <c r="BL8" s="94" t="str">
        <f t="shared" si="3"/>
        <v>F</v>
      </c>
      <c r="BM8" s="94" t="str">
        <f t="shared" si="3"/>
        <v>S</v>
      </c>
      <c r="BN8" s="95" t="str">
        <f t="shared" si="3"/>
        <v>S</v>
      </c>
    </row>
    <row r="9" spans="1:66" s="51" customFormat="1" ht="17.399999999999999" x14ac:dyDescent="0.25">
      <c r="A9" s="62" t="str">
        <f>IF(ISERROR(VALUE(SUBSTITUTE(prevWBS,".",""))),"1",IF(ISERROR(FIND("`",SUBSTITUTE(prevWBS,".","`",1))),TEXT(VALUE(prevWBS)+1,"#"),TEXT(VALUE(LEFT(prevWBS,FIND("`",SUBSTITUTE(prevWBS,".","`",1))-1))+1,"#")))</f>
        <v>1</v>
      </c>
      <c r="B9" s="63" t="s">
        <v>130</v>
      </c>
      <c r="C9" s="64"/>
      <c r="D9" s="65"/>
      <c r="E9" s="66"/>
      <c r="F9" s="87" t="str">
        <f>IF(ISBLANK(E9)," - ",IF(G9=0,E9,E9+G9-1))</f>
        <v xml:space="preserve"> - </v>
      </c>
      <c r="G9" s="67"/>
      <c r="H9" s="68"/>
      <c r="I9" s="69" t="str">
        <f t="shared" ref="I9:I33" si="4">IF(OR(F9=0,E9=0)," - ",NETWORKDAYS(E9,F9))</f>
        <v xml:space="preserve"> - </v>
      </c>
      <c r="J9" s="72"/>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row>
    <row r="10" spans="1:66" s="57" customFormat="1" ht="17.399999999999999" x14ac:dyDescent="0.25">
      <c r="A10" s="56" t="str">
        <f t="shared" ref="A10: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0" s="98" t="s">
        <v>132</v>
      </c>
      <c r="C10" s="57" t="s">
        <v>212</v>
      </c>
      <c r="D10" s="99"/>
      <c r="E10" s="75">
        <v>44475</v>
      </c>
      <c r="F10" s="76">
        <f>IF(ISBLANK(E10)," - ",IF(G10=0,E10,E10+G10))</f>
        <v>44482</v>
      </c>
      <c r="G10" s="58">
        <v>7</v>
      </c>
      <c r="H10" s="59">
        <v>1</v>
      </c>
      <c r="I10" s="60">
        <f t="shared" si="4"/>
        <v>6</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7.399999999999999" x14ac:dyDescent="0.25">
      <c r="A11" s="56" t="str">
        <f t="shared" si="5"/>
        <v>1.2</v>
      </c>
      <c r="B11" s="98" t="s">
        <v>133</v>
      </c>
      <c r="C11" s="57" t="s">
        <v>212</v>
      </c>
      <c r="D11" s="99"/>
      <c r="E11" s="75">
        <v>44475</v>
      </c>
      <c r="F11" s="76">
        <f t="shared" ref="F11:F15" si="6">IF(ISBLANK(E11)," - ",IF(G11=0,E11,E11+G11))</f>
        <v>44482</v>
      </c>
      <c r="G11" s="58">
        <v>7</v>
      </c>
      <c r="H11" s="59">
        <v>1</v>
      </c>
      <c r="I11" s="60">
        <f t="shared" si="4"/>
        <v>6</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7.399999999999999" x14ac:dyDescent="0.25">
      <c r="A12" s="56" t="str">
        <f t="shared" si="5"/>
        <v>1.3</v>
      </c>
      <c r="B12" s="98" t="s">
        <v>134</v>
      </c>
      <c r="C12" s="57" t="s">
        <v>212</v>
      </c>
      <c r="D12" s="99"/>
      <c r="E12" s="75">
        <v>44482</v>
      </c>
      <c r="F12" s="76">
        <f t="shared" si="6"/>
        <v>44483</v>
      </c>
      <c r="G12" s="58">
        <v>1</v>
      </c>
      <c r="H12" s="59">
        <v>1</v>
      </c>
      <c r="I12" s="60">
        <f t="shared" si="4"/>
        <v>2</v>
      </c>
      <c r="J12" s="73"/>
      <c r="K12" s="79"/>
      <c r="L12" s="79"/>
      <c r="M12" s="80"/>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7.399999999999999" x14ac:dyDescent="0.25">
      <c r="A13" s="56" t="str">
        <f t="shared" si="5"/>
        <v>1.4</v>
      </c>
      <c r="B13" s="98" t="s">
        <v>135</v>
      </c>
      <c r="C13" s="57" t="s">
        <v>212</v>
      </c>
      <c r="D13" s="99"/>
      <c r="E13" s="75">
        <v>44482</v>
      </c>
      <c r="F13" s="76">
        <f t="shared" si="6"/>
        <v>44489</v>
      </c>
      <c r="G13" s="58">
        <v>7</v>
      </c>
      <c r="H13" s="59">
        <v>1</v>
      </c>
      <c r="I13" s="60">
        <f>IF(OR(F13=0,E13=0)," - ",NETWORKDAYS(E13,F13))</f>
        <v>6</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1" customFormat="1" ht="17.399999999999999" x14ac:dyDescent="0.25">
      <c r="A14" s="49" t="str">
        <f>IF(ISERROR(VALUE(SUBSTITUTE(prevWBS,".",""))),"1",IF(ISERROR(FIND("`",SUBSTITUTE(prevWBS,".","`",1))),TEXT(VALUE(prevWBS)+1,"#"),TEXT(VALUE(LEFT(prevWBS,FIND("`",SUBSTITUTE(prevWBS,".","`",1))-1))+1,"#")))</f>
        <v>2</v>
      </c>
      <c r="B14" s="50" t="s">
        <v>136</v>
      </c>
      <c r="D14" s="52"/>
      <c r="E14" s="77"/>
      <c r="F14" s="76" t="str">
        <f t="shared" si="6"/>
        <v xml:space="preserve"> - </v>
      </c>
      <c r="G14" s="53"/>
      <c r="H14" s="54"/>
      <c r="I14" s="55" t="str">
        <f t="shared" si="4"/>
        <v xml:space="preserve"> - </v>
      </c>
      <c r="J14" s="74"/>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1"/>
      <c r="BE14" s="81"/>
      <c r="BF14" s="81"/>
      <c r="BG14" s="81"/>
      <c r="BH14" s="81"/>
      <c r="BI14" s="81"/>
      <c r="BJ14" s="81"/>
      <c r="BK14" s="81"/>
      <c r="BL14" s="81"/>
      <c r="BM14" s="81"/>
      <c r="BN14" s="81"/>
    </row>
    <row r="15" spans="1:66" s="57" customFormat="1" ht="17.399999999999999" x14ac:dyDescent="0.25">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8" t="s">
        <v>137</v>
      </c>
      <c r="C15" s="57" t="s">
        <v>212</v>
      </c>
      <c r="D15" s="99"/>
      <c r="E15" s="75">
        <v>44482</v>
      </c>
      <c r="F15" s="76">
        <f t="shared" si="6"/>
        <v>44496</v>
      </c>
      <c r="G15" s="58">
        <v>14</v>
      </c>
      <c r="H15" s="59">
        <v>1</v>
      </c>
      <c r="I15" s="60">
        <f t="shared" si="4"/>
        <v>11</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7.399999999999999" x14ac:dyDescent="0.25">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8" t="s">
        <v>138</v>
      </c>
      <c r="C16" s="57" t="s">
        <v>213</v>
      </c>
      <c r="D16" s="99"/>
      <c r="E16" s="75">
        <v>44489</v>
      </c>
      <c r="F16" s="76">
        <f t="shared" ref="F16:F79" si="7">IF(ISBLANK(E16)," - ",IF(G16=0,E16,E16+G16))</f>
        <v>44496</v>
      </c>
      <c r="G16" s="58">
        <v>7</v>
      </c>
      <c r="H16" s="59">
        <v>1</v>
      </c>
      <c r="I16" s="60">
        <f t="shared" si="4"/>
        <v>6</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7.399999999999999" x14ac:dyDescent="0.25">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98" t="s">
        <v>139</v>
      </c>
      <c r="C17" s="57" t="s">
        <v>213</v>
      </c>
      <c r="D17" s="99"/>
      <c r="E17" s="75">
        <v>44489</v>
      </c>
      <c r="F17" s="76">
        <f t="shared" si="7"/>
        <v>44496</v>
      </c>
      <c r="G17" s="58">
        <v>7</v>
      </c>
      <c r="H17" s="59">
        <v>1</v>
      </c>
      <c r="I17" s="60">
        <f t="shared" si="4"/>
        <v>6</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1" customFormat="1" ht="17.399999999999999" x14ac:dyDescent="0.25">
      <c r="A18" s="49" t="str">
        <f>IF(ISERROR(VALUE(SUBSTITUTE(prevWBS,".",""))),"1",IF(ISERROR(FIND("`",SUBSTITUTE(prevWBS,".","`",1))),TEXT(VALUE(prevWBS)+1,"#"),TEXT(VALUE(LEFT(prevWBS,FIND("`",SUBSTITUTE(prevWBS,".","`",1))-1))+1,"#")))</f>
        <v>3</v>
      </c>
      <c r="B18" s="50" t="s">
        <v>140</v>
      </c>
      <c r="D18" s="52"/>
      <c r="E18" s="77"/>
      <c r="F18" s="76" t="str">
        <f t="shared" si="7"/>
        <v xml:space="preserve"> - </v>
      </c>
      <c r="G18" s="53"/>
      <c r="H18" s="54"/>
      <c r="I18" s="55" t="str">
        <f t="shared" si="4"/>
        <v xml:space="preserve"> - </v>
      </c>
      <c r="J18" s="74"/>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row>
    <row r="19" spans="1:66" s="57" customFormat="1" ht="22.8" x14ac:dyDescent="0.25">
      <c r="A19" s="56" t="str">
        <f t="shared" ref="A19:A2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98" t="s">
        <v>141</v>
      </c>
      <c r="C19" s="57" t="s">
        <v>214</v>
      </c>
      <c r="D19" s="99"/>
      <c r="E19" s="75">
        <v>44482</v>
      </c>
      <c r="F19" s="76">
        <f t="shared" si="7"/>
        <v>44482</v>
      </c>
      <c r="G19" s="58">
        <v>0</v>
      </c>
      <c r="H19" s="59">
        <v>1</v>
      </c>
      <c r="I19" s="60">
        <f t="shared" si="4"/>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7.399999999999999" x14ac:dyDescent="0.25">
      <c r="A20" s="56" t="str">
        <f t="shared" si="8"/>
        <v>3.2</v>
      </c>
      <c r="B20" s="98" t="s">
        <v>142</v>
      </c>
      <c r="C20" s="57" t="s">
        <v>213</v>
      </c>
      <c r="D20" s="99"/>
      <c r="E20" s="75">
        <v>44517</v>
      </c>
      <c r="F20" s="76">
        <f t="shared" si="7"/>
        <v>44531</v>
      </c>
      <c r="G20" s="58">
        <v>14</v>
      </c>
      <c r="H20" s="59">
        <v>1</v>
      </c>
      <c r="I20" s="60">
        <f t="shared" si="4"/>
        <v>11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7.399999999999999" x14ac:dyDescent="0.25">
      <c r="A21" s="56" t="str">
        <f t="shared" si="8"/>
        <v>3.3</v>
      </c>
      <c r="B21" s="98" t="s">
        <v>143</v>
      </c>
      <c r="C21" s="57" t="s">
        <v>213</v>
      </c>
      <c r="D21" s="99"/>
      <c r="E21" s="75">
        <v>44531</v>
      </c>
      <c r="F21" s="76">
        <f t="shared" si="7"/>
        <v>44538</v>
      </c>
      <c r="G21" s="58">
        <v>7</v>
      </c>
      <c r="H21" s="59">
        <v>1</v>
      </c>
      <c r="I21" s="60">
        <f t="shared" si="4"/>
        <v>6</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7.399999999999999" x14ac:dyDescent="0.25">
      <c r="A22" s="56" t="str">
        <f t="shared" si="8"/>
        <v>3.4</v>
      </c>
      <c r="B22" s="98" t="s">
        <v>144</v>
      </c>
      <c r="C22" s="57" t="s">
        <v>213</v>
      </c>
      <c r="D22" s="99"/>
      <c r="E22" s="75">
        <v>44531</v>
      </c>
      <c r="F22" s="76">
        <f t="shared" si="7"/>
        <v>44538</v>
      </c>
      <c r="G22" s="58">
        <v>7</v>
      </c>
      <c r="H22" s="59">
        <v>1</v>
      </c>
      <c r="I22" s="60">
        <f t="shared" si="4"/>
        <v>6</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1" customFormat="1" ht="17.399999999999999" x14ac:dyDescent="0.25">
      <c r="A23" s="49" t="str">
        <f>IF(ISERROR(VALUE(SUBSTITUTE(prevWBS,".",""))),"1",IF(ISERROR(FIND("`",SUBSTITUTE(prevWBS,".","`",1))),TEXT(VALUE(prevWBS)+1,"#"),TEXT(VALUE(LEFT(prevWBS,FIND("`",SUBSTITUTE(prevWBS,".","`",1))-1))+1,"#")))</f>
        <v>4</v>
      </c>
      <c r="B23" s="50" t="s">
        <v>145</v>
      </c>
      <c r="D23" s="52"/>
      <c r="E23" s="77"/>
      <c r="F23" s="76" t="str">
        <f t="shared" si="7"/>
        <v xml:space="preserve"> - </v>
      </c>
      <c r="G23" s="53"/>
      <c r="H23" s="54"/>
      <c r="I23" s="55" t="str">
        <f t="shared" si="4"/>
        <v xml:space="preserve"> - </v>
      </c>
      <c r="J23" s="74"/>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row>
    <row r="24" spans="1:66" s="57" customFormat="1" ht="17.399999999999999" x14ac:dyDescent="0.25">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98" t="s">
        <v>146</v>
      </c>
      <c r="C24" s="57" t="s">
        <v>215</v>
      </c>
      <c r="D24" s="99"/>
      <c r="E24" s="75">
        <v>44497</v>
      </c>
      <c r="F24" s="76">
        <f>IF(ISBLANK(E24)," - ",IF(G24=0,E24,E24+G24))</f>
        <v>44511</v>
      </c>
      <c r="G24" s="58">
        <v>14</v>
      </c>
      <c r="H24" s="59">
        <v>0.9</v>
      </c>
      <c r="I24" s="60">
        <f t="shared" si="4"/>
        <v>11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7.399999999999999" x14ac:dyDescent="0.25">
      <c r="A25"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5" s="98" t="s">
        <v>147</v>
      </c>
      <c r="C25" s="57" t="s">
        <v>215</v>
      </c>
      <c r="D25" s="99"/>
      <c r="E25" s="75">
        <v>44497</v>
      </c>
      <c r="F25" s="76">
        <f t="shared" si="7"/>
        <v>44511</v>
      </c>
      <c r="G25" s="58">
        <v>14</v>
      </c>
      <c r="H25" s="59">
        <v>0.8</v>
      </c>
      <c r="I25" s="60">
        <f t="shared" ref="I25" si="9">IF(OR(F25=0,E25=0)," - ",NETWORKDAYS(E25,F25))</f>
        <v>11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22.8" x14ac:dyDescent="0.25">
      <c r="A26"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26" s="98" t="s">
        <v>148</v>
      </c>
      <c r="C26" s="57" t="s">
        <v>213</v>
      </c>
      <c r="D26" s="99"/>
      <c r="E26" s="75">
        <v>44497</v>
      </c>
      <c r="F26" s="76">
        <f t="shared" si="7"/>
        <v>44504</v>
      </c>
      <c r="G26" s="58">
        <v>7</v>
      </c>
      <c r="H26" s="59">
        <v>1</v>
      </c>
      <c r="I26" s="60">
        <f t="shared" ref="I26" si="10">IF(OR(F26=0,E26=0)," - ",NETWORKDAYS(E26,F26))</f>
        <v>6</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7.399999999999999" x14ac:dyDescent="0.25">
      <c r="A27"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27" s="98" t="s">
        <v>149</v>
      </c>
      <c r="C27" s="57" t="s">
        <v>216</v>
      </c>
      <c r="D27" s="99"/>
      <c r="E27" s="75">
        <v>44497</v>
      </c>
      <c r="F27" s="76">
        <f t="shared" si="7"/>
        <v>44511</v>
      </c>
      <c r="G27" s="58">
        <v>14</v>
      </c>
      <c r="H27" s="59">
        <v>1</v>
      </c>
      <c r="I27" s="60">
        <f t="shared" ref="I27" si="11">IF(OR(F27=0,E27=0)," - ",NETWORKDAYS(E27,F27))</f>
        <v>11</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7.399999999999999" x14ac:dyDescent="0.25">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8" s="98" t="s">
        <v>150</v>
      </c>
      <c r="C28" s="57" t="s">
        <v>217</v>
      </c>
      <c r="D28" s="99"/>
      <c r="E28" s="75">
        <v>44497</v>
      </c>
      <c r="F28" s="76">
        <f t="shared" si="7"/>
        <v>44511</v>
      </c>
      <c r="G28" s="58">
        <v>14</v>
      </c>
      <c r="H28" s="59">
        <v>1</v>
      </c>
      <c r="I28" s="60">
        <f t="shared" si="4"/>
        <v>11</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7.399999999999999" x14ac:dyDescent="0.25">
      <c r="A29"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29" s="98" t="s">
        <v>151</v>
      </c>
      <c r="C29" s="57" t="s">
        <v>217</v>
      </c>
      <c r="D29" s="99"/>
      <c r="E29" s="75">
        <v>44497</v>
      </c>
      <c r="F29" s="76">
        <f t="shared" si="7"/>
        <v>44511</v>
      </c>
      <c r="G29" s="58">
        <v>14</v>
      </c>
      <c r="H29" s="59">
        <v>1</v>
      </c>
      <c r="I29" s="60">
        <f t="shared" si="4"/>
        <v>11</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customHeight="1" x14ac:dyDescent="0.25">
      <c r="A30"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30" s="98" t="s">
        <v>152</v>
      </c>
      <c r="C30" s="57" t="s">
        <v>217</v>
      </c>
      <c r="D30" s="99"/>
      <c r="E30" s="75">
        <v>44497</v>
      </c>
      <c r="F30" s="76">
        <f t="shared" si="7"/>
        <v>44504</v>
      </c>
      <c r="G30" s="58">
        <v>7</v>
      </c>
      <c r="H30" s="59">
        <v>1</v>
      </c>
      <c r="I30" s="60">
        <f t="shared" ref="I30" si="12">IF(OR(F30=0,E30=0)," - ",NETWORKDAYS(E30,F30))</f>
        <v>6</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22.8" x14ac:dyDescent="0.25">
      <c r="A31"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31" s="98" t="s">
        <v>153</v>
      </c>
      <c r="C31" s="57" t="s">
        <v>217</v>
      </c>
      <c r="D31" s="99"/>
      <c r="E31" s="75">
        <v>44497</v>
      </c>
      <c r="F31" s="76">
        <f t="shared" si="7"/>
        <v>44511</v>
      </c>
      <c r="G31" s="58">
        <v>14</v>
      </c>
      <c r="H31" s="59">
        <v>1</v>
      </c>
      <c r="I31" s="60">
        <f t="shared" ref="I31" si="13">IF(OR(F31=0,E31=0)," - ",NETWORKDAYS(E31,F31))</f>
        <v>11</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7.399999999999999" x14ac:dyDescent="0.25">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2" s="98" t="s">
        <v>154</v>
      </c>
      <c r="C32" s="57" t="s">
        <v>212</v>
      </c>
      <c r="D32" s="99"/>
      <c r="E32" s="75">
        <v>44497</v>
      </c>
      <c r="F32" s="76">
        <f t="shared" si="7"/>
        <v>44511</v>
      </c>
      <c r="G32" s="58">
        <v>14</v>
      </c>
      <c r="H32" s="59">
        <v>1</v>
      </c>
      <c r="I32" s="60">
        <f t="shared" si="4"/>
        <v>11</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24.6" customHeight="1" x14ac:dyDescent="0.25">
      <c r="A33"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33" s="98" t="s">
        <v>155</v>
      </c>
      <c r="C33" s="57" t="s">
        <v>212</v>
      </c>
      <c r="D33" s="99"/>
      <c r="E33" s="75">
        <v>44497</v>
      </c>
      <c r="F33" s="76">
        <f t="shared" si="7"/>
        <v>44511</v>
      </c>
      <c r="G33" s="58">
        <v>14</v>
      </c>
      <c r="H33" s="59">
        <v>1</v>
      </c>
      <c r="I33" s="60">
        <f t="shared" si="4"/>
        <v>11</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24" customHeight="1" x14ac:dyDescent="0.25">
      <c r="A34"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34" s="98" t="s">
        <v>156</v>
      </c>
      <c r="C34" s="57" t="s">
        <v>212</v>
      </c>
      <c r="D34" s="99"/>
      <c r="E34" s="75">
        <v>44497</v>
      </c>
      <c r="F34" s="76">
        <f t="shared" si="7"/>
        <v>44511</v>
      </c>
      <c r="G34" s="58">
        <v>14</v>
      </c>
      <c r="H34" s="59">
        <v>1</v>
      </c>
      <c r="I34" s="60">
        <f t="shared" ref="I34:I56" si="14">IF(OR(F34=0,E34=0)," - ",NETWORKDAYS(E34,F34))</f>
        <v>11</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1" customFormat="1" ht="17.399999999999999" x14ac:dyDescent="0.25">
      <c r="A35" s="49" t="str">
        <f>IF(ISERROR(VALUE(SUBSTITUTE(prevWBS,".",""))),"1",IF(ISERROR(FIND("`",SUBSTITUTE(prevWBS,".","`",1))),TEXT(VALUE(prevWBS)+1,"#"),TEXT(VALUE(LEFT(prevWBS,FIND("`",SUBSTITUTE(prevWBS,".","`",1))-1))+1,"#")))</f>
        <v>5</v>
      </c>
      <c r="B35" s="50" t="s">
        <v>157</v>
      </c>
      <c r="D35" s="52"/>
      <c r="E35" s="77"/>
      <c r="F35" s="76" t="str">
        <f t="shared" si="7"/>
        <v xml:space="preserve"> - </v>
      </c>
      <c r="G35" s="53"/>
      <c r="H35" s="54"/>
      <c r="I35" s="55" t="str">
        <f t="shared" si="14"/>
        <v xml:space="preserve"> - </v>
      </c>
      <c r="J35" s="74"/>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row>
    <row r="36" spans="1:66" s="57" customFormat="1" ht="17.399999999999999" x14ac:dyDescent="0.25">
      <c r="A3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6" s="98" t="s">
        <v>158</v>
      </c>
      <c r="C36" s="57" t="s">
        <v>215</v>
      </c>
      <c r="D36" s="99"/>
      <c r="E36" s="75">
        <v>44512</v>
      </c>
      <c r="F36" s="76">
        <f t="shared" si="7"/>
        <v>44540</v>
      </c>
      <c r="G36" s="58">
        <v>28</v>
      </c>
      <c r="H36" s="59">
        <v>0.7</v>
      </c>
      <c r="I36" s="60">
        <f t="shared" si="14"/>
        <v>21</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7.399999999999999" x14ac:dyDescent="0.25">
      <c r="A37"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37" s="98" t="s">
        <v>159</v>
      </c>
      <c r="C37" s="57" t="s">
        <v>216</v>
      </c>
      <c r="D37" s="99"/>
      <c r="E37" s="75">
        <v>44512</v>
      </c>
      <c r="F37" s="76">
        <f t="shared" si="7"/>
        <v>44519</v>
      </c>
      <c r="G37" s="58">
        <v>7</v>
      </c>
      <c r="H37" s="59">
        <v>1</v>
      </c>
      <c r="I37" s="60">
        <f t="shared" si="14"/>
        <v>6</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7.399999999999999" x14ac:dyDescent="0.25">
      <c r="A38"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38" s="98" t="s">
        <v>160</v>
      </c>
      <c r="C38" s="57" t="s">
        <v>218</v>
      </c>
      <c r="D38" s="99"/>
      <c r="E38" s="75">
        <v>44519</v>
      </c>
      <c r="F38" s="76">
        <f t="shared" si="7"/>
        <v>44533</v>
      </c>
      <c r="G38" s="58">
        <v>14</v>
      </c>
      <c r="H38" s="59">
        <v>1</v>
      </c>
      <c r="I38" s="60">
        <f t="shared" si="14"/>
        <v>11</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17.399999999999999" x14ac:dyDescent="0.25">
      <c r="A39"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5.1.3</v>
      </c>
      <c r="B39" s="98" t="s">
        <v>161</v>
      </c>
      <c r="C39" s="57" t="s">
        <v>215</v>
      </c>
      <c r="D39" s="99"/>
      <c r="E39" s="75">
        <v>44519</v>
      </c>
      <c r="F39" s="76">
        <f t="shared" si="7"/>
        <v>44540</v>
      </c>
      <c r="G39" s="58">
        <v>21</v>
      </c>
      <c r="H39" s="59">
        <v>0.7</v>
      </c>
      <c r="I39" s="60">
        <f t="shared" si="14"/>
        <v>16</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17.399999999999999" x14ac:dyDescent="0.25">
      <c r="A40" s="7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5.1.3.1</v>
      </c>
      <c r="B40" s="98" t="s">
        <v>176</v>
      </c>
      <c r="C40" s="57" t="s">
        <v>213</v>
      </c>
      <c r="D40" s="99"/>
      <c r="E40" s="75">
        <v>44512</v>
      </c>
      <c r="F40" s="76">
        <f t="shared" si="7"/>
        <v>44533</v>
      </c>
      <c r="G40" s="58">
        <v>21</v>
      </c>
      <c r="H40" s="59">
        <v>0.7</v>
      </c>
      <c r="I40" s="60">
        <f t="shared" si="14"/>
        <v>16</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7.399999999999999" x14ac:dyDescent="0.25">
      <c r="A41" s="7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5.1.3.2</v>
      </c>
      <c r="B41" s="98" t="s">
        <v>177</v>
      </c>
      <c r="C41" s="57" t="s">
        <v>216</v>
      </c>
      <c r="D41" s="99"/>
      <c r="E41" s="75">
        <v>44512</v>
      </c>
      <c r="F41" s="76">
        <f t="shared" si="7"/>
        <v>44519</v>
      </c>
      <c r="G41" s="58">
        <v>7</v>
      </c>
      <c r="H41" s="59">
        <v>1</v>
      </c>
      <c r="I41" s="60">
        <f t="shared" ref="I41" si="15">IF(OR(F41=0,E41=0)," - ",NETWORKDAYS(E41,F41))</f>
        <v>6</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7.399999999999999" x14ac:dyDescent="0.25">
      <c r="A42" s="7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5.1.3.3</v>
      </c>
      <c r="B42" s="98" t="s">
        <v>178</v>
      </c>
      <c r="C42" s="57" t="s">
        <v>215</v>
      </c>
      <c r="D42" s="99"/>
      <c r="E42" s="75">
        <v>44512</v>
      </c>
      <c r="F42" s="76">
        <f t="shared" si="7"/>
        <v>44533</v>
      </c>
      <c r="G42" s="58">
        <v>21</v>
      </c>
      <c r="H42" s="59">
        <v>0.8</v>
      </c>
      <c r="I42" s="60">
        <f t="shared" ref="I42" si="16">IF(OR(F42=0,E42=0)," - ",NETWORKDAYS(E42,F42))</f>
        <v>16</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7.399999999999999" x14ac:dyDescent="0.25">
      <c r="A43"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5.1.4</v>
      </c>
      <c r="B43" s="98" t="s">
        <v>162</v>
      </c>
      <c r="C43" s="57" t="s">
        <v>215</v>
      </c>
      <c r="D43" s="99"/>
      <c r="E43" s="75">
        <v>44519</v>
      </c>
      <c r="F43" s="76">
        <f t="shared" si="7"/>
        <v>44533</v>
      </c>
      <c r="G43" s="58">
        <v>14</v>
      </c>
      <c r="H43" s="59">
        <v>0.7</v>
      </c>
      <c r="I43" s="60">
        <f t="shared" ref="I43" si="17">IF(OR(F43=0,E43=0)," - ",NETWORKDAYS(E43,F43))</f>
        <v>11</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7.399999999999999" x14ac:dyDescent="0.25">
      <c r="A4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4" s="98" t="s">
        <v>163</v>
      </c>
      <c r="C44" s="57" t="s">
        <v>217</v>
      </c>
      <c r="D44" s="99"/>
      <c r="E44" s="75">
        <v>44512</v>
      </c>
      <c r="F44" s="76">
        <f t="shared" si="7"/>
        <v>44561</v>
      </c>
      <c r="G44" s="58">
        <v>49</v>
      </c>
      <c r="H44" s="59">
        <v>0.7</v>
      </c>
      <c r="I44" s="60">
        <f t="shared" si="14"/>
        <v>36</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7.399999999999999" x14ac:dyDescent="0.25">
      <c r="A45"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45" s="98" t="s">
        <v>164</v>
      </c>
      <c r="C45" s="57" t="s">
        <v>219</v>
      </c>
      <c r="D45" s="99"/>
      <c r="E45" s="75">
        <v>44512</v>
      </c>
      <c r="F45" s="76">
        <f t="shared" si="7"/>
        <v>44526</v>
      </c>
      <c r="G45" s="58">
        <v>14</v>
      </c>
      <c r="H45" s="59">
        <v>1</v>
      </c>
      <c r="I45" s="60">
        <f t="shared" si="14"/>
        <v>11</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customHeight="1" x14ac:dyDescent="0.25">
      <c r="A46"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5.2.2</v>
      </c>
      <c r="B46" s="98" t="s">
        <v>165</v>
      </c>
      <c r="C46" s="57" t="s">
        <v>217</v>
      </c>
      <c r="D46" s="99"/>
      <c r="E46" s="75">
        <v>44512</v>
      </c>
      <c r="F46" s="76">
        <f t="shared" si="7"/>
        <v>44526</v>
      </c>
      <c r="G46" s="58">
        <v>14</v>
      </c>
      <c r="H46" s="59">
        <v>0.5</v>
      </c>
      <c r="I46" s="60">
        <f t="shared" si="14"/>
        <v>11</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customHeight="1" x14ac:dyDescent="0.25">
      <c r="A47" s="7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5.2.2.1</v>
      </c>
      <c r="B47" s="98" t="s">
        <v>179</v>
      </c>
      <c r="C47" s="57" t="s">
        <v>217</v>
      </c>
      <c r="D47" s="99"/>
      <c r="E47" s="75">
        <v>44512</v>
      </c>
      <c r="F47" s="76">
        <f t="shared" si="7"/>
        <v>44526</v>
      </c>
      <c r="G47" s="58">
        <v>14</v>
      </c>
      <c r="H47" s="59">
        <v>1</v>
      </c>
      <c r="I47" s="60">
        <f t="shared" ref="I47" si="18">IF(OR(F47=0,E47=0)," - ",NETWORKDAYS(E47,F47))</f>
        <v>11</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18" customHeight="1" x14ac:dyDescent="0.25">
      <c r="A48" s="7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5.2.2.2</v>
      </c>
      <c r="B48" s="98" t="s">
        <v>180</v>
      </c>
      <c r="C48" s="57" t="s">
        <v>214</v>
      </c>
      <c r="D48" s="99"/>
      <c r="E48" s="75">
        <v>44512</v>
      </c>
      <c r="F48" s="76">
        <f t="shared" si="7"/>
        <v>44526</v>
      </c>
      <c r="G48" s="58">
        <v>14</v>
      </c>
      <c r="H48" s="59">
        <v>1</v>
      </c>
      <c r="I48" s="60">
        <f t="shared" ref="I48" si="19">IF(OR(F48=0,E48=0)," - ",NETWORKDAYS(E48,F48))</f>
        <v>11</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18" customHeight="1" x14ac:dyDescent="0.25">
      <c r="A49" s="7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5.2.2.3</v>
      </c>
      <c r="B49" s="98" t="s">
        <v>181</v>
      </c>
      <c r="C49" s="57" t="s">
        <v>219</v>
      </c>
      <c r="D49" s="99"/>
      <c r="E49" s="75">
        <v>44526</v>
      </c>
      <c r="F49" s="76">
        <f t="shared" si="7"/>
        <v>44540</v>
      </c>
      <c r="G49" s="58">
        <v>14</v>
      </c>
      <c r="H49" s="59">
        <v>0.7</v>
      </c>
      <c r="I49" s="60">
        <f t="shared" ref="I49" si="20">IF(OR(F49=0,E49=0)," - ",NETWORKDAYS(E49,F49))</f>
        <v>11</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7.399999999999999" x14ac:dyDescent="0.25">
      <c r="A50"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5.2.3</v>
      </c>
      <c r="B50" s="98" t="s">
        <v>166</v>
      </c>
      <c r="C50" s="57" t="s">
        <v>214</v>
      </c>
      <c r="D50" s="99"/>
      <c r="E50" s="75">
        <v>44526</v>
      </c>
      <c r="F50" s="76">
        <f t="shared" si="7"/>
        <v>44554</v>
      </c>
      <c r="G50" s="58">
        <v>28</v>
      </c>
      <c r="H50" s="59">
        <v>0.5</v>
      </c>
      <c r="I50" s="60">
        <f t="shared" si="14"/>
        <v>21</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7.399999999999999" x14ac:dyDescent="0.25">
      <c r="A51" s="7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5.2.3.1</v>
      </c>
      <c r="B51" s="98" t="s">
        <v>180</v>
      </c>
      <c r="C51" s="57" t="s">
        <v>214</v>
      </c>
      <c r="D51" s="99"/>
      <c r="E51" s="75">
        <v>44526</v>
      </c>
      <c r="F51" s="76">
        <f t="shared" si="7"/>
        <v>44540</v>
      </c>
      <c r="G51" s="58">
        <v>14</v>
      </c>
      <c r="H51" s="59">
        <v>0.5</v>
      </c>
      <c r="I51" s="60">
        <f t="shared" si="14"/>
        <v>11</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7.399999999999999" x14ac:dyDescent="0.25">
      <c r="A52" s="7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5.2.3.2</v>
      </c>
      <c r="B52" s="98" t="s">
        <v>182</v>
      </c>
      <c r="C52" s="57" t="s">
        <v>219</v>
      </c>
      <c r="D52" s="99"/>
      <c r="E52" s="75">
        <v>44540</v>
      </c>
      <c r="F52" s="76">
        <f t="shared" si="7"/>
        <v>44554</v>
      </c>
      <c r="G52" s="58">
        <v>14</v>
      </c>
      <c r="H52" s="59">
        <v>0.5</v>
      </c>
      <c r="I52" s="60">
        <f t="shared" ref="I52" si="21">IF(OR(F52=0,E52=0)," - ",NETWORKDAYS(E52,F52))</f>
        <v>11</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7.399999999999999" x14ac:dyDescent="0.25">
      <c r="A53"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5.2.4</v>
      </c>
      <c r="B53" s="98" t="s">
        <v>167</v>
      </c>
      <c r="C53" s="57" t="s">
        <v>214</v>
      </c>
      <c r="D53" s="99"/>
      <c r="E53" s="75">
        <v>44547</v>
      </c>
      <c r="F53" s="76">
        <f t="shared" si="7"/>
        <v>44561</v>
      </c>
      <c r="G53" s="58">
        <v>14</v>
      </c>
      <c r="H53" s="59">
        <v>0.3</v>
      </c>
      <c r="I53" s="60">
        <f t="shared" ref="I53" si="22">IF(OR(F53=0,E53=0)," - ",NETWORKDAYS(E53,F53))</f>
        <v>11</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7.399999999999999" x14ac:dyDescent="0.25">
      <c r="A54"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5.2.5</v>
      </c>
      <c r="B54" s="98" t="s">
        <v>168</v>
      </c>
      <c r="C54" s="57" t="s">
        <v>219</v>
      </c>
      <c r="D54" s="99"/>
      <c r="E54" s="75">
        <v>44526</v>
      </c>
      <c r="F54" s="76">
        <f t="shared" si="7"/>
        <v>44540</v>
      </c>
      <c r="G54" s="58">
        <v>14</v>
      </c>
      <c r="H54" s="59">
        <v>0.7</v>
      </c>
      <c r="I54" s="60">
        <f t="shared" ref="I54" si="23">IF(OR(F54=0,E54=0)," - ",NETWORKDAYS(E54,F54))</f>
        <v>11</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7.399999999999999" x14ac:dyDescent="0.25">
      <c r="A5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55" s="98" t="s">
        <v>169</v>
      </c>
      <c r="C55" s="57" t="s">
        <v>212</v>
      </c>
      <c r="D55" s="99"/>
      <c r="E55" s="75">
        <v>44512</v>
      </c>
      <c r="F55" s="76">
        <f t="shared" si="7"/>
        <v>44561</v>
      </c>
      <c r="G55" s="58">
        <v>49</v>
      </c>
      <c r="H55" s="59">
        <v>0.6</v>
      </c>
      <c r="I55" s="60">
        <f t="shared" si="14"/>
        <v>36</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20.399999999999999" customHeight="1" x14ac:dyDescent="0.25">
      <c r="A56" s="79" t="str">
        <f t="shared" ref="A56:A61" si="2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56" s="98" t="s">
        <v>170</v>
      </c>
      <c r="C56" s="57" t="s">
        <v>215</v>
      </c>
      <c r="D56" s="99"/>
      <c r="E56" s="75">
        <v>44512</v>
      </c>
      <c r="F56" s="76">
        <f t="shared" si="7"/>
        <v>44526</v>
      </c>
      <c r="G56" s="58">
        <v>14</v>
      </c>
      <c r="H56" s="59">
        <v>0.8</v>
      </c>
      <c r="I56" s="60">
        <f t="shared" si="14"/>
        <v>11</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18.600000000000001" customHeight="1" x14ac:dyDescent="0.25">
      <c r="A57" s="79" t="str">
        <f t="shared" si="24"/>
        <v>5.3.2</v>
      </c>
      <c r="B57" s="98" t="s">
        <v>171</v>
      </c>
      <c r="C57" s="57" t="s">
        <v>213</v>
      </c>
      <c r="D57" s="99"/>
      <c r="E57" s="75">
        <v>44519</v>
      </c>
      <c r="F57" s="76">
        <f>IF(ISBLANK(E57)," - ",IF(G57=0,E57,E57+G57))</f>
        <v>44540</v>
      </c>
      <c r="G57" s="58">
        <v>21</v>
      </c>
      <c r="H57" s="59">
        <v>0.9</v>
      </c>
      <c r="I57" s="60">
        <f t="shared" ref="I57" si="25">IF(OR(F57=0,E57=0)," - ",NETWORKDAYS(E57,F57))</f>
        <v>16</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19.8" customHeight="1" x14ac:dyDescent="0.25">
      <c r="A58" s="79" t="str">
        <f t="shared" si="24"/>
        <v>5.3.3</v>
      </c>
      <c r="B58" s="98" t="s">
        <v>172</v>
      </c>
      <c r="C58" s="57" t="s">
        <v>212</v>
      </c>
      <c r="D58" s="99"/>
      <c r="E58" s="75">
        <v>44540</v>
      </c>
      <c r="F58" s="76">
        <f t="shared" si="7"/>
        <v>44554</v>
      </c>
      <c r="G58" s="58">
        <v>14</v>
      </c>
      <c r="H58" s="59">
        <v>0.3</v>
      </c>
      <c r="I58" s="60">
        <f t="shared" ref="I58" si="26">IF(OR(F58=0,E58=0)," - ",NETWORKDAYS(E58,F58))</f>
        <v>11</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9.2" customHeight="1" x14ac:dyDescent="0.25">
      <c r="A59" s="79" t="str">
        <f t="shared" si="24"/>
        <v>5.3.4</v>
      </c>
      <c r="B59" s="98" t="s">
        <v>173</v>
      </c>
      <c r="C59" s="57" t="s">
        <v>215</v>
      </c>
      <c r="D59" s="99"/>
      <c r="E59" s="75">
        <v>44554</v>
      </c>
      <c r="F59" s="76">
        <f>IF(ISBLANK(E59)," - ",IF(G59=0,E59,E59+G59))</f>
        <v>44561</v>
      </c>
      <c r="G59" s="58">
        <v>7</v>
      </c>
      <c r="H59" s="59">
        <v>0</v>
      </c>
      <c r="I59" s="60">
        <f t="shared" ref="I59" si="27">IF(OR(F59=0,E59=0)," - ",NETWORKDAYS(E59,F59))</f>
        <v>6</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20.399999999999999" customHeight="1" x14ac:dyDescent="0.25">
      <c r="A60" s="79" t="str">
        <f t="shared" si="24"/>
        <v>5.3.5</v>
      </c>
      <c r="B60" s="98" t="s">
        <v>174</v>
      </c>
      <c r="C60" s="57" t="s">
        <v>212</v>
      </c>
      <c r="D60" s="99"/>
      <c r="E60" s="75">
        <v>44540</v>
      </c>
      <c r="F60" s="76">
        <f t="shared" si="7"/>
        <v>44554</v>
      </c>
      <c r="G60" s="58">
        <v>14</v>
      </c>
      <c r="H60" s="59">
        <v>0.3</v>
      </c>
      <c r="I60" s="60">
        <f t="shared" ref="I60" si="28">IF(OR(F60=0,E60=0)," - ",NETWORKDAYS(E60,F60))</f>
        <v>11</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9.2" customHeight="1" x14ac:dyDescent="0.25">
      <c r="A61" s="79" t="str">
        <f t="shared" si="24"/>
        <v>5.3.6</v>
      </c>
      <c r="B61" s="98" t="s">
        <v>175</v>
      </c>
      <c r="C61" s="57" t="s">
        <v>212</v>
      </c>
      <c r="D61" s="99"/>
      <c r="E61" s="75">
        <v>44519</v>
      </c>
      <c r="F61" s="76">
        <f t="shared" si="7"/>
        <v>44533</v>
      </c>
      <c r="G61" s="58">
        <v>14</v>
      </c>
      <c r="H61" s="59">
        <v>1</v>
      </c>
      <c r="I61" s="60">
        <f t="shared" ref="I61:I72" si="29">IF(OR(F61=0,E61=0)," - ",NETWORKDAYS(E61,F61))</f>
        <v>11</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1" customFormat="1" ht="17.399999999999999" x14ac:dyDescent="0.25">
      <c r="A62" s="49" t="str">
        <f>IF(ISERROR(VALUE(SUBSTITUTE(prevWBS,".",""))),"1",IF(ISERROR(FIND("`",SUBSTITUTE(prevWBS,".","`",1))),TEXT(VALUE(prevWBS)+1,"#"),TEXT(VALUE(LEFT(prevWBS,FIND("`",SUBSTITUTE(prevWBS,".","`",1))-1))+1,"#")))</f>
        <v>6</v>
      </c>
      <c r="B62" s="50" t="s">
        <v>183</v>
      </c>
      <c r="D62" s="52"/>
      <c r="E62" s="77"/>
      <c r="F62" s="76" t="str">
        <f t="shared" si="7"/>
        <v xml:space="preserve"> - </v>
      </c>
      <c r="G62" s="53"/>
      <c r="H62" s="54"/>
      <c r="I62" s="55" t="str">
        <f t="shared" si="29"/>
        <v xml:space="preserve"> - </v>
      </c>
      <c r="J62" s="74"/>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c r="BG62" s="81"/>
      <c r="BH62" s="81"/>
      <c r="BI62" s="81"/>
      <c r="BJ62" s="81"/>
      <c r="BK62" s="81"/>
      <c r="BL62" s="81"/>
      <c r="BM62" s="81"/>
      <c r="BN62" s="81"/>
    </row>
    <row r="63" spans="1:66" s="57" customFormat="1" ht="17.399999999999999" x14ac:dyDescent="0.25">
      <c r="A6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63" s="98" t="s">
        <v>184</v>
      </c>
      <c r="C63" s="57" t="s">
        <v>218</v>
      </c>
      <c r="D63" s="99"/>
      <c r="E63" s="75">
        <v>44554</v>
      </c>
      <c r="F63" s="76">
        <f t="shared" si="7"/>
        <v>44561</v>
      </c>
      <c r="G63" s="58">
        <v>7</v>
      </c>
      <c r="H63" s="59">
        <v>0</v>
      </c>
      <c r="I63" s="60">
        <f t="shared" si="29"/>
        <v>6</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7.399999999999999" x14ac:dyDescent="0.25">
      <c r="A64"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64" s="98" t="s">
        <v>186</v>
      </c>
      <c r="C64" s="57" t="s">
        <v>213</v>
      </c>
      <c r="D64" s="99"/>
      <c r="E64" s="75">
        <v>44554</v>
      </c>
      <c r="F64" s="76">
        <f t="shared" si="7"/>
        <v>44561</v>
      </c>
      <c r="G64" s="58">
        <v>7</v>
      </c>
      <c r="H64" s="59">
        <v>0</v>
      </c>
      <c r="I64" s="60">
        <f t="shared" si="29"/>
        <v>6</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22.8" x14ac:dyDescent="0.25">
      <c r="A65"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65" s="98" t="s">
        <v>187</v>
      </c>
      <c r="C65" s="57" t="s">
        <v>218</v>
      </c>
      <c r="D65" s="99"/>
      <c r="E65" s="75">
        <v>44554</v>
      </c>
      <c r="F65" s="76">
        <f t="shared" si="7"/>
        <v>44561</v>
      </c>
      <c r="G65" s="58">
        <v>7</v>
      </c>
      <c r="H65" s="59">
        <v>0</v>
      </c>
      <c r="I65" s="60">
        <f t="shared" si="29"/>
        <v>6</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22.8" x14ac:dyDescent="0.25">
      <c r="A66"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66" s="98" t="s">
        <v>188</v>
      </c>
      <c r="C66" s="57" t="s">
        <v>216</v>
      </c>
      <c r="D66" s="99"/>
      <c r="E66" s="75">
        <v>44554</v>
      </c>
      <c r="F66" s="76">
        <f t="shared" si="7"/>
        <v>44561</v>
      </c>
      <c r="G66" s="58">
        <v>7</v>
      </c>
      <c r="H66" s="59">
        <v>0</v>
      </c>
      <c r="I66" s="60">
        <f t="shared" si="29"/>
        <v>6</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7.399999999999999" x14ac:dyDescent="0.25">
      <c r="A67"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6.1.4</v>
      </c>
      <c r="B67" s="98" t="s">
        <v>189</v>
      </c>
      <c r="C67" s="57" t="s">
        <v>212</v>
      </c>
      <c r="D67" s="99"/>
      <c r="E67" s="75">
        <v>44554</v>
      </c>
      <c r="F67" s="76">
        <f t="shared" si="7"/>
        <v>44561</v>
      </c>
      <c r="G67" s="58">
        <v>7</v>
      </c>
      <c r="H67" s="59">
        <v>0</v>
      </c>
      <c r="I67" s="60">
        <f t="shared" ref="I67" si="30">IF(OR(F67=0,E67=0)," - ",NETWORKDAYS(E67,F67))</f>
        <v>6</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7.399999999999999" x14ac:dyDescent="0.25">
      <c r="A68"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6.1.5</v>
      </c>
      <c r="B68" s="98" t="s">
        <v>190</v>
      </c>
      <c r="C68" s="57" t="s">
        <v>212</v>
      </c>
      <c r="D68" s="99"/>
      <c r="E68" s="75">
        <v>44554</v>
      </c>
      <c r="F68" s="76">
        <f t="shared" si="7"/>
        <v>44561</v>
      </c>
      <c r="G68" s="58">
        <v>7</v>
      </c>
      <c r="H68" s="59">
        <v>0</v>
      </c>
      <c r="I68" s="60">
        <f t="shared" ref="I68" si="31">IF(OR(F68=0,E68=0)," - ",NETWORKDAYS(E68,F68))</f>
        <v>6</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7.399999999999999" x14ac:dyDescent="0.25">
      <c r="A6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69" s="98" t="s">
        <v>185</v>
      </c>
      <c r="C69" s="57" t="s">
        <v>218</v>
      </c>
      <c r="D69" s="99"/>
      <c r="E69" s="75">
        <v>44554</v>
      </c>
      <c r="F69" s="76">
        <f t="shared" si="7"/>
        <v>44561</v>
      </c>
      <c r="G69" s="58">
        <v>7</v>
      </c>
      <c r="H69" s="59">
        <v>0</v>
      </c>
      <c r="I69" s="60">
        <f t="shared" si="29"/>
        <v>6</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24" customHeight="1" x14ac:dyDescent="0.25">
      <c r="A70"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70" s="98" t="s">
        <v>191</v>
      </c>
      <c r="C70" s="57" t="s">
        <v>218</v>
      </c>
      <c r="D70" s="99"/>
      <c r="E70" s="75">
        <v>44554</v>
      </c>
      <c r="F70" s="76">
        <f t="shared" si="7"/>
        <v>44561</v>
      </c>
      <c r="G70" s="58">
        <v>7</v>
      </c>
      <c r="H70" s="59">
        <v>0</v>
      </c>
      <c r="I70" s="60">
        <f t="shared" si="29"/>
        <v>6</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customHeight="1" x14ac:dyDescent="0.25">
      <c r="A71"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71" s="98" t="s">
        <v>192</v>
      </c>
      <c r="C71" s="57" t="s">
        <v>218</v>
      </c>
      <c r="D71" s="99"/>
      <c r="E71" s="75">
        <v>44554</v>
      </c>
      <c r="F71" s="76">
        <f t="shared" si="7"/>
        <v>44561</v>
      </c>
      <c r="G71" s="58">
        <v>7</v>
      </c>
      <c r="H71" s="59">
        <v>0</v>
      </c>
      <c r="I71" s="60">
        <f t="shared" si="29"/>
        <v>6</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7.399999999999999" x14ac:dyDescent="0.25">
      <c r="A72"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6.2.3</v>
      </c>
      <c r="B72" s="98" t="s">
        <v>193</v>
      </c>
      <c r="C72" s="57" t="s">
        <v>212</v>
      </c>
      <c r="D72" s="99"/>
      <c r="E72" s="75">
        <v>44554</v>
      </c>
      <c r="F72" s="76">
        <f t="shared" si="7"/>
        <v>44561</v>
      </c>
      <c r="G72" s="58">
        <v>7</v>
      </c>
      <c r="H72" s="59">
        <v>0</v>
      </c>
      <c r="I72" s="60">
        <f t="shared" si="29"/>
        <v>6</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7.399999999999999" x14ac:dyDescent="0.25">
      <c r="A73" s="7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6.2.4</v>
      </c>
      <c r="B73" s="98" t="s">
        <v>194</v>
      </c>
      <c r="C73" s="57" t="s">
        <v>213</v>
      </c>
      <c r="D73" s="99"/>
      <c r="E73" s="75">
        <v>44554</v>
      </c>
      <c r="F73" s="76">
        <f t="shared" si="7"/>
        <v>44561</v>
      </c>
      <c r="G73" s="58">
        <v>7</v>
      </c>
      <c r="H73" s="59">
        <v>0</v>
      </c>
      <c r="I73" s="60">
        <f t="shared" ref="I73:I76" si="32">IF(OR(F73=0,E73=0)," - ",NETWORKDAYS(E73,F73))</f>
        <v>6</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1" customFormat="1" ht="17.399999999999999" x14ac:dyDescent="0.25">
      <c r="A74" s="49" t="str">
        <f>IF(ISERROR(VALUE(SUBSTITUTE(prevWBS,".",""))),"1",IF(ISERROR(FIND("`",SUBSTITUTE(prevWBS,".","`",1))),TEXT(VALUE(prevWBS)+1,"#"),TEXT(VALUE(LEFT(prevWBS,FIND("`",SUBSTITUTE(prevWBS,".","`",1))-1))+1,"#")))</f>
        <v>7</v>
      </c>
      <c r="B74" s="50" t="s">
        <v>195</v>
      </c>
      <c r="D74" s="52"/>
      <c r="E74" s="77"/>
      <c r="F74" s="76" t="str">
        <f t="shared" si="7"/>
        <v xml:space="preserve"> - </v>
      </c>
      <c r="G74" s="53"/>
      <c r="H74" s="54"/>
      <c r="I74" s="55" t="str">
        <f t="shared" si="32"/>
        <v xml:space="preserve"> - </v>
      </c>
      <c r="J74" s="74"/>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81"/>
    </row>
    <row r="75" spans="1:66" s="57" customFormat="1" ht="22.8" x14ac:dyDescent="0.25">
      <c r="A75" s="56" t="str">
        <f t="shared" ref="A75:A82" si="3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75" s="98" t="s">
        <v>196</v>
      </c>
      <c r="C75" s="57" t="s">
        <v>213</v>
      </c>
      <c r="D75" s="99"/>
      <c r="E75" s="75">
        <v>44561</v>
      </c>
      <c r="F75" s="76">
        <f t="shared" si="7"/>
        <v>44566</v>
      </c>
      <c r="G75" s="58">
        <v>5</v>
      </c>
      <c r="H75" s="59">
        <v>0</v>
      </c>
      <c r="I75" s="60">
        <f t="shared" si="32"/>
        <v>4</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22.8" x14ac:dyDescent="0.25">
      <c r="A76" s="56" t="str">
        <f t="shared" si="33"/>
        <v>7.2</v>
      </c>
      <c r="B76" s="98" t="s">
        <v>197</v>
      </c>
      <c r="C76" s="57" t="s">
        <v>212</v>
      </c>
      <c r="D76" s="99"/>
      <c r="E76" s="75">
        <v>44561</v>
      </c>
      <c r="F76" s="76">
        <f t="shared" si="7"/>
        <v>44566</v>
      </c>
      <c r="G76" s="58">
        <v>5</v>
      </c>
      <c r="H76" s="59">
        <v>0</v>
      </c>
      <c r="I76" s="60">
        <f t="shared" si="32"/>
        <v>4</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22.8" x14ac:dyDescent="0.25">
      <c r="A77" s="56" t="str">
        <f t="shared" si="33"/>
        <v>7.3</v>
      </c>
      <c r="B77" s="98" t="s">
        <v>198</v>
      </c>
      <c r="C77" s="57" t="s">
        <v>215</v>
      </c>
      <c r="D77" s="99"/>
      <c r="E77" s="75">
        <v>44561</v>
      </c>
      <c r="F77" s="76">
        <f t="shared" si="7"/>
        <v>44562</v>
      </c>
      <c r="G77" s="58">
        <v>1</v>
      </c>
      <c r="H77" s="59">
        <v>0</v>
      </c>
      <c r="I77" s="60">
        <f t="shared" ref="I77" si="34">IF(OR(F77=0,E77=0)," - ",NETWORKDAYS(E77,F77))</f>
        <v>1</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7.399999999999999" x14ac:dyDescent="0.25">
      <c r="A78" s="56" t="str">
        <f t="shared" si="33"/>
        <v>7.4</v>
      </c>
      <c r="B78" s="98" t="s">
        <v>199</v>
      </c>
      <c r="C78" s="57" t="s">
        <v>219</v>
      </c>
      <c r="D78" s="99"/>
      <c r="E78" s="75">
        <v>44561</v>
      </c>
      <c r="F78" s="76">
        <f t="shared" si="7"/>
        <v>44566</v>
      </c>
      <c r="G78" s="58">
        <v>5</v>
      </c>
      <c r="H78" s="59">
        <v>0</v>
      </c>
      <c r="I78" s="60">
        <f t="shared" ref="I78" si="35">IF(OR(F78=0,E78=0)," - ",NETWORKDAYS(E78,F78))</f>
        <v>4</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7.399999999999999" x14ac:dyDescent="0.25">
      <c r="A79" s="56" t="str">
        <f t="shared" si="33"/>
        <v>7.5</v>
      </c>
      <c r="B79" s="98" t="s">
        <v>200</v>
      </c>
      <c r="C79" s="57" t="s">
        <v>212</v>
      </c>
      <c r="D79" s="99"/>
      <c r="E79" s="75">
        <v>44561</v>
      </c>
      <c r="F79" s="76">
        <f t="shared" si="7"/>
        <v>44564</v>
      </c>
      <c r="G79" s="58">
        <v>3</v>
      </c>
      <c r="H79" s="59">
        <v>0</v>
      </c>
      <c r="I79" s="60">
        <f t="shared" ref="I79" si="36">IF(OR(F79=0,E79=0)," - ",NETWORKDAYS(E79,F79))</f>
        <v>2</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2.8" x14ac:dyDescent="0.25">
      <c r="A80" s="56" t="str">
        <f t="shared" si="33"/>
        <v>7.6</v>
      </c>
      <c r="B80" s="98" t="s">
        <v>201</v>
      </c>
      <c r="C80" s="57" t="s">
        <v>215</v>
      </c>
      <c r="D80" s="99"/>
      <c r="E80" s="75">
        <v>44561</v>
      </c>
      <c r="F80" s="76">
        <f t="shared" ref="F80:F88" si="37">IF(ISBLANK(E80)," - ",IF(G80=0,E80,E80+G80))</f>
        <v>44566</v>
      </c>
      <c r="G80" s="58">
        <v>5</v>
      </c>
      <c r="H80" s="59">
        <v>0</v>
      </c>
      <c r="I80" s="60">
        <f t="shared" ref="I80" si="38">IF(OR(F80=0,E80=0)," - ",NETWORKDAYS(E80,F80))</f>
        <v>4</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7.399999999999999" x14ac:dyDescent="0.25">
      <c r="A81" s="56" t="str">
        <f t="shared" si="33"/>
        <v>7.7</v>
      </c>
      <c r="B81" s="98" t="s">
        <v>202</v>
      </c>
      <c r="C81" s="57" t="s">
        <v>213</v>
      </c>
      <c r="D81" s="99"/>
      <c r="E81" s="75">
        <v>44552</v>
      </c>
      <c r="F81" s="76">
        <f t="shared" si="37"/>
        <v>44566</v>
      </c>
      <c r="G81" s="58">
        <v>14</v>
      </c>
      <c r="H81" s="59">
        <v>0</v>
      </c>
      <c r="I81" s="60">
        <f t="shared" ref="I81" si="39">IF(OR(F81=0,E81=0)," - ",NETWORKDAYS(E81,F81))</f>
        <v>11</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22.8" x14ac:dyDescent="0.25">
      <c r="A82" s="56" t="str">
        <f t="shared" si="33"/>
        <v>7.8</v>
      </c>
      <c r="B82" s="98" t="s">
        <v>203</v>
      </c>
      <c r="C82" s="57" t="s">
        <v>218</v>
      </c>
      <c r="D82" s="99"/>
      <c r="E82" s="75">
        <v>44561</v>
      </c>
      <c r="F82" s="76">
        <f t="shared" si="37"/>
        <v>44566</v>
      </c>
      <c r="G82" s="58">
        <v>5</v>
      </c>
      <c r="H82" s="59">
        <v>0</v>
      </c>
      <c r="I82" s="60">
        <f t="shared" ref="I82:I88" si="40">IF(OR(F82=0,E82=0)," - ",NETWORKDAYS(E82,F82))</f>
        <v>4</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1" customFormat="1" ht="17.399999999999999" x14ac:dyDescent="0.25">
      <c r="A83" s="49" t="str">
        <f>IF(ISERROR(VALUE(SUBSTITUTE(prevWBS,".",""))),"1",IF(ISERROR(FIND("`",SUBSTITUTE(prevWBS,".","`",1))),TEXT(VALUE(prevWBS)+1,"#"),TEXT(VALUE(LEFT(prevWBS,FIND("`",SUBSTITUTE(prevWBS,".","`",1))-1))+1,"#")))</f>
        <v>8</v>
      </c>
      <c r="B83" s="50" t="s">
        <v>204</v>
      </c>
      <c r="D83" s="52"/>
      <c r="E83" s="77"/>
      <c r="F83" s="76" t="str">
        <f t="shared" si="37"/>
        <v xml:space="preserve"> - </v>
      </c>
      <c r="G83" s="53"/>
      <c r="H83" s="54"/>
      <c r="I83" s="55" t="str">
        <f t="shared" si="40"/>
        <v xml:space="preserve"> - </v>
      </c>
      <c r="J83" s="74"/>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c r="BG83" s="81"/>
      <c r="BH83" s="81"/>
      <c r="BI83" s="81"/>
      <c r="BJ83" s="81"/>
      <c r="BK83" s="81"/>
      <c r="BL83" s="81"/>
      <c r="BM83" s="81"/>
      <c r="BN83" s="81"/>
    </row>
    <row r="84" spans="1:66" s="57" customFormat="1" ht="17.399999999999999" x14ac:dyDescent="0.25">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84" s="98" t="s">
        <v>205</v>
      </c>
      <c r="C84" s="57" t="s">
        <v>212</v>
      </c>
      <c r="D84" s="99"/>
      <c r="E84" s="75">
        <v>44566</v>
      </c>
      <c r="F84" s="76">
        <f t="shared" si="37"/>
        <v>44566</v>
      </c>
      <c r="G84" s="58">
        <v>0</v>
      </c>
      <c r="H84" s="59">
        <v>0</v>
      </c>
      <c r="I84" s="60">
        <f t="shared" si="40"/>
        <v>1</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7.399999999999999" x14ac:dyDescent="0.25">
      <c r="A8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85" s="98" t="s">
        <v>206</v>
      </c>
      <c r="C85" s="57" t="s">
        <v>213</v>
      </c>
      <c r="D85" s="99"/>
      <c r="E85" s="75">
        <v>44563</v>
      </c>
      <c r="F85" s="76">
        <f t="shared" si="37"/>
        <v>44566</v>
      </c>
      <c r="G85" s="58">
        <v>3</v>
      </c>
      <c r="H85" s="59">
        <v>0</v>
      </c>
      <c r="I85" s="60">
        <f t="shared" si="40"/>
        <v>3</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22.8" x14ac:dyDescent="0.25">
      <c r="A8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86" s="98" t="s">
        <v>207</v>
      </c>
      <c r="C86" s="57" t="s">
        <v>214</v>
      </c>
      <c r="D86" s="99"/>
      <c r="E86" s="75">
        <v>44561</v>
      </c>
      <c r="F86" s="76">
        <f t="shared" si="37"/>
        <v>44566</v>
      </c>
      <c r="G86" s="58">
        <v>5</v>
      </c>
      <c r="H86" s="59">
        <v>0</v>
      </c>
      <c r="I86" s="60">
        <f t="shared" si="40"/>
        <v>4</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7.399999999999999" x14ac:dyDescent="0.25">
      <c r="A8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87" s="98" t="s">
        <v>208</v>
      </c>
      <c r="C87" s="57" t="s">
        <v>213</v>
      </c>
      <c r="D87" s="99"/>
      <c r="E87" s="75">
        <v>44566</v>
      </c>
      <c r="F87" s="76">
        <f t="shared" si="37"/>
        <v>44566</v>
      </c>
      <c r="G87" s="58">
        <v>0</v>
      </c>
      <c r="H87" s="59">
        <v>0</v>
      </c>
      <c r="I87" s="60">
        <f t="shared" si="40"/>
        <v>1</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7.399999999999999" x14ac:dyDescent="0.25">
      <c r="A8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8.5</v>
      </c>
      <c r="B88" s="98" t="s">
        <v>209</v>
      </c>
      <c r="C88" s="57" t="s">
        <v>212</v>
      </c>
      <c r="D88" s="99"/>
      <c r="E88" s="75">
        <v>44566</v>
      </c>
      <c r="F88" s="76">
        <f t="shared" si="37"/>
        <v>44566</v>
      </c>
      <c r="G88" s="58">
        <v>0</v>
      </c>
      <c r="H88" s="59">
        <v>0</v>
      </c>
      <c r="I88" s="60">
        <f t="shared" si="40"/>
        <v>1</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sheetData>
  <sheetProtection formatCells="0" formatColumns="0" formatRows="0" insertRows="0" deleteRows="0"/>
  <mergeCells count="19">
    <mergeCell ref="K1:AE1"/>
    <mergeCell ref="C6:E6"/>
    <mergeCell ref="R5:X5"/>
    <mergeCell ref="K5:Q5"/>
    <mergeCell ref="C5:E5"/>
    <mergeCell ref="R6:X6"/>
    <mergeCell ref="K6:Q6"/>
    <mergeCell ref="Y5:AE5"/>
    <mergeCell ref="Y6:AE6"/>
    <mergeCell ref="AF5:AL5"/>
    <mergeCell ref="AF6:AL6"/>
    <mergeCell ref="BH5:BN5"/>
    <mergeCell ref="BH6:BN6"/>
    <mergeCell ref="AM6:AS6"/>
    <mergeCell ref="AT5:AZ5"/>
    <mergeCell ref="AT6:AZ6"/>
    <mergeCell ref="AM5:AS5"/>
    <mergeCell ref="BA5:BG5"/>
    <mergeCell ref="BA6:BG6"/>
  </mergeCells>
  <phoneticPr fontId="3" type="noConversion"/>
  <conditionalFormatting sqref="H9:H34 H74:H82">
    <cfRule type="dataBar" priority="1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7:BN8">
    <cfRule type="expression" dxfId="12" priority="61">
      <formula>K$7=TODAY()</formula>
    </cfRule>
  </conditionalFormatting>
  <conditionalFormatting sqref="K9:BN34 K74:BN82">
    <cfRule type="expression" dxfId="11" priority="64">
      <formula>AND($E9&lt;=K$7,ROUNDDOWN(($F9-$E9+1)*$H9,0)+$E9-1&gt;=K$7)</formula>
    </cfRule>
    <cfRule type="expression" dxfId="10" priority="65">
      <formula>AND(NOT(ISBLANK($E9)),$E9&lt;=K$7,$F9&gt;=K$7)</formula>
    </cfRule>
  </conditionalFormatting>
  <conditionalFormatting sqref="K7:BN34 K74:BN82">
    <cfRule type="expression" dxfId="9" priority="24">
      <formula>K$7=TODAY()</formula>
    </cfRule>
  </conditionalFormatting>
  <conditionalFormatting sqref="H35:H61">
    <cfRule type="dataBar" priority="13">
      <dataBar>
        <cfvo type="num" val="0"/>
        <cfvo type="num" val="1"/>
        <color theme="0" tint="-0.34998626667073579"/>
      </dataBar>
      <extLst>
        <ext xmlns:x14="http://schemas.microsoft.com/office/spreadsheetml/2009/9/main" uri="{B025F937-C7B1-47D3-B67F-A62EFF666E3E}">
          <x14:id>{B6474FFF-6C26-4CF2-829A-CC1086C7A10E}</x14:id>
        </ext>
      </extLst>
    </cfRule>
  </conditionalFormatting>
  <conditionalFormatting sqref="H62:H73">
    <cfRule type="dataBar" priority="9">
      <dataBar>
        <cfvo type="num" val="0"/>
        <cfvo type="num" val="1"/>
        <color theme="0" tint="-0.34998626667073579"/>
      </dataBar>
      <extLst>
        <ext xmlns:x14="http://schemas.microsoft.com/office/spreadsheetml/2009/9/main" uri="{B025F937-C7B1-47D3-B67F-A62EFF666E3E}">
          <x14:id>{7BDD4C1F-B2D7-4E2C-A0D1-DACDCDCC1B21}</x14:id>
        </ext>
      </extLst>
    </cfRule>
  </conditionalFormatting>
  <conditionalFormatting sqref="K35:BN61">
    <cfRule type="expression" dxfId="8" priority="15">
      <formula>AND($E35&lt;=K$7,ROUNDDOWN(($F35-$E35+1)*$H35,0)+$E35-1&gt;=K$7)</formula>
    </cfRule>
    <cfRule type="expression" dxfId="7" priority="16">
      <formula>AND(NOT(ISBLANK($E35)),$E35&lt;=K$7,$F35&gt;=K$7)</formula>
    </cfRule>
  </conditionalFormatting>
  <conditionalFormatting sqref="K35:BN61">
    <cfRule type="expression" dxfId="6" priority="14">
      <formula>K$7=TODAY()</formula>
    </cfRule>
  </conditionalFormatting>
  <conditionalFormatting sqref="K62:BN73">
    <cfRule type="expression" dxfId="5" priority="11">
      <formula>AND($E62&lt;=K$7,ROUNDDOWN(($F62-$E62+1)*$H62,0)+$E62-1&gt;=K$7)</formula>
    </cfRule>
    <cfRule type="expression" dxfId="4" priority="12">
      <formula>AND(NOT(ISBLANK($E62)),$E62&lt;=K$7,$F62&gt;=K$7)</formula>
    </cfRule>
  </conditionalFormatting>
  <conditionalFormatting sqref="K62:BN73">
    <cfRule type="expression" dxfId="3" priority="10">
      <formula>K$7=TODAY()</formula>
    </cfRule>
  </conditionalFormatting>
  <conditionalFormatting sqref="H83:H88">
    <cfRule type="dataBar" priority="1">
      <dataBar>
        <cfvo type="num" val="0"/>
        <cfvo type="num" val="1"/>
        <color theme="0" tint="-0.34998626667073579"/>
      </dataBar>
      <extLst>
        <ext xmlns:x14="http://schemas.microsoft.com/office/spreadsheetml/2009/9/main" uri="{B025F937-C7B1-47D3-B67F-A62EFF666E3E}">
          <x14:id>{D6BDE329-D63A-4752-9F06-4FD43AB3E289}</x14:id>
        </ext>
      </extLst>
    </cfRule>
  </conditionalFormatting>
  <conditionalFormatting sqref="K83:BN88">
    <cfRule type="expression" dxfId="2" priority="3">
      <formula>AND($E83&lt;=K$7,ROUNDDOWN(($F83-$E83+1)*$H83,0)+$E83-1&gt;=K$7)</formula>
    </cfRule>
    <cfRule type="expression" dxfId="1" priority="4">
      <formula>AND(NOT(ISBLANK($E83)),$E83&lt;=K$7,$F83&gt;=K$7)</formula>
    </cfRule>
  </conditionalFormatting>
  <conditionalFormatting sqref="K83:BN88">
    <cfRule type="expression" dxfId="0" priority="2">
      <formula>K$7=TODAY()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5"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14 E18 E23 G14:H14 G18:H18 G23:H23" unlockedFormula="1"/>
    <ignoredError sqref="A23 A14 A25 A28:A29 A32 A44 A55 A69 A5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H9:H34 H74:H82</xm:sqref>
        </x14:conditionalFormatting>
        <x14:conditionalFormatting xmlns:xm="http://schemas.microsoft.com/office/excel/2006/main">
          <x14:cfRule type="dataBar" id="{B6474FFF-6C26-4CF2-829A-CC1086C7A10E}">
            <x14:dataBar minLength="0" maxLength="100" gradient="0">
              <x14:cfvo type="num">
                <xm:f>0</xm:f>
              </x14:cfvo>
              <x14:cfvo type="num">
                <xm:f>1</xm:f>
              </x14:cfvo>
              <x14:negativeFillColor rgb="FFFF0000"/>
              <x14:axisColor rgb="FF000000"/>
            </x14:dataBar>
          </x14:cfRule>
          <xm:sqref>H35:H61</xm:sqref>
        </x14:conditionalFormatting>
        <x14:conditionalFormatting xmlns:xm="http://schemas.microsoft.com/office/excel/2006/main">
          <x14:cfRule type="dataBar" id="{7BDD4C1F-B2D7-4E2C-A0D1-DACDCDCC1B21}">
            <x14:dataBar minLength="0" maxLength="100" gradient="0">
              <x14:cfvo type="num">
                <xm:f>0</xm:f>
              </x14:cfvo>
              <x14:cfvo type="num">
                <xm:f>1</xm:f>
              </x14:cfvo>
              <x14:negativeFillColor rgb="FFFF0000"/>
              <x14:axisColor rgb="FF000000"/>
            </x14:dataBar>
          </x14:cfRule>
          <xm:sqref>H62:H73</xm:sqref>
        </x14:conditionalFormatting>
        <x14:conditionalFormatting xmlns:xm="http://schemas.microsoft.com/office/excel/2006/main">
          <x14:cfRule type="dataBar" id="{D6BDE329-D63A-4752-9F06-4FD43AB3E289}">
            <x14:dataBar minLength="0" maxLength="100" gradient="0">
              <x14:cfvo type="num">
                <xm:f>0</xm:f>
              </x14:cfvo>
              <x14:cfvo type="num">
                <xm:f>1</xm:f>
              </x14:cfvo>
              <x14:negativeFillColor rgb="FFFF0000"/>
              <x14:axisColor rgb="FF000000"/>
            </x14:dataBar>
          </x14:cfRule>
          <xm:sqref>H83:H88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1"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121</v>
      </c>
    </row>
    <row r="36" spans="2:2" x14ac:dyDescent="0.25">
      <c r="B36" s="20" t="s">
        <v>122</v>
      </c>
    </row>
    <row r="37" spans="2:2" x14ac:dyDescent="0.25">
      <c r="B37" s="20" t="s">
        <v>123</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124</v>
      </c>
    </row>
    <row r="44" spans="2:2" s="16" customFormat="1" x14ac:dyDescent="0.25">
      <c r="B44" s="20" t="s">
        <v>32</v>
      </c>
    </row>
    <row r="45" spans="2:2" s="16" customFormat="1" x14ac:dyDescent="0.25"/>
    <row r="46" spans="2:2" ht="17.399999999999999" x14ac:dyDescent="0.3">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51" workbookViewId="0">
      <selection activeCell="B37" sqref="B37"/>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6" t="s">
        <v>116</v>
      </c>
      <c r="B1" s="37"/>
      <c r="C1" s="38"/>
    </row>
    <row r="2" spans="1:3" ht="13.8" x14ac:dyDescent="0.25">
      <c r="A2" s="107" t="s">
        <v>46</v>
      </c>
      <c r="B2" s="9"/>
      <c r="C2" s="8"/>
    </row>
    <row r="3" spans="1:3" s="20" customFormat="1" x14ac:dyDescent="0.25">
      <c r="A3" s="8"/>
      <c r="B3" s="9"/>
      <c r="C3" s="8"/>
    </row>
    <row r="4" spans="1:3" s="8" customFormat="1" ht="17.399999999999999" x14ac:dyDescent="0.3">
      <c r="A4" s="102" t="s">
        <v>83</v>
      </c>
      <c r="B4" s="35"/>
    </row>
    <row r="5" spans="1:3" s="8" customFormat="1" ht="55.2" x14ac:dyDescent="0.25">
      <c r="B5" s="108" t="s">
        <v>72</v>
      </c>
    </row>
    <row r="7" spans="1:3" ht="27.6" x14ac:dyDescent="0.25">
      <c r="B7" s="108" t="s">
        <v>84</v>
      </c>
    </row>
    <row r="9" spans="1:3" ht="13.8" x14ac:dyDescent="0.25">
      <c r="B9" s="107" t="s">
        <v>58</v>
      </c>
    </row>
    <row r="11" spans="1:3" ht="27.6" x14ac:dyDescent="0.25">
      <c r="B11" s="106" t="s">
        <v>59</v>
      </c>
    </row>
    <row r="12" spans="1:3" s="20" customFormat="1" x14ac:dyDescent="0.25"/>
    <row r="13" spans="1:3" ht="17.399999999999999" x14ac:dyDescent="0.3">
      <c r="A13" s="141" t="s">
        <v>3</v>
      </c>
      <c r="B13" s="141"/>
    </row>
    <row r="14" spans="1:3" s="20" customFormat="1" x14ac:dyDescent="0.25"/>
    <row r="15" spans="1:3" s="103" customFormat="1" ht="17.399999999999999" x14ac:dyDescent="0.25">
      <c r="A15" s="111"/>
      <c r="B15" s="109" t="s">
        <v>75</v>
      </c>
    </row>
    <row r="16" spans="1:3" s="103" customFormat="1" ht="17.399999999999999" x14ac:dyDescent="0.25">
      <c r="A16" s="111"/>
      <c r="B16" s="110" t="s">
        <v>73</v>
      </c>
      <c r="C16" s="105" t="s">
        <v>2</v>
      </c>
    </row>
    <row r="17" spans="1:3" ht="17.399999999999999" x14ac:dyDescent="0.3">
      <c r="A17" s="112"/>
      <c r="B17" s="110" t="s">
        <v>77</v>
      </c>
    </row>
    <row r="18" spans="1:3" s="20" customFormat="1" ht="17.399999999999999" x14ac:dyDescent="0.3">
      <c r="A18" s="112"/>
      <c r="B18" s="110" t="s">
        <v>85</v>
      </c>
    </row>
    <row r="19" spans="1:3" s="38" customFormat="1" ht="17.399999999999999" x14ac:dyDescent="0.3">
      <c r="A19" s="115"/>
      <c r="B19" s="110" t="s">
        <v>86</v>
      </c>
    </row>
    <row r="20" spans="1:3" s="103" customFormat="1" ht="17.399999999999999" x14ac:dyDescent="0.25">
      <c r="A20" s="111"/>
      <c r="B20" s="109" t="s">
        <v>74</v>
      </c>
      <c r="C20" s="104" t="s">
        <v>1</v>
      </c>
    </row>
    <row r="21" spans="1:3" ht="17.399999999999999" x14ac:dyDescent="0.3">
      <c r="A21" s="112"/>
      <c r="B21" s="110" t="s">
        <v>76</v>
      </c>
    </row>
    <row r="22" spans="1:3" s="8" customFormat="1" ht="17.399999999999999" x14ac:dyDescent="0.3">
      <c r="A22" s="113"/>
      <c r="B22" s="114" t="s">
        <v>78</v>
      </c>
    </row>
    <row r="23" spans="1:3" s="8" customFormat="1" ht="17.399999999999999" x14ac:dyDescent="0.3">
      <c r="A23" s="113"/>
      <c r="B23" s="10"/>
    </row>
    <row r="24" spans="1:3" s="8" customFormat="1" ht="17.399999999999999" x14ac:dyDescent="0.3">
      <c r="A24" s="141" t="s">
        <v>79</v>
      </c>
      <c r="B24" s="141"/>
    </row>
    <row r="25" spans="1:3" s="8" customFormat="1" ht="41.4" x14ac:dyDescent="0.3">
      <c r="A25" s="113"/>
      <c r="B25" s="110" t="s">
        <v>87</v>
      </c>
    </row>
    <row r="26" spans="1:3" s="8" customFormat="1" ht="17.399999999999999" x14ac:dyDescent="0.3">
      <c r="A26" s="113"/>
      <c r="B26" s="110"/>
    </row>
    <row r="27" spans="1:3" s="8" customFormat="1" ht="17.399999999999999" x14ac:dyDescent="0.3">
      <c r="A27" s="113"/>
      <c r="B27" s="131" t="s">
        <v>91</v>
      </c>
    </row>
    <row r="28" spans="1:3" s="8" customFormat="1" ht="17.399999999999999" x14ac:dyDescent="0.3">
      <c r="A28" s="113"/>
      <c r="B28" s="110" t="s">
        <v>80</v>
      </c>
    </row>
    <row r="29" spans="1:3" s="8" customFormat="1" ht="27.6" x14ac:dyDescent="0.3">
      <c r="A29" s="113"/>
      <c r="B29" s="110" t="s">
        <v>82</v>
      </c>
    </row>
    <row r="30" spans="1:3" s="8" customFormat="1" ht="17.399999999999999" x14ac:dyDescent="0.3">
      <c r="A30" s="113"/>
      <c r="B30" s="110"/>
    </row>
    <row r="31" spans="1:3" s="8" customFormat="1" ht="17.399999999999999" x14ac:dyDescent="0.3">
      <c r="A31" s="113"/>
      <c r="B31" s="131" t="s">
        <v>88</v>
      </c>
    </row>
    <row r="32" spans="1:3" s="8" customFormat="1" ht="17.399999999999999" x14ac:dyDescent="0.3">
      <c r="A32" s="113"/>
      <c r="B32" s="110" t="s">
        <v>81</v>
      </c>
    </row>
    <row r="33" spans="1:2" s="8" customFormat="1" ht="17.399999999999999" x14ac:dyDescent="0.3">
      <c r="A33" s="113"/>
      <c r="B33" s="110" t="s">
        <v>89</v>
      </c>
    </row>
    <row r="34" spans="1:2" s="8" customFormat="1" ht="17.399999999999999" x14ac:dyDescent="0.3">
      <c r="A34" s="113"/>
      <c r="B34" s="10"/>
    </row>
    <row r="35" spans="1:2" s="8" customFormat="1" ht="27.6" x14ac:dyDescent="0.3">
      <c r="A35" s="113"/>
      <c r="B35" s="110" t="s">
        <v>126</v>
      </c>
    </row>
    <row r="36" spans="1:2" s="8" customFormat="1" ht="17.399999999999999" x14ac:dyDescent="0.3">
      <c r="A36" s="113"/>
      <c r="B36" s="116" t="s">
        <v>90</v>
      </c>
    </row>
    <row r="37" spans="1:2" s="8" customFormat="1" ht="17.399999999999999" x14ac:dyDescent="0.3">
      <c r="A37" s="113"/>
      <c r="B37" s="10"/>
    </row>
    <row r="38" spans="1:2" ht="17.399999999999999" x14ac:dyDescent="0.3">
      <c r="A38" s="141" t="s">
        <v>8</v>
      </c>
      <c r="B38" s="141"/>
    </row>
    <row r="39" spans="1:2" ht="27.6" x14ac:dyDescent="0.25">
      <c r="B39" s="110" t="s">
        <v>93</v>
      </c>
    </row>
    <row r="40" spans="1:2" s="20" customFormat="1" x14ac:dyDescent="0.25"/>
    <row r="41" spans="1:2" s="20" customFormat="1" ht="13.8" x14ac:dyDescent="0.25">
      <c r="B41" s="110" t="s">
        <v>94</v>
      </c>
    </row>
    <row r="42" spans="1:2" s="20" customFormat="1" x14ac:dyDescent="0.25"/>
    <row r="43" spans="1:2" s="20" customFormat="1" ht="27.6" x14ac:dyDescent="0.25">
      <c r="B43" s="110" t="s">
        <v>92</v>
      </c>
    </row>
    <row r="44" spans="1:2" s="20" customFormat="1" x14ac:dyDescent="0.25"/>
    <row r="45" spans="1:2" ht="27.6" x14ac:dyDescent="0.25">
      <c r="B45" s="110" t="s">
        <v>95</v>
      </c>
    </row>
    <row r="46" spans="1:2" x14ac:dyDescent="0.25">
      <c r="B46" s="21"/>
    </row>
    <row r="47" spans="1:2" ht="27.6" x14ac:dyDescent="0.25">
      <c r="B47" s="110" t="s">
        <v>96</v>
      </c>
    </row>
    <row r="48" spans="1:2" x14ac:dyDescent="0.25">
      <c r="B48" s="11"/>
    </row>
    <row r="49" spans="1:2" ht="17.399999999999999" x14ac:dyDescent="0.3">
      <c r="A49" s="141" t="s">
        <v>6</v>
      </c>
      <c r="B49" s="141"/>
    </row>
    <row r="50" spans="1:2" ht="27.6" x14ac:dyDescent="0.25">
      <c r="B50" s="110" t="s">
        <v>127</v>
      </c>
    </row>
    <row r="51" spans="1:2" x14ac:dyDescent="0.25">
      <c r="B51" s="11"/>
    </row>
    <row r="52" spans="1:2" ht="13.8" x14ac:dyDescent="0.25">
      <c r="A52" s="117" t="s">
        <v>9</v>
      </c>
      <c r="B52" s="110" t="s">
        <v>10</v>
      </c>
    </row>
    <row r="53" spans="1:2" ht="13.8" x14ac:dyDescent="0.25">
      <c r="A53" s="117" t="s">
        <v>11</v>
      </c>
      <c r="B53" s="110" t="s">
        <v>12</v>
      </c>
    </row>
    <row r="54" spans="1:2" ht="13.8" x14ac:dyDescent="0.25">
      <c r="A54" s="117" t="s">
        <v>13</v>
      </c>
      <c r="B54" s="110" t="s">
        <v>14</v>
      </c>
    </row>
    <row r="55" spans="1:2" ht="28.2" x14ac:dyDescent="0.25">
      <c r="A55" s="106"/>
      <c r="B55" s="110" t="s">
        <v>97</v>
      </c>
    </row>
    <row r="56" spans="1:2" ht="28.2" x14ac:dyDescent="0.25">
      <c r="A56" s="106"/>
      <c r="B56" s="110" t="s">
        <v>98</v>
      </c>
    </row>
    <row r="57" spans="1:2" ht="13.8" x14ac:dyDescent="0.25">
      <c r="A57" s="117" t="s">
        <v>15</v>
      </c>
      <c r="B57" s="110" t="s">
        <v>16</v>
      </c>
    </row>
    <row r="58" spans="1:2" ht="14.4" x14ac:dyDescent="0.25">
      <c r="A58" s="106"/>
      <c r="B58" s="110" t="s">
        <v>99</v>
      </c>
    </row>
    <row r="59" spans="1:2" ht="14.4" x14ac:dyDescent="0.25">
      <c r="A59" s="106"/>
      <c r="B59" s="110" t="s">
        <v>100</v>
      </c>
    </row>
    <row r="60" spans="1:2" ht="13.8" x14ac:dyDescent="0.25">
      <c r="A60" s="117" t="s">
        <v>17</v>
      </c>
      <c r="B60" s="110" t="s">
        <v>18</v>
      </c>
    </row>
    <row r="61" spans="1:2" ht="28.2" x14ac:dyDescent="0.25">
      <c r="A61" s="106"/>
      <c r="B61" s="110" t="s">
        <v>101</v>
      </c>
    </row>
    <row r="62" spans="1:2" ht="13.8" x14ac:dyDescent="0.25">
      <c r="A62" s="117" t="s">
        <v>102</v>
      </c>
      <c r="B62" s="110" t="s">
        <v>103</v>
      </c>
    </row>
    <row r="63" spans="1:2" ht="13.8" x14ac:dyDescent="0.25">
      <c r="A63" s="118"/>
      <c r="B63" s="110" t="s">
        <v>104</v>
      </c>
    </row>
    <row r="64" spans="1:2" s="20" customFormat="1" x14ac:dyDescent="0.25">
      <c r="B64" s="12"/>
    </row>
    <row r="65" spans="1:2" s="20" customFormat="1" ht="17.399999999999999" x14ac:dyDescent="0.3">
      <c r="A65" s="141" t="s">
        <v>7</v>
      </c>
      <c r="B65" s="141"/>
    </row>
    <row r="66" spans="1:2" s="20" customFormat="1" ht="41.4" x14ac:dyDescent="0.25">
      <c r="B66" s="110" t="s">
        <v>105</v>
      </c>
    </row>
    <row r="67" spans="1:2" s="20" customFormat="1" x14ac:dyDescent="0.25">
      <c r="B67" s="13"/>
    </row>
    <row r="68" spans="1:2" s="8" customFormat="1" ht="17.399999999999999" x14ac:dyDescent="0.3">
      <c r="A68" s="141" t="s">
        <v>4</v>
      </c>
      <c r="B68" s="141"/>
    </row>
    <row r="69" spans="1:2" s="20" customFormat="1" ht="13.8" x14ac:dyDescent="0.25">
      <c r="A69" s="125" t="s">
        <v>5</v>
      </c>
      <c r="B69" s="126" t="s">
        <v>106</v>
      </c>
    </row>
    <row r="70" spans="1:2" s="8" customFormat="1" ht="27.6" x14ac:dyDescent="0.25">
      <c r="A70" s="119"/>
      <c r="B70" s="124" t="s">
        <v>108</v>
      </c>
    </row>
    <row r="71" spans="1:2" s="8" customFormat="1" ht="13.8" x14ac:dyDescent="0.25">
      <c r="A71" s="119"/>
      <c r="B71" s="120"/>
    </row>
    <row r="72" spans="1:2" s="20" customFormat="1" ht="13.8" x14ac:dyDescent="0.25">
      <c r="A72" s="125" t="s">
        <v>5</v>
      </c>
      <c r="B72" s="126" t="s">
        <v>125</v>
      </c>
    </row>
    <row r="73" spans="1:2" s="8" customFormat="1" ht="28.2" x14ac:dyDescent="0.25">
      <c r="A73" s="119"/>
      <c r="B73" s="124" t="s">
        <v>129</v>
      </c>
    </row>
    <row r="74" spans="1:2" s="8" customFormat="1" ht="13.8" x14ac:dyDescent="0.25">
      <c r="A74" s="119"/>
      <c r="B74" s="120"/>
    </row>
    <row r="75" spans="1:2" ht="13.8" x14ac:dyDescent="0.25">
      <c r="A75" s="125" t="s">
        <v>5</v>
      </c>
      <c r="B75" s="128" t="s">
        <v>111</v>
      </c>
    </row>
    <row r="76" spans="1:2" s="8" customFormat="1" ht="41.4" x14ac:dyDescent="0.25">
      <c r="A76" s="119"/>
      <c r="B76" s="108" t="s">
        <v>128</v>
      </c>
    </row>
    <row r="77" spans="1:2" ht="13.8" x14ac:dyDescent="0.25">
      <c r="A77" s="118"/>
      <c r="B77" s="118"/>
    </row>
    <row r="78" spans="1:2" s="20" customFormat="1" ht="13.8" x14ac:dyDescent="0.25">
      <c r="A78" s="125" t="s">
        <v>5</v>
      </c>
      <c r="B78" s="128" t="s">
        <v>117</v>
      </c>
    </row>
    <row r="79" spans="1:2" s="8" customFormat="1" ht="27.6" x14ac:dyDescent="0.25">
      <c r="A79" s="119"/>
      <c r="B79" s="108" t="s">
        <v>112</v>
      </c>
    </row>
    <row r="80" spans="1:2" s="20" customFormat="1" ht="13.8" x14ac:dyDescent="0.25">
      <c r="A80" s="118"/>
      <c r="B80" s="118"/>
    </row>
    <row r="81" spans="1:2" ht="13.8" x14ac:dyDescent="0.25">
      <c r="A81" s="125" t="s">
        <v>5</v>
      </c>
      <c r="B81" s="128" t="s">
        <v>118</v>
      </c>
    </row>
    <row r="82" spans="1:2" s="8" customFormat="1" ht="14.4" x14ac:dyDescent="0.3">
      <c r="A82" s="119"/>
      <c r="B82" s="123" t="s">
        <v>113</v>
      </c>
    </row>
    <row r="83" spans="1:2" s="8" customFormat="1" ht="14.4" x14ac:dyDescent="0.3">
      <c r="A83" s="119"/>
      <c r="B83" s="123" t="s">
        <v>114</v>
      </c>
    </row>
    <row r="84" spans="1:2" s="8" customFormat="1" ht="14.4" x14ac:dyDescent="0.3">
      <c r="A84" s="119"/>
      <c r="B84" s="123" t="s">
        <v>115</v>
      </c>
    </row>
    <row r="85" spans="1:2" ht="13.8" x14ac:dyDescent="0.25">
      <c r="A85" s="118"/>
      <c r="B85" s="122"/>
    </row>
    <row r="86" spans="1:2" ht="13.8" x14ac:dyDescent="0.25">
      <c r="A86" s="125" t="s">
        <v>5</v>
      </c>
      <c r="B86" s="128" t="s">
        <v>119</v>
      </c>
    </row>
    <row r="87" spans="1:2" s="8" customFormat="1" ht="41.4" x14ac:dyDescent="0.25">
      <c r="A87" s="119"/>
      <c r="B87" s="108" t="s">
        <v>107</v>
      </c>
    </row>
    <row r="88" spans="1:2" s="8" customFormat="1" ht="14.4" x14ac:dyDescent="0.3">
      <c r="A88" s="119"/>
      <c r="B88" s="121" t="s">
        <v>109</v>
      </c>
    </row>
    <row r="89" spans="1:2" s="8" customFormat="1" ht="41.4" x14ac:dyDescent="0.25">
      <c r="A89" s="119"/>
      <c r="B89" s="127" t="s">
        <v>110</v>
      </c>
    </row>
    <row r="90" spans="1:2" ht="13.8" x14ac:dyDescent="0.25">
      <c r="A90" s="118"/>
      <c r="B90" s="118"/>
    </row>
    <row r="91" spans="1:2" ht="13.8" x14ac:dyDescent="0.25">
      <c r="A91" s="125" t="s">
        <v>5</v>
      </c>
      <c r="B91" s="130" t="s">
        <v>120</v>
      </c>
    </row>
    <row r="92" spans="1:2" ht="27.6" x14ac:dyDescent="0.25">
      <c r="A92" s="106"/>
      <c r="B92" s="123"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C13" sqref="C13"/>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6" t="s">
        <v>49</v>
      </c>
      <c r="B1" s="36"/>
      <c r="C1" s="41"/>
      <c r="D1" s="41"/>
    </row>
    <row r="2" spans="1:4" ht="15" x14ac:dyDescent="0.25">
      <c r="A2" s="38"/>
      <c r="B2" s="42"/>
      <c r="C2" s="41"/>
      <c r="D2" s="41"/>
    </row>
    <row r="3" spans="1:4" ht="15" x14ac:dyDescent="0.25">
      <c r="A3" s="39"/>
      <c r="B3" s="32" t="s">
        <v>50</v>
      </c>
      <c r="C3" s="40"/>
    </row>
    <row r="4" spans="1:4" ht="13.8" x14ac:dyDescent="0.25">
      <c r="A4" s="14"/>
      <c r="B4" s="34"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3"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Admin</cp:lastModifiedBy>
  <cp:lastPrinted>2018-02-12T20:25:38Z</cp:lastPrinted>
  <dcterms:created xsi:type="dcterms:W3CDTF">2010-06-09T16:05:03Z</dcterms:created>
  <dcterms:modified xsi:type="dcterms:W3CDTF">2021-12-07T13:54:10Z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WorkbookGuid">
    <vt:lpwstr>2ee0aa0f-7514-446f-9e45-011d0746f692</vt:lpwstr>
  </property>
</Properties>
</file>