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ukhyunlee/development/repos/brdg-kr/stack-fastapi/"/>
    </mc:Choice>
  </mc:AlternateContent>
  <xr:revisionPtr revIDLastSave="0" documentId="13_ncr:1_{3D9A369F-6388-C948-BDE8-75CD7E2CFBD0}" xr6:coauthVersionLast="47" xr6:coauthVersionMax="47" xr10:uidLastSave="{00000000-0000-0000-0000-000000000000}"/>
  <bookViews>
    <workbookView xWindow="-38400" yWindow="14820" windowWidth="38400" windowHeight="21100" xr2:uid="{BF141022-3CD7-404D-B79F-2778611BB820}"/>
  </bookViews>
  <sheets>
    <sheet name="INPU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D23" i="1"/>
  <c r="F19" i="1"/>
  <c r="H23" i="1"/>
  <c r="F23" i="1"/>
  <c r="C21" i="1" l="1"/>
  <c r="B21" i="1"/>
  <c r="F21" i="1"/>
  <c r="E21" i="1"/>
  <c r="D21" i="1"/>
  <c r="B20" i="1"/>
  <c r="D20" i="1"/>
  <c r="F20" i="1"/>
  <c r="E20" i="1"/>
  <c r="C20" i="1"/>
  <c r="B19" i="1"/>
  <c r="F22" i="1"/>
  <c r="B22" i="1"/>
  <c r="G23" i="1"/>
</calcChain>
</file>

<file path=xl/sharedStrings.xml><?xml version="1.0" encoding="utf-8"?>
<sst xmlns="http://schemas.openxmlformats.org/spreadsheetml/2006/main" count="43" uniqueCount="38">
  <si>
    <t>샤프트계획 모델링 그래프</t>
    <phoneticPr fontId="2" type="noConversion"/>
  </si>
  <si>
    <t>입력데이터 이름</t>
    <phoneticPr fontId="2" type="noConversion"/>
  </si>
  <si>
    <t>TEST (입력)</t>
    <phoneticPr fontId="2" type="noConversion"/>
  </si>
  <si>
    <t>건물층수</t>
    <phoneticPr fontId="2" type="noConversion"/>
  </si>
  <si>
    <t>지상</t>
    <phoneticPr fontId="2" type="noConversion"/>
  </si>
  <si>
    <t>num_floor_ground</t>
    <phoneticPr fontId="2" type="noConversion"/>
  </si>
  <si>
    <t>지하</t>
    <phoneticPr fontId="2" type="noConversion"/>
  </si>
  <si>
    <t>num_floor_basement</t>
    <phoneticPr fontId="2" type="noConversion"/>
  </si>
  <si>
    <t>수직조닝</t>
    <phoneticPr fontId="2" type="noConversion"/>
  </si>
  <si>
    <t>싱글존</t>
    <phoneticPr fontId="2" type="noConversion"/>
  </si>
  <si>
    <t>EV_zoningtype_single</t>
    <phoneticPr fontId="2" type="noConversion"/>
  </si>
  <si>
    <t>투존</t>
    <phoneticPr fontId="2" type="noConversion"/>
  </si>
  <si>
    <t>EV_zoningtype_two</t>
    <phoneticPr fontId="2" type="noConversion"/>
  </si>
  <si>
    <t>멀티존</t>
    <phoneticPr fontId="2" type="noConversion"/>
  </si>
  <si>
    <t>EV_zoningtype_multi</t>
    <phoneticPr fontId="2" type="noConversion"/>
  </si>
  <si>
    <t>스카이로비</t>
    <phoneticPr fontId="2" type="noConversion"/>
  </si>
  <si>
    <t>샤프트별 최상층</t>
    <phoneticPr fontId="2" type="noConversion"/>
  </si>
  <si>
    <t>저층존</t>
    <phoneticPr fontId="2" type="noConversion"/>
  </si>
  <si>
    <t>EV_topfloor_low</t>
    <phoneticPr fontId="2" type="noConversion"/>
  </si>
  <si>
    <t>중층존</t>
    <phoneticPr fontId="2" type="noConversion"/>
  </si>
  <si>
    <t>EV_topfloor_mid</t>
    <phoneticPr fontId="2" type="noConversion"/>
  </si>
  <si>
    <t>고층존</t>
    <phoneticPr fontId="2" type="noConversion"/>
  </si>
  <si>
    <t>EV_topfloor_high</t>
    <phoneticPr fontId="2" type="noConversion"/>
  </si>
  <si>
    <t>지하층 셔틀엘리베이터</t>
    <phoneticPr fontId="2" type="noConversion"/>
  </si>
  <si>
    <t>EV_basementshuttle</t>
    <phoneticPr fontId="2" type="noConversion"/>
  </si>
  <si>
    <t>served zone: basement</t>
  </si>
  <si>
    <t>express zone: local shaft</t>
  </si>
  <si>
    <t>served zone: lobby</t>
  </si>
  <si>
    <t>express zone: main</t>
  </si>
  <si>
    <t>served zone: main</t>
  </si>
  <si>
    <t>express zone: skylobby</t>
    <phoneticPr fontId="2" type="noConversion"/>
  </si>
  <si>
    <t>served zone: skylobby</t>
    <phoneticPr fontId="2" type="noConversion"/>
  </si>
  <si>
    <t>low-rise shaft</t>
  </si>
  <si>
    <t>mid-rise shaft</t>
  </si>
  <si>
    <t>high-rise shaft</t>
  </si>
  <si>
    <t>basement shuttle shaft</t>
    <phoneticPr fontId="2" type="noConversion"/>
  </si>
  <si>
    <t>sky lobby shuttle shaft</t>
    <phoneticPr fontId="2" type="noConversion"/>
  </si>
  <si>
    <t>EV_skylobby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</si>
</sst>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5" fillId="0" borderId="0" xfId="0" applyFont="1">
      <alignment vertical="center"/>
    </xf>
    <xf numFmtId="0" fontId="6" fillId="3" borderId="7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6" fillId="4" borderId="3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6" fillId="3" borderId="5" xfId="0" applyFont="1" applyFill="1" applyBorder="1">
      <alignment vertical="center"/>
    </xf>
    <xf numFmtId="0" fontId="6" fillId="3" borderId="9" xfId="0" applyFont="1" applyFill="1" applyBorder="1">
      <alignment vertical="center"/>
    </xf>
    <xf numFmtId="0" fontId="6" fillId="3" borderId="10" xfId="0" applyFont="1" applyFill="1" applyBorder="1">
      <alignment vertical="center"/>
    </xf>
    <xf numFmtId="0" fontId="6" fillId="4" borderId="6" xfId="0" applyFont="1" applyFill="1" applyBorder="1" applyAlignment="1">
      <alignment horizontal="center" vertical="center"/>
    </xf>
    <xf numFmtId="0" fontId="7" fillId="6" borderId="3" xfId="0" applyFont="1" applyFill="1" applyBorder="1">
      <alignment vertical="center"/>
    </xf>
    <xf numFmtId="0" fontId="7" fillId="6" borderId="8" xfId="0" applyFont="1" applyFill="1" applyBorder="1">
      <alignment vertical="center"/>
    </xf>
    <xf numFmtId="0" fontId="7" fillId="6" borderId="4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7" fillId="6" borderId="6" xfId="0" applyFont="1" applyFill="1" applyBorder="1">
      <alignment vertical="center"/>
    </xf>
    <xf numFmtId="0" fontId="7" fillId="6" borderId="5" xfId="0" applyFont="1" applyFill="1" applyBorder="1">
      <alignment vertical="center"/>
    </xf>
    <xf numFmtId="0" fontId="1" fillId="5" borderId="11" xfId="0" applyFont="1" applyFill="1" applyBorder="1" applyAlignment="1">
      <alignment horizontal="center" vertical="center"/>
    </xf>
    <xf numFmtId="0" fontId="6" fillId="6" borderId="0" xfId="0" applyFont="1" applyFill="1">
      <alignment vertical="center"/>
    </xf>
    <xf numFmtId="0" fontId="6" fillId="6" borderId="11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43015869866016"/>
          <c:y val="4.0285151856017991E-2"/>
          <c:w val="0.8811036214113096"/>
          <c:h val="0.94499899758527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INPUTDATA!$B$18</c:f>
              <c:strCache>
                <c:ptCount val="1"/>
                <c:pt idx="0">
                  <c:v>served zone: basement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INPUTDATA!$B$19:$B$23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2-0E49-84A6-8A4E5F1CFBE0}"/>
            </c:ext>
          </c:extLst>
        </c:ser>
        <c:ser>
          <c:idx val="1"/>
          <c:order val="1"/>
          <c:tx>
            <c:strRef>
              <c:f>INPUTDATA!$C$18</c:f>
              <c:strCache>
                <c:ptCount val="1"/>
                <c:pt idx="0">
                  <c:v>express zone: local shaft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INPUTDATA!$C$19:$C$23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2-0E49-84A6-8A4E5F1CFBE0}"/>
            </c:ext>
          </c:extLst>
        </c:ser>
        <c:ser>
          <c:idx val="2"/>
          <c:order val="2"/>
          <c:tx>
            <c:strRef>
              <c:f>INPUTDATA!$D$18</c:f>
              <c:strCache>
                <c:ptCount val="1"/>
                <c:pt idx="0">
                  <c:v>served zone: lobby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INPUTDATA!$D$19:$D$23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2-0E49-84A6-8A4E5F1CFBE0}"/>
            </c:ext>
          </c:extLst>
        </c:ser>
        <c:ser>
          <c:idx val="3"/>
          <c:order val="3"/>
          <c:tx>
            <c:strRef>
              <c:f>INPUTDATA!$E$18</c:f>
              <c:strCache>
                <c:ptCount val="1"/>
                <c:pt idx="0">
                  <c:v>express zone: main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INPUTDATA!$E$19:$E$23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22-0E49-84A6-8A4E5F1CFBE0}"/>
            </c:ext>
          </c:extLst>
        </c:ser>
        <c:ser>
          <c:idx val="4"/>
          <c:order val="4"/>
          <c:tx>
            <c:strRef>
              <c:f>INPUTDATA!$F$18</c:f>
              <c:strCache>
                <c:ptCount val="1"/>
                <c:pt idx="0">
                  <c:v>served zone: main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INPUTDATA!$F$19:$F$23</c:f>
              <c:numCache>
                <c:formatCode>General</c:formatCode>
                <c:ptCount val="5"/>
                <c:pt idx="0">
                  <c:v>20</c:v>
                </c:pt>
                <c:pt idx="1">
                  <c:v>-20</c:v>
                </c:pt>
                <c:pt idx="2">
                  <c:v>30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22-0E49-84A6-8A4E5F1CFBE0}"/>
            </c:ext>
          </c:extLst>
        </c:ser>
        <c:ser>
          <c:idx val="5"/>
          <c:order val="5"/>
          <c:tx>
            <c:strRef>
              <c:f>INPUTDATA!$G$18</c:f>
              <c:strCache>
                <c:ptCount val="1"/>
                <c:pt idx="0">
                  <c:v>express zone: skylobby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INPUTDATA!$G$19:$G$23</c:f>
              <c:numCache>
                <c:formatCode>General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22-0E49-84A6-8A4E5F1CFBE0}"/>
            </c:ext>
          </c:extLst>
        </c:ser>
        <c:ser>
          <c:idx val="6"/>
          <c:order val="6"/>
          <c:tx>
            <c:strRef>
              <c:f>INPUTDATA!$H$18</c:f>
              <c:strCache>
                <c:ptCount val="1"/>
                <c:pt idx="0">
                  <c:v>served zone: skylobby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INPUTDATA!$H$19:$H$23</c:f>
              <c:numCache>
                <c:formatCode>General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22-0E49-84A6-8A4E5F1C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957584"/>
        <c:axId val="398954256"/>
      </c:barChart>
      <c:catAx>
        <c:axId val="3989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8954256"/>
        <c:crosses val="autoZero"/>
        <c:auto val="1"/>
        <c:lblAlgn val="ctr"/>
        <c:lblOffset val="100"/>
        <c:noMultiLvlLbl val="0"/>
      </c:catAx>
      <c:valAx>
        <c:axId val="398954256"/>
        <c:scaling>
          <c:orientation val="minMax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89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360947</xdr:colOff>
      <xdr:row>27</xdr:row>
      <xdr:rowOff>147053</xdr:rowOff>
    </xdr:from>
    <xdr:to>
      <xdr:col>3</xdr:col>
      <xdr:colOff>641685</xdr:colOff>
      <xdr:row>51</xdr:row>
      <xdr:rowOff>187158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353AC64-99EF-8B4D-AAE2-B4DA69E5E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BADD1-B78B-D243-B04F-10DB153F8424}">
  <sheetPr codeName="Sheet2">
    <tabColor theme="1" tint="0.34998626667073579"/>
  </sheetPr>
  <dimension ref="A1:H23"/>
  <sheetViews>
    <sheetView tabSelected="1" zoomScale="95" zoomScaleNormal="100" workbookViewId="0">
      <selection activeCell="E26" sqref="E26"/>
    </sheetView>
  </sheetViews>
  <sheetFormatPr baseColWidth="10" defaultColWidth="8.83203125" defaultRowHeight="17"/>
  <cols>
    <col min="1" max="2" width="20.33203125" style="1" bestFit="1" customWidth="1"/>
    <col min="3" max="3" width="26" style="1" bestFit="1" customWidth="1"/>
    <col min="4" max="4" width="22.1640625" style="1" bestFit="1" customWidth="1"/>
    <col min="5" max="5" width="20.1640625" style="1" bestFit="1" customWidth="1"/>
    <col min="6" max="8" width="21" style="1" customWidth="1"/>
  </cols>
  <sheetData>
    <row r="1" spans="1:8">
      <c r="A1" s="2"/>
      <c r="B1" s="2"/>
    </row>
    <row r="2" spans="1:8" ht="20">
      <c r="A2" s="5" t="s">
        <v>0</v>
      </c>
      <c r="B2" s="4"/>
      <c r="C2" s="3"/>
      <c r="D2" s="3"/>
      <c r="E2" s="3"/>
      <c r="F2" s="3"/>
      <c r="G2" s="3"/>
      <c r="H2" s="3"/>
    </row>
    <row r="4" spans="1:8">
      <c r="A4" s="7"/>
    </row>
    <row r="5" spans="1:8">
      <c r="A5" s="6" t="s">
        <v>1</v>
      </c>
      <c r="B5" s="8"/>
      <c r="C5" s="9"/>
      <c r="D5" s="10" t="s">
        <v>2</v>
      </c>
      <c r="F5" s="11"/>
      <c r="G5" s="11"/>
      <c r="H5" s="11"/>
    </row>
    <row r="6" spans="1:8">
      <c r="A6" s="12"/>
      <c r="B6" s="13"/>
      <c r="C6" s="14"/>
      <c r="D6" s="15"/>
      <c r="F6" s="11"/>
      <c r="G6" s="11"/>
      <c r="H6" s="11"/>
    </row>
    <row r="7" spans="1:8">
      <c r="A7" s="16" t="s">
        <v>3</v>
      </c>
      <c r="B7" s="17" t="s">
        <v>4</v>
      </c>
      <c r="C7" s="18" t="s">
        <v>5</v>
      </c>
      <c r="D7" s="19">
        <v>120</v>
      </c>
      <c r="F7" s="11"/>
      <c r="G7" s="11"/>
      <c r="H7" s="11"/>
    </row>
    <row r="8" spans="1:8">
      <c r="A8" s="16" t="s">
        <v>3</v>
      </c>
      <c r="B8" s="16" t="s">
        <v>6</v>
      </c>
      <c r="C8" s="20" t="s">
        <v>7</v>
      </c>
      <c r="D8" s="19">
        <v>7</v>
      </c>
      <c r="F8" s="11"/>
      <c r="G8" s="11"/>
      <c r="H8" s="11"/>
    </row>
    <row r="9" spans="1:8">
      <c r="A9" s="16" t="s">
        <v>8</v>
      </c>
      <c r="B9" s="21" t="s">
        <v>9</v>
      </c>
      <c r="C9" s="22" t="s">
        <v>10</v>
      </c>
      <c r="D9" s="19" t="b">
        <v>0</v>
      </c>
      <c r="F9" s="11"/>
      <c r="G9" s="11"/>
      <c r="H9" s="11"/>
    </row>
    <row r="10" spans="1:8">
      <c r="A10" s="16" t="s">
        <v>8</v>
      </c>
      <c r="B10" s="17" t="s">
        <v>11</v>
      </c>
      <c r="C10" s="18" t="s">
        <v>12</v>
      </c>
      <c r="D10" s="19" t="b">
        <v>0</v>
      </c>
      <c r="F10" s="11"/>
      <c r="G10" s="11"/>
      <c r="H10" s="11"/>
    </row>
    <row r="11" spans="1:8">
      <c r="A11" s="16" t="s">
        <v>8</v>
      </c>
      <c r="B11" s="17" t="s">
        <v>13</v>
      </c>
      <c r="C11" s="18" t="s">
        <v>14</v>
      </c>
      <c r="D11" s="19" t="b">
        <v>1</v>
      </c>
      <c r="F11" s="11"/>
      <c r="G11" s="11"/>
      <c r="H11" s="11"/>
    </row>
    <row r="12" spans="1:8">
      <c r="A12" s="16" t="s">
        <v>15</v>
      </c>
      <c r="B12" s="17"/>
      <c r="C12" s="18" t="s">
        <v>37</v>
      </c>
      <c r="D12" s="19" t="b">
        <v>0</v>
      </c>
      <c r="F12" s="11"/>
      <c r="G12" s="11"/>
      <c r="H12" s="11"/>
    </row>
    <row r="13" spans="1:8">
      <c r="A13" s="16" t="s">
        <v>16</v>
      </c>
      <c r="B13" s="17" t="s">
        <v>17</v>
      </c>
      <c r="C13" s="18" t="s">
        <v>18</v>
      </c>
      <c r="D13" s="19">
        <v>20</v>
      </c>
      <c r="F13" s="11"/>
      <c r="G13" s="11"/>
      <c r="H13" s="11"/>
    </row>
    <row r="14" spans="1:8">
      <c r="A14" s="16" t="s">
        <v>16</v>
      </c>
      <c r="B14" s="17" t="s">
        <v>19</v>
      </c>
      <c r="C14" s="18" t="s">
        <v>20</v>
      </c>
      <c r="D14" s="19">
        <v>0</v>
      </c>
      <c r="F14" s="11"/>
      <c r="G14" s="11"/>
      <c r="H14" s="11"/>
    </row>
    <row r="15" spans="1:8">
      <c r="A15" s="16" t="s">
        <v>16</v>
      </c>
      <c r="B15" s="17" t="s">
        <v>21</v>
      </c>
      <c r="C15" s="18" t="s">
        <v>22</v>
      </c>
      <c r="D15" s="19">
        <v>30</v>
      </c>
      <c r="F15" s="11"/>
      <c r="G15" s="11"/>
      <c r="H15" s="11"/>
    </row>
    <row r="16" spans="1:8">
      <c r="A16" s="17" t="s">
        <v>23</v>
      </c>
      <c r="B16" s="17"/>
      <c r="C16" s="18" t="s">
        <v>24</v>
      </c>
      <c r="D16" s="19" t="b">
        <v>1</v>
      </c>
      <c r="F16" s="11"/>
      <c r="G16" s="11"/>
      <c r="H16" s="11"/>
    </row>
    <row r="17" spans="1:8" ht="18" thickBot="1">
      <c r="A17" s="11"/>
      <c r="B17" s="11"/>
      <c r="C17" s="11"/>
      <c r="D17" s="11"/>
      <c r="E17" s="11"/>
      <c r="F17" s="11"/>
      <c r="G17" s="11"/>
      <c r="H17" s="11"/>
    </row>
    <row r="18" spans="1:8" ht="18" thickBot="1">
      <c r="A18" s="24"/>
      <c r="B18" s="25" t="s">
        <v>25</v>
      </c>
      <c r="C18" s="25" t="s">
        <v>26</v>
      </c>
      <c r="D18" s="25" t="s">
        <v>27</v>
      </c>
      <c r="E18" s="25" t="s">
        <v>28</v>
      </c>
      <c r="F18" s="25" t="s">
        <v>29</v>
      </c>
      <c r="G18" s="25" t="s">
        <v>30</v>
      </c>
      <c r="H18" s="25" t="s">
        <v>31</v>
      </c>
    </row>
    <row r="19" spans="1:8" ht="18" thickBot="1">
      <c r="A19" s="25" t="s">
        <v>32</v>
      </c>
      <c r="B19" s="26">
        <f>IF($D$16=FALSE, (-1)*$D$8, 0)</f>
        <v>0</v>
      </c>
      <c r="C19" s="23">
        <v>0</v>
      </c>
      <c r="D19" s="23">
        <v>0</v>
      </c>
      <c r="E19" s="23">
        <v>0</v>
      </c>
      <c r="F19" s="23">
        <f>D13</f>
        <v>20</v>
      </c>
      <c r="G19" s="23"/>
      <c r="H19" s="23"/>
    </row>
    <row r="20" spans="1:8" ht="18" thickBot="1">
      <c r="A20" s="25" t="s">
        <v>33</v>
      </c>
      <c r="B20" s="26">
        <f>IF($D$11=TRUE, IF($D$16=FALSE, IF(#REF!=FALSE, (-1)*$D$8,0), 0), 0)</f>
        <v>0</v>
      </c>
      <c r="C20" s="23">
        <f>IF($D$11=TRUE, IF($D$12=FALSE, 0, $D$13), 0)</f>
        <v>0</v>
      </c>
      <c r="D20" s="23">
        <f>IF($D$11=TRUE, IF($D$12=FALSE, 2, 0), 0)</f>
        <v>2</v>
      </c>
      <c r="E20" s="23">
        <f>IF($D$11=TRUE, IF($D$12=FALSE, $D$13-2, 0), 0)</f>
        <v>18</v>
      </c>
      <c r="F20" s="23">
        <f>IF($D$11=TRUE, $D$14-$D$13, 0)</f>
        <v>-20</v>
      </c>
      <c r="G20" s="23"/>
      <c r="H20" s="23"/>
    </row>
    <row r="21" spans="1:8" ht="18" thickBot="1">
      <c r="A21" s="25" t="s">
        <v>34</v>
      </c>
      <c r="B21" s="26">
        <f>IF(OR($D$10=TRUE,$D$11=TRUE),IF($D$16=FALSE,IF(#REF!=FALSE, (-1)*$D$8,0),0), 0)</f>
        <v>0</v>
      </c>
      <c r="C21" s="23">
        <f>IF(OR($D$10=TRUE,$D$11=TRUE), IF($D$12=FALSE, 0, IF($D$10=TRUE, $D$13, IF($D$11=TRUE, $D$14, 0))), 0)</f>
        <v>0</v>
      </c>
      <c r="D21" s="23">
        <f>IF(OR($D$10=TRUE,$D$11=TRUE), IF($D$12=FALSE, 2, 0), 0)</f>
        <v>2</v>
      </c>
      <c r="E21" s="23">
        <f>IF(OR($D$10=TRUE,$D$11=TRUE), IF($D$12=FALSE, IF($D$10=TRUE, $D$13-2, IF($D$11=TRUE, $D$14-2, 0)), 0), 0)</f>
        <v>-2</v>
      </c>
      <c r="F21" s="23">
        <f>IF(OR($D$10=TRUE,$D$11=TRUE), IF($D$10=TRUE, $D$15-$D$13, IF($D$11=TRUE,$D$15-$D$14, 0)), 0)</f>
        <v>30</v>
      </c>
      <c r="G21" s="23"/>
      <c r="H21" s="23"/>
    </row>
    <row r="22" spans="1:8" ht="18" thickBot="1">
      <c r="A22" s="25" t="s">
        <v>35</v>
      </c>
      <c r="B22" s="26">
        <f>IF($D$16=TRUE, (-1)*$D$8, 0)</f>
        <v>-7</v>
      </c>
      <c r="C22" s="26">
        <v>0</v>
      </c>
      <c r="D22" s="23">
        <v>0</v>
      </c>
      <c r="E22" s="23">
        <v>0</v>
      </c>
      <c r="F22" s="23">
        <f>IF($D$16=TRUE, 2, 0)</f>
        <v>2</v>
      </c>
      <c r="G22" s="23"/>
      <c r="H22" s="23"/>
    </row>
    <row r="23" spans="1:8" ht="18" thickBot="1">
      <c r="A23" s="25" t="s">
        <v>36</v>
      </c>
      <c r="B23" s="26">
        <v>0</v>
      </c>
      <c r="C23" s="26">
        <v>0</v>
      </c>
      <c r="D23" s="23">
        <f>IF($D$9=TRUE, 0, IF($D$12=TRUE, 2, 0))</f>
        <v>0</v>
      </c>
      <c r="E23" s="23">
        <f>IF($D$12 = TRUE, IF($D$10=TRUE, $D$13-2, IF($D$11=TRUE, $D$13-2,0)), 0)</f>
        <v>0</v>
      </c>
      <c r="F23" s="23">
        <f>IF($D$9=TRUE, 0, IF($D$12=TRUE, 2, 0))</f>
        <v>0</v>
      </c>
      <c r="G23" s="23">
        <f>IF($D$12=TRUE, IF($D$10=TRUE, 0, IF($D$11=TRUE, $D$14-$D$13-2, 0)), 0)</f>
        <v>0</v>
      </c>
      <c r="H23" s="23">
        <f>IF(AND($D$12=TRUE, $D$11=TRUE), 2, 0)</f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INPUTDATA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이덕현</dc:creator>
  <cp:lastModifiedBy>이덕현</cp:lastModifiedBy>
  <dcterms:created xsi:type="dcterms:W3CDTF">2025-08-31T08:45:15Z</dcterms:created>
  <dcterms:modified xsi:type="dcterms:W3CDTF">2025-08-31T13:14:13Z</dcterms:modified>
</cp:coreProperties>
</file>