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B" sheetId="1" r:id="rId4"/>
    <sheet state="visible" name="Conceitos" sheetId="2" r:id="rId5"/>
    <sheet state="visible" name="Desemprego" sheetId="3" r:id="rId6"/>
    <sheet state="visible" name="Circuito Economico" sheetId="4" r:id="rId7"/>
    <sheet state="visible" name="CIRCUITO ECONIMICo" sheetId="5" r:id="rId8"/>
    <sheet state="visible" name="Copy of CIRCUITO ECONIMICo" sheetId="6" r:id="rId9"/>
    <sheet state="visible" name="pib" sheetId="7" r:id="rId10"/>
    <sheet state="visible" name="IPC" sheetId="8" r:id="rId11"/>
    <sheet state="visible" name="Politicas Fiscais-Keynes" sheetId="9" r:id="rId12"/>
    <sheet state="visible" name="Deflator de PIB" sheetId="10" r:id="rId13"/>
    <sheet state="visible" name="Custo Cabaz" sheetId="11" r:id="rId14"/>
    <sheet state="visible" name="PIBpmPIBcf" sheetId="12" r:id="rId15"/>
    <sheet state="visible" name="RN e PNBpm" sheetId="13" r:id="rId16"/>
    <sheet state="visible" name="Copy of RN e PNBpm" sheetId="14" r:id="rId17"/>
  </sheets>
  <definedNames/>
  <calcPr/>
</workbook>
</file>

<file path=xl/sharedStrings.xml><?xml version="1.0" encoding="utf-8"?>
<sst xmlns="http://schemas.openxmlformats.org/spreadsheetml/2006/main" count="599" uniqueCount="274">
  <si>
    <t>VAB=VENDAS-CONSUMOS INT</t>
  </si>
  <si>
    <t>Produtor</t>
  </si>
  <si>
    <t>Vendas</t>
  </si>
  <si>
    <t>Consumos Intermedios</t>
  </si>
  <si>
    <t>VAB</t>
  </si>
  <si>
    <t>Lavrador</t>
  </si>
  <si>
    <t>Moleiro</t>
  </si>
  <si>
    <t>Padeiro</t>
  </si>
  <si>
    <t>Total</t>
  </si>
  <si>
    <t>Sigla</t>
  </si>
  <si>
    <t>Descricao</t>
  </si>
  <si>
    <t>Calculo</t>
  </si>
  <si>
    <t>PIB</t>
  </si>
  <si>
    <t>Produto Interno Bruto</t>
  </si>
  <si>
    <t>Produto Interno Bruto na Otica Despesa</t>
  </si>
  <si>
    <t>PIB=C+G+I+Ex-Im</t>
  </si>
  <si>
    <t>PNB</t>
  </si>
  <si>
    <t>Produto Nacional Bruto</t>
  </si>
  <si>
    <t>PNB=PIB+- RLE</t>
  </si>
  <si>
    <t>PIL</t>
  </si>
  <si>
    <t>Produto Interno Liquido</t>
  </si>
  <si>
    <t>PIL=PIB-Amortizacoes Economia</t>
  </si>
  <si>
    <t>RLE</t>
  </si>
  <si>
    <t>Rendimentos Liquidos do Exterior</t>
  </si>
  <si>
    <t>RLE=RLRE-RLEE</t>
  </si>
  <si>
    <t>RLRE</t>
  </si>
  <si>
    <t>Rendimentos Liquidos Recebido do Exterior</t>
  </si>
  <si>
    <t>RLEE</t>
  </si>
  <si>
    <t>Rendimentos Liquidos Enviado do Exterior</t>
  </si>
  <si>
    <t>PIBpm</t>
  </si>
  <si>
    <t>Produto Interno Bruto Precos de Mercado</t>
  </si>
  <si>
    <t>PIBcf</t>
  </si>
  <si>
    <t>Produto Interno Bruto Custo dos Factores</t>
  </si>
  <si>
    <t>PIBpm − (Impostos Indiretos + Subsidios) - Amortizações</t>
  </si>
  <si>
    <t>PNLcf</t>
  </si>
  <si>
    <t>VAB −Amortizações</t>
  </si>
  <si>
    <t>FBCF</t>
  </si>
  <si>
    <t>Formacao Bruta de Capital Fixo</t>
  </si>
  <si>
    <t>C</t>
  </si>
  <si>
    <t>Consumo Privado</t>
  </si>
  <si>
    <t>G</t>
  </si>
  <si>
    <t>Consumo Publico</t>
  </si>
  <si>
    <t>Consumo final (privado+ público )</t>
  </si>
  <si>
    <t>C +G</t>
  </si>
  <si>
    <t>I</t>
  </si>
  <si>
    <t>Investimento</t>
  </si>
  <si>
    <t>FCBF + Δ Existências</t>
  </si>
  <si>
    <t>Ex</t>
  </si>
  <si>
    <t>Exportacoes</t>
  </si>
  <si>
    <t>Im</t>
  </si>
  <si>
    <t>Importacoes</t>
  </si>
  <si>
    <t>PI</t>
  </si>
  <si>
    <t>Procura Interna</t>
  </si>
  <si>
    <t>C + G + I</t>
  </si>
  <si>
    <t>PE</t>
  </si>
  <si>
    <t>Procura Externa</t>
  </si>
  <si>
    <t>PG</t>
  </si>
  <si>
    <t>Procura Global</t>
  </si>
  <si>
    <t>PI + PE</t>
  </si>
  <si>
    <t>DI</t>
  </si>
  <si>
    <t>Despesa Interna</t>
  </si>
  <si>
    <t>DI = PI + PE – Im</t>
  </si>
  <si>
    <t>OU ---&gt; C+I+G+Ex-Im</t>
  </si>
  <si>
    <t>Cf</t>
  </si>
  <si>
    <t>Consumo Final</t>
  </si>
  <si>
    <t>Cf=C+G</t>
  </si>
  <si>
    <t>BC</t>
  </si>
  <si>
    <t>Exportações −Importações</t>
  </si>
  <si>
    <t>Propensão Marginal</t>
  </si>
  <si>
    <t>αy = Importações</t>
  </si>
  <si>
    <t>DO</t>
  </si>
  <si>
    <t>Defice Orcamental</t>
  </si>
  <si>
    <t>−SO</t>
  </si>
  <si>
    <t>Impostos Indirectos</t>
  </si>
  <si>
    <t>SO + G +TR</t>
  </si>
  <si>
    <t>SO</t>
  </si>
  <si>
    <t>Saldo Orcamental</t>
  </si>
  <si>
    <t>T − G − TR</t>
  </si>
  <si>
    <t>R − G</t>
  </si>
  <si>
    <t>Vendas − Produtos comprados consumidos na produção</t>
  </si>
  <si>
    <t>TR</t>
  </si>
  <si>
    <t>transferencias</t>
  </si>
  <si>
    <t>RN</t>
  </si>
  <si>
    <t>RN=Salarios brutos+dividendos+juros+renda+lucros nao distribuidos</t>
  </si>
  <si>
    <t>IPHC</t>
  </si>
  <si>
    <t>Indice de precos harmonizado do consumidor</t>
  </si>
  <si>
    <t>IPC</t>
  </si>
  <si>
    <t>Indice de precos do consumidor</t>
  </si>
  <si>
    <t>IP=(Custo do cabaz no ano)/(custo do cabaz base)*100</t>
  </si>
  <si>
    <t>Deflator de PIB</t>
  </si>
  <si>
    <t>PIB Nominal ou precos correntes/ PIB real ou precos constantes(base)</t>
  </si>
  <si>
    <t>Valor Real</t>
  </si>
  <si>
    <t>Valor Nominal/Indice de Precos * 100</t>
  </si>
  <si>
    <t>Valor Nominal</t>
  </si>
  <si>
    <t>???</t>
  </si>
  <si>
    <t>BTC</t>
  </si>
  <si>
    <t>Balanca de transacoes correntes</t>
  </si>
  <si>
    <t>Ex-Im+RE(remessas do exterior)</t>
  </si>
  <si>
    <t>RE</t>
  </si>
  <si>
    <t>Remessas do Exterior</t>
  </si>
  <si>
    <t>yd</t>
  </si>
  <si>
    <t>Rendimento Disponivel</t>
  </si>
  <si>
    <t>y-T+TR+RE  OU    C+S</t>
  </si>
  <si>
    <t>S</t>
  </si>
  <si>
    <t>Poupanca das Familias</t>
  </si>
  <si>
    <t>BTC+I+DO</t>
  </si>
  <si>
    <t>Y</t>
  </si>
  <si>
    <t>Rendimento</t>
  </si>
  <si>
    <t>TX De Desemprego</t>
  </si>
  <si>
    <t>(Numero de desempregados/Total populacao activa)*100</t>
  </si>
  <si>
    <t>Populacao</t>
  </si>
  <si>
    <t>Estudantes</t>
  </si>
  <si>
    <t>Reformados</t>
  </si>
  <si>
    <t>Empregados</t>
  </si>
  <si>
    <t>Desempregados inscritos no CE</t>
  </si>
  <si>
    <t>Desempregados nao inscritos</t>
  </si>
  <si>
    <t>Taxa de desemprego</t>
  </si>
  <si>
    <t>Custo do desemprego</t>
  </si>
  <si>
    <t>(Rendimento de pleno emprego - rendimento atual)</t>
  </si>
  <si>
    <t>TESTE SO SAI O CAPITULO 5 e 6</t>
  </si>
  <si>
    <t>Siglas</t>
  </si>
  <si>
    <t>Valores</t>
  </si>
  <si>
    <t>Formula</t>
  </si>
  <si>
    <t>Valor</t>
  </si>
  <si>
    <t>BTC=Ex-Im+RE</t>
  </si>
  <si>
    <t>SO=T-G-TR
yd=Y-T+TR+RE</t>
  </si>
  <si>
    <t>T</t>
  </si>
  <si>
    <t>SO=T-G-TR</t>
  </si>
  <si>
    <t>Y=DI=C+I+G+Ex+Im</t>
  </si>
  <si>
    <t>EX</t>
  </si>
  <si>
    <t>YD</t>
  </si>
  <si>
    <t>IM</t>
  </si>
  <si>
    <t>=</t>
  </si>
  <si>
    <t>+</t>
  </si>
  <si>
    <t>-</t>
  </si>
  <si>
    <t>SE O VALOR FOR 0 ADICIONAR MANUALMENTE</t>
  </si>
  <si>
    <t>Consumo final (Privado+Público) = C+G</t>
  </si>
  <si>
    <t>Rendimentos recebidos do resto do mundo RRE</t>
  </si>
  <si>
    <t>RLE=RRE+RPE</t>
  </si>
  <si>
    <t>Formação Bruta de Capital fixo FCBF</t>
  </si>
  <si>
    <t>Rendimentos pagos ao resto do mundo RPE</t>
  </si>
  <si>
    <t>R</t>
  </si>
  <si>
    <t>Variação das existências</t>
  </si>
  <si>
    <t>I = FCBF+VAR. EX.</t>
  </si>
  <si>
    <t>Cabaz</t>
  </si>
  <si>
    <t>Pipocas</t>
  </si>
  <si>
    <t>Bebida</t>
  </si>
  <si>
    <t>Bilhete</t>
  </si>
  <si>
    <t>Custo total do cabaz</t>
  </si>
  <si>
    <t>Indice de PRecos</t>
  </si>
  <si>
    <t>unidad.cabaz</t>
  </si>
  <si>
    <t>Ano</t>
  </si>
  <si>
    <t>Precos unitarios</t>
  </si>
  <si>
    <t>k: multiplicador Kayneziano</t>
  </si>
  <si>
    <t>Ka=Kg=Ki=Kex</t>
  </si>
  <si>
    <t>O multiplicador depende das propencoes marginais existentes no modelo</t>
  </si>
  <si>
    <t>KE=(1)/(1-b) =&gt; na forma mais simples apenas o consumo e funcao do rendimento</t>
  </si>
  <si>
    <t>KE=1/1-0.75 = 1/0.75 = 4  --&gt; exemplo</t>
  </si>
  <si>
    <t>Variacao do rendimento(y)*Ke =&gt; Variacao Y = 10*4=40</t>
  </si>
  <si>
    <t>yd=y-T+TR</t>
  </si>
  <si>
    <t>yd=y-100+20</t>
  </si>
  <si>
    <t>Kg = 1/(1-b+bt-btr-m-g-ex+im)</t>
  </si>
  <si>
    <t>yd=y-80</t>
  </si>
  <si>
    <t>y=10+0.75(y-80)+20+100-0</t>
  </si>
  <si>
    <t>Kt= -b/alpha</t>
  </si>
  <si>
    <t>y=130+0.75-60</t>
  </si>
  <si>
    <t>ktr=b/alpha</t>
  </si>
  <si>
    <t>y-0.75y=70</t>
  </si>
  <si>
    <t>Kim = -1/alpha</t>
  </si>
  <si>
    <t>0.25y=70</t>
  </si>
  <si>
    <t>y=70/0.25</t>
  </si>
  <si>
    <t>y=280</t>
  </si>
  <si>
    <t>Rendimento de equilibrio</t>
  </si>
  <si>
    <t>Imaginar que o estado Var.G=10 mas financia com recurso a imposto Var.T=10</t>
  </si>
  <si>
    <t>ye=?</t>
  </si>
  <si>
    <t>Estado aumenta os seus gastos em 10</t>
  </si>
  <si>
    <t>c=10+0.75yd</t>
  </si>
  <si>
    <t>Variacao do Gasto</t>
  </si>
  <si>
    <t>g=110</t>
  </si>
  <si>
    <t>y=10+0.75(y-80)+20+110</t>
  </si>
  <si>
    <t>i=20</t>
  </si>
  <si>
    <t>0.25y=80</t>
  </si>
  <si>
    <t>t=110</t>
  </si>
  <si>
    <t>y=80/0.25</t>
  </si>
  <si>
    <t>TR=20</t>
  </si>
  <si>
    <t>y=320</t>
  </si>
  <si>
    <t>y=10</t>
  </si>
  <si>
    <t>Var. G = 10</t>
  </si>
  <si>
    <t>Variacao Gastos=10</t>
  </si>
  <si>
    <t>Variacao do Rendimento(y) = 320-280=40</t>
  </si>
  <si>
    <t>yd=y-t+tr</t>
  </si>
  <si>
    <t>Var.Y=290-280=10</t>
  </si>
  <si>
    <t>efeito multiplicador dos gastos</t>
  </si>
  <si>
    <t>yd=y-110+20</t>
  </si>
  <si>
    <t>Var. T = 10</t>
  </si>
  <si>
    <t>yd=y-90</t>
  </si>
  <si>
    <t>y=c+i+g+ex-im</t>
  </si>
  <si>
    <t>y=10+0.75(y-90)+110+20</t>
  </si>
  <si>
    <t>10+0.75y-67.5+110+20</t>
  </si>
  <si>
    <t>y-0.75=72.5</t>
  </si>
  <si>
    <t>0.25y=72.5</t>
  </si>
  <si>
    <t>y=72.5/0.25</t>
  </si>
  <si>
    <t>ye=290</t>
  </si>
  <si>
    <t>Expansao</t>
  </si>
  <si>
    <t>Contraccao</t>
  </si>
  <si>
    <t>Fiscal</t>
  </si>
  <si>
    <t>Variacao G</t>
  </si>
  <si>
    <t>Variacao + G</t>
  </si>
  <si>
    <t>Variacao - G</t>
  </si>
  <si>
    <t>Variacao T</t>
  </si>
  <si>
    <t>Variacao + T</t>
  </si>
  <si>
    <t>Variacao - T</t>
  </si>
  <si>
    <t>Variacao TR</t>
  </si>
  <si>
    <t>Variacao + TR</t>
  </si>
  <si>
    <t>Variacao - TR</t>
  </si>
  <si>
    <t>PA=Y</t>
  </si>
  <si>
    <t>y</t>
  </si>
  <si>
    <t>Y=C+I+G+EX+IM</t>
  </si>
  <si>
    <t>C=a+byd
a:consumo autonomo
yd: rendimento disponivel
yd=y-t+tr+re
b: propensao marginal a consumir - representa a % do meu rendimento disponivel alocada ao consumo</t>
  </si>
  <si>
    <t>c=100+(0.75)yd - 0.75 e o b</t>
  </si>
  <si>
    <t>yd = c+s - propensao marginal a poupar</t>
  </si>
  <si>
    <t>b+s = 1 - sempre</t>
  </si>
  <si>
    <t>PIB precos correntes</t>
  </si>
  <si>
    <t>PIB A Precos de 1977</t>
  </si>
  <si>
    <t>Deflactor do PIB</t>
  </si>
  <si>
    <t>Crescimento dos Precos</t>
  </si>
  <si>
    <t xml:space="preserve">Sabendo que o PIB real triplicou entre o período 0 e 1, que valor terá o deflator do PIB no período 
</t>
  </si>
  <si>
    <t>PIB NOminal</t>
  </si>
  <si>
    <t>PIB Real</t>
  </si>
  <si>
    <t>Deflactor</t>
  </si>
  <si>
    <t>Taxa de inflacao</t>
  </si>
  <si>
    <t>Custo Cabaz</t>
  </si>
  <si>
    <t>IP</t>
  </si>
  <si>
    <t>&lt;--&gt;OU</t>
  </si>
  <si>
    <t>8. A evolução económica de um país é descrita no quadro seguinte:</t>
  </si>
  <si>
    <t>NOMINAL</t>
  </si>
  <si>
    <t xml:space="preserve">Ano </t>
  </si>
  <si>
    <t xml:space="preserve">PIB a preços correntes </t>
  </si>
  <si>
    <t xml:space="preserve">Deflactor do PIB </t>
  </si>
  <si>
    <t xml:space="preserve">Tx.Inflação </t>
  </si>
  <si>
    <t xml:space="preserve">PIB Real </t>
  </si>
  <si>
    <t>Tx.Cresc.</t>
  </si>
  <si>
    <t xml:space="preserve">Consumo final Privado </t>
  </si>
  <si>
    <t xml:space="preserve">Gastos do estado </t>
  </si>
  <si>
    <t xml:space="preserve">Formação Bruta de Capital fixo </t>
  </si>
  <si>
    <t>Variação das existências -</t>
  </si>
  <si>
    <t>Saldo da balança comercial -</t>
  </si>
  <si>
    <t xml:space="preserve">Impostos indirectos – subsídios </t>
  </si>
  <si>
    <t>Rendimentos líquidos do exterior -</t>
  </si>
  <si>
    <t>Calcule o PIBpm</t>
  </si>
  <si>
    <t>PIBpm=C+G+I+Ex-Im</t>
  </si>
  <si>
    <t>Calcule o PIBcf</t>
  </si>
  <si>
    <t>propensao marginal a importar</t>
  </si>
  <si>
    <t>0.2y</t>
  </si>
  <si>
    <t>Valor das exportacoes</t>
  </si>
  <si>
    <t>determine o rendimento nacional e o PNBpm</t>
  </si>
  <si>
    <t>Ordenados e vencimento bruto</t>
  </si>
  <si>
    <t>Dividendos</t>
  </si>
  <si>
    <t>Juros</t>
  </si>
  <si>
    <t>Rendas</t>
  </si>
  <si>
    <t>Lucros n distribuidos</t>
  </si>
  <si>
    <t>Imposto sobre o rendimento singular</t>
  </si>
  <si>
    <t>impostos indirector</t>
  </si>
  <si>
    <t>amortizacoes</t>
  </si>
  <si>
    <t>subsidios</t>
  </si>
  <si>
    <t>RN (Rendimento nacional)</t>
  </si>
  <si>
    <t>PNLpm</t>
  </si>
  <si>
    <t>PNLcf+amortizacoes+impostos indirectos - subsidios</t>
  </si>
  <si>
    <t>yd - Rendimento Disponivel</t>
  </si>
  <si>
    <t>RM-Lucros n distribuidos- T + TR + RE</t>
  </si>
  <si>
    <t>Cotizacao para seguranca social das empresas</t>
  </si>
  <si>
    <t>Cotizacao para seguranca social das trabalhadores</t>
  </si>
  <si>
    <t>Transferencias para a economia domestica(do exterior)</t>
  </si>
  <si>
    <t>Impostos diretos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</si>
</sst>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color rgb="FF000000"/>
      <name val="Arial"/>
    </font>
    <font/>
    <font>
      <sz val="11.0"/>
      <color rgb="FF1155CC"/>
      <name val="Inconsolata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3" fillId="4" fontId="3" numFmtId="0" xfId="0" applyAlignment="1" applyBorder="1" applyFill="1" applyFont="1">
      <alignment horizontal="left" readingOrder="0"/>
    </xf>
    <xf borderId="0" fillId="5" fontId="1" numFmtId="0" xfId="0" applyAlignment="1" applyFill="1" applyFont="1">
      <alignment readingOrder="0" vertical="bottom"/>
    </xf>
    <xf borderId="0" fillId="6" fontId="1" numFmtId="0" xfId="0" applyAlignment="1" applyFill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7" fillId="0" fontId="1" numFmtId="0" xfId="0" applyAlignment="1" applyBorder="1" applyFont="1">
      <alignment readingOrder="0"/>
    </xf>
    <xf borderId="7" fillId="0" fontId="1" numFmtId="0" xfId="0" applyBorder="1" applyFont="1"/>
    <xf borderId="0" fillId="0" fontId="1" numFmtId="0" xfId="0" applyAlignment="1" applyFont="1">
      <alignment horizontal="center" readingOrder="0" vertical="center"/>
    </xf>
    <xf quotePrefix="1" borderId="0" fillId="0" fontId="1" numFmtId="0" xfId="0" applyAlignment="1" applyFont="1">
      <alignment horizontal="center" readingOrder="0" vertical="center"/>
    </xf>
    <xf borderId="6" fillId="0" fontId="1" numFmtId="0" xfId="0" applyBorder="1" applyFont="1"/>
    <xf borderId="0" fillId="0" fontId="1" numFmtId="0" xfId="0" applyAlignment="1" applyFont="1">
      <alignment horizontal="center" vertical="center"/>
    </xf>
    <xf borderId="8" fillId="0" fontId="1" numFmtId="0" xfId="0" applyAlignment="1" applyBorder="1" applyFont="1">
      <alignment readingOrder="0"/>
    </xf>
    <xf borderId="9" fillId="0" fontId="1" numFmtId="0" xfId="0" applyBorder="1" applyFont="1"/>
    <xf quotePrefix="1" borderId="0" fillId="0" fontId="1" numFmtId="0" xfId="0" applyAlignment="1" applyFont="1">
      <alignment readingOrder="0"/>
    </xf>
    <xf borderId="4" fillId="0" fontId="1" numFmtId="0" xfId="0" applyBorder="1" applyFont="1"/>
    <xf borderId="0" fillId="7" fontId="1" numFmtId="0" xfId="0" applyFill="1" applyFont="1"/>
    <xf borderId="0" fillId="8" fontId="1" numFmtId="0" xfId="0" applyFill="1" applyFont="1"/>
    <xf borderId="7" fillId="9" fontId="1" numFmtId="0" xfId="0" applyAlignment="1" applyBorder="1" applyFill="1" applyFont="1">
      <alignment readingOrder="0"/>
    </xf>
    <xf borderId="0" fillId="0" fontId="1" numFmtId="0" xfId="0" applyAlignment="1" applyFont="1">
      <alignment readingOrder="0" shrinkToFit="0" wrapText="1"/>
    </xf>
    <xf borderId="0" fillId="7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8" fontId="1" numFmtId="0" xfId="0" applyAlignment="1" applyFont="1">
      <alignment shrinkToFit="0" wrapText="1"/>
    </xf>
    <xf borderId="6" fillId="0" fontId="1" numFmtId="0" xfId="0" applyAlignment="1" applyBorder="1" applyFont="1">
      <alignment shrinkToFit="0" wrapText="1"/>
    </xf>
    <xf borderId="9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5" fillId="10" fontId="1" numFmtId="0" xfId="0" applyAlignment="1" applyBorder="1" applyFill="1" applyFont="1">
      <alignment horizontal="center" readingOrder="0" shrinkToFit="0" vertical="center" wrapText="1"/>
    </xf>
    <xf borderId="10" fillId="10" fontId="1" numFmtId="0" xfId="0" applyAlignment="1" applyBorder="1" applyFont="1">
      <alignment horizontal="center" readingOrder="0" shrinkToFit="0" vertical="center" wrapText="1"/>
    </xf>
    <xf borderId="6" fillId="1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9" fillId="0" fontId="4" numFmtId="0" xfId="0" applyBorder="1" applyFont="1"/>
    <xf borderId="8" fillId="10" fontId="1" numFmtId="0" xfId="0" applyAlignment="1" applyBorder="1" applyFont="1">
      <alignment horizontal="center" readingOrder="0" shrinkToFit="0" vertical="center" wrapText="1"/>
    </xf>
    <xf borderId="0" fillId="10" fontId="1" numFmtId="0" xfId="0" applyAlignment="1" applyFont="1">
      <alignment horizontal="center" readingOrder="0" shrinkToFit="0" vertical="center" wrapText="1"/>
    </xf>
    <xf borderId="0" fillId="6" fontId="1" numFmtId="0" xfId="0" applyAlignment="1" applyFont="1">
      <alignment horizontal="center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9" fillId="6" fontId="1" numFmtId="2" xfId="0" applyAlignment="1" applyBorder="1" applyFont="1" applyNumberForma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11" fillId="6" fontId="1" numFmtId="0" xfId="0" applyAlignment="1" applyBorder="1" applyFont="1">
      <alignment horizontal="center" shrinkToFit="0" vertical="center" wrapText="1"/>
    </xf>
    <xf borderId="4" fillId="6" fontId="1" numFmtId="2" xfId="0" applyAlignment="1" applyBorder="1" applyFont="1" applyNumberFormat="1">
      <alignment horizontal="center" shrinkToFit="0" vertical="center" wrapText="1"/>
    </xf>
    <xf borderId="0" fillId="0" fontId="1" numFmtId="2" xfId="0" applyAlignment="1" applyFont="1" applyNumberFormat="1">
      <alignment horizontal="center" shrinkToFit="0" vertical="center" wrapText="1"/>
    </xf>
    <xf quotePrefix="1" borderId="0" fillId="0" fontId="1" numFmtId="0" xfId="0" applyAlignment="1" applyFont="1">
      <alignment vertical="bottom"/>
    </xf>
    <xf borderId="0" fillId="4" fontId="3" numFmtId="0" xfId="0" applyAlignment="1" applyFont="1">
      <alignment vertical="bottom"/>
    </xf>
    <xf borderId="7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vertical="bottom"/>
    </xf>
    <xf borderId="0" fillId="0" fontId="1" numFmtId="0" xfId="0" applyAlignment="1" applyFont="1">
      <alignment shrinkToFit="0" vertical="bottom" wrapText="1"/>
    </xf>
    <xf quotePrefix="1" borderId="0" fillId="0" fontId="1" numFmtId="0" xfId="0" applyAlignment="1" applyFont="1">
      <alignment shrinkToFit="0" vertical="bottom" wrapText="1"/>
    </xf>
    <xf borderId="0" fillId="10" fontId="1" numFmtId="0" xfId="0" applyFont="1"/>
    <xf borderId="0" fillId="10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0" fontId="1" numFmtId="10" xfId="0" applyFont="1" applyNumberFormat="1"/>
    <xf borderId="0" fillId="4" fontId="5" numFmtId="0" xfId="0" applyAlignment="1" applyFont="1">
      <alignment readingOrder="0"/>
    </xf>
    <xf borderId="0" fillId="4" fontId="3" numFmtId="0" xfId="0" applyAlignment="1" applyFont="1">
      <alignment horizontal="left" readingOrder="0"/>
    </xf>
    <xf borderId="0" fillId="6" fontId="3" numFmtId="0" xfId="0" applyAlignment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6" fontId="1" numFmtId="0" xfId="0" applyFont="1"/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3" fontId="2" numFmtId="0" xfId="0" applyAlignment="1" applyFont="1">
      <alignment horizontal="center" readingOrder="0" shrinkToFit="0" vertical="center" wrapText="1"/>
    </xf>
    <xf borderId="0" fillId="10" fontId="6" numFmtId="0" xfId="0" applyFont="1"/>
    <xf borderId="0" fillId="3" fontId="2" numFmtId="0" xfId="0" applyAlignment="1" applyFont="1">
      <alignment vertical="bottom"/>
    </xf>
    <xf borderId="12" fillId="0" fontId="1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vertical="bottom"/>
    </xf>
    <xf borderId="0" fillId="10" fontId="6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33</xdr:row>
      <xdr:rowOff>57150</xdr:rowOff>
    </xdr:from>
    <xdr:ext cx="10677525" cy="516255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238125</xdr:colOff>
      <xdr:row>0</xdr:row>
      <xdr:rowOff>0</xdr:rowOff>
    </xdr:from>
    <xdr:ext cx="8077200" cy="63627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466725</xdr:colOff>
      <xdr:row>34</xdr:row>
      <xdr:rowOff>142875</xdr:rowOff>
    </xdr:from>
    <xdr:ext cx="7972425" cy="64674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23</xdr:row>
      <xdr:rowOff>200025</xdr:rowOff>
    </xdr:from>
    <xdr:ext cx="5676900" cy="41719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47625</xdr:rowOff>
    </xdr:from>
    <xdr:ext cx="6734175" cy="406717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28.71"/>
  </cols>
  <sheetData>
    <row r="1" ht="30.0" customHeight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</row>
    <row r="3">
      <c r="A3" s="3" t="s">
        <v>5</v>
      </c>
      <c r="B3" s="3">
        <v>50.0</v>
      </c>
      <c r="C3" s="3">
        <v>20.0</v>
      </c>
      <c r="D3" s="4">
        <f t="shared" ref="D3:D6" si="1">B3-C3</f>
        <v>30</v>
      </c>
    </row>
    <row r="4">
      <c r="A4" s="3" t="s">
        <v>6</v>
      </c>
      <c r="B4" s="3">
        <v>75.0</v>
      </c>
      <c r="C4" s="3">
        <v>50.0</v>
      </c>
      <c r="D4" s="4">
        <f t="shared" si="1"/>
        <v>25</v>
      </c>
    </row>
    <row r="5">
      <c r="A5" s="3" t="s">
        <v>7</v>
      </c>
      <c r="B5" s="3">
        <v>100.0</v>
      </c>
      <c r="C5" s="3">
        <v>75.0</v>
      </c>
      <c r="D5" s="4">
        <f t="shared" si="1"/>
        <v>25</v>
      </c>
    </row>
    <row r="6">
      <c r="A6" s="3" t="s">
        <v>8</v>
      </c>
      <c r="B6" s="4">
        <f t="shared" ref="B6:C6" si="2">SUM(B3:B5)</f>
        <v>225</v>
      </c>
      <c r="C6" s="4">
        <f t="shared" si="2"/>
        <v>145</v>
      </c>
      <c r="D6" s="4">
        <f t="shared" si="1"/>
        <v>80</v>
      </c>
    </row>
  </sheetData>
  <mergeCells count="1">
    <mergeCell ref="A1:D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</cols>
  <sheetData>
    <row r="1">
      <c r="A1" s="62"/>
      <c r="B1" s="63">
        <v>1990.0</v>
      </c>
      <c r="C1" s="63">
        <v>1991.0</v>
      </c>
      <c r="D1" s="63">
        <v>1992.0</v>
      </c>
    </row>
    <row r="2">
      <c r="A2" s="64" t="s">
        <v>222</v>
      </c>
      <c r="B2" s="3">
        <v>8560600.0</v>
      </c>
      <c r="C2" s="3">
        <v>9937200.0</v>
      </c>
      <c r="D2" s="3">
        <v>1.1343E7</v>
      </c>
    </row>
    <row r="3">
      <c r="A3" s="64" t="s">
        <v>223</v>
      </c>
      <c r="B3" s="3">
        <v>940100.0</v>
      </c>
      <c r="C3" s="3">
        <v>961000.0</v>
      </c>
      <c r="D3" s="3">
        <v>976300.0</v>
      </c>
    </row>
    <row r="4">
      <c r="A4" s="64" t="s">
        <v>224</v>
      </c>
      <c r="B4" s="3">
        <v>9106.0</v>
      </c>
      <c r="C4" s="3">
        <v>10340.0</v>
      </c>
      <c r="D4" s="3">
        <v>11618.0</v>
      </c>
    </row>
    <row r="5">
      <c r="A5" s="64" t="s">
        <v>225</v>
      </c>
      <c r="C5" s="65">
        <f t="shared" ref="C5:D5" si="1">(C4-B4)/(B4)</f>
        <v>0.135515045</v>
      </c>
      <c r="D5" s="65">
        <f t="shared" si="1"/>
        <v>0.1235976789</v>
      </c>
    </row>
    <row r="16">
      <c r="A16" s="3" t="s">
        <v>226</v>
      </c>
    </row>
    <row r="17">
      <c r="B17" s="3" t="s">
        <v>227</v>
      </c>
      <c r="C17" s="3" t="s">
        <v>228</v>
      </c>
      <c r="D17" s="3" t="s">
        <v>229</v>
      </c>
    </row>
    <row r="18">
      <c r="B18" s="3">
        <v>50.0</v>
      </c>
      <c r="C18" s="3">
        <v>50.0</v>
      </c>
      <c r="D18" s="3">
        <v>1.0</v>
      </c>
    </row>
    <row r="19">
      <c r="B19" s="3">
        <v>225.0</v>
      </c>
      <c r="C19" s="4">
        <f>3*C18</f>
        <v>150</v>
      </c>
      <c r="D19" s="4">
        <f>B19/C19</f>
        <v>1.5</v>
      </c>
    </row>
    <row r="22">
      <c r="B22" s="3" t="s">
        <v>230</v>
      </c>
      <c r="C22" s="4">
        <f>(D19-1)/1*100</f>
        <v>50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151</v>
      </c>
      <c r="B1" s="3" t="s">
        <v>231</v>
      </c>
      <c r="C1" s="3" t="s">
        <v>232</v>
      </c>
      <c r="D1" s="3" t="s">
        <v>233</v>
      </c>
    </row>
    <row r="2">
      <c r="A2" s="3">
        <v>1997.0</v>
      </c>
      <c r="B2" s="3">
        <v>400.0</v>
      </c>
      <c r="C2" s="3">
        <v>100.0</v>
      </c>
      <c r="D2" s="3">
        <v>1.0</v>
      </c>
    </row>
    <row r="3">
      <c r="A3" s="3">
        <v>98.0</v>
      </c>
      <c r="B3" s="3">
        <v>412.0</v>
      </c>
      <c r="C3" s="4">
        <f t="shared" ref="C3:D3" si="1">(B3/B2)*C2</f>
        <v>103</v>
      </c>
      <c r="D3" s="4">
        <f t="shared" si="1"/>
        <v>1.03</v>
      </c>
    </row>
    <row r="7">
      <c r="A7" s="3" t="s">
        <v>234</v>
      </c>
    </row>
    <row r="8">
      <c r="A8" s="3" t="s">
        <v>235</v>
      </c>
      <c r="B8" s="66">
        <v>1899.0</v>
      </c>
      <c r="C8" s="3"/>
      <c r="D8" s="67"/>
      <c r="E8" s="3"/>
      <c r="F8" s="3"/>
    </row>
    <row r="9">
      <c r="A9" s="3" t="s">
        <v>236</v>
      </c>
      <c r="B9" s="3" t="s">
        <v>237</v>
      </c>
      <c r="C9" s="3" t="s">
        <v>238</v>
      </c>
      <c r="D9" s="68" t="s">
        <v>239</v>
      </c>
      <c r="E9" s="13" t="s">
        <v>240</v>
      </c>
      <c r="F9" s="3" t="s">
        <v>241</v>
      </c>
    </row>
    <row r="10">
      <c r="A10" s="3">
        <v>1994.0</v>
      </c>
      <c r="B10" s="3">
        <v>251113.0</v>
      </c>
      <c r="C10" s="69">
        <v>1577.0</v>
      </c>
      <c r="D10" s="70">
        <f>(1899-1712)/1712*100</f>
        <v>10.9228972</v>
      </c>
      <c r="E10" s="13">
        <v>1592346.0</v>
      </c>
      <c r="F10" s="71" t="s">
        <v>134</v>
      </c>
    </row>
    <row r="11">
      <c r="A11" s="3">
        <v>1995.0</v>
      </c>
      <c r="B11" s="3">
        <v>278888.0</v>
      </c>
      <c r="C11" s="69">
        <v>1712.0</v>
      </c>
      <c r="D11" s="70"/>
      <c r="E11" s="13">
        <v>1629019.0</v>
      </c>
      <c r="F11" s="72">
        <f t="shared" ref="F11:F14" si="2">(E11-E10)/E10*100</f>
        <v>2.303079858</v>
      </c>
    </row>
    <row r="12">
      <c r="A12" s="3">
        <v>1996.0</v>
      </c>
      <c r="B12" s="3">
        <v>319475.0</v>
      </c>
      <c r="C12" s="69">
        <v>1899.0</v>
      </c>
      <c r="D12" s="70"/>
      <c r="E12" s="13">
        <v>1682333.0</v>
      </c>
      <c r="F12" s="72">
        <f t="shared" si="2"/>
        <v>3.27276723</v>
      </c>
    </row>
    <row r="13">
      <c r="A13" s="3">
        <v>1997.0</v>
      </c>
      <c r="B13" s="3">
        <v>357145.0</v>
      </c>
      <c r="C13" s="69">
        <v>2017.0</v>
      </c>
      <c r="D13" s="70"/>
      <c r="E13" s="13">
        <v>1770674.0</v>
      </c>
      <c r="F13" s="72">
        <f t="shared" si="2"/>
        <v>5.251100704</v>
      </c>
    </row>
    <row r="14">
      <c r="A14" s="3">
        <v>1998.0</v>
      </c>
      <c r="B14" s="3">
        <v>399143.0</v>
      </c>
      <c r="C14" s="69">
        <v>2138.0</v>
      </c>
      <c r="D14" s="70"/>
      <c r="E14" s="13">
        <v>1866899.0</v>
      </c>
      <c r="F14" s="72">
        <f t="shared" si="2"/>
        <v>5.434371318</v>
      </c>
    </row>
    <row r="15">
      <c r="E15" s="70"/>
    </row>
    <row r="20">
      <c r="B20" s="4">
        <f>278888/1712</f>
        <v>162.9018692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  <col customWidth="1" min="2" max="2" width="19.14"/>
  </cols>
  <sheetData>
    <row r="1">
      <c r="A1" s="3" t="s">
        <v>242</v>
      </c>
      <c r="B1" s="67">
        <v>1.068E7</v>
      </c>
    </row>
    <row r="2">
      <c r="A2" s="3" t="s">
        <v>243</v>
      </c>
      <c r="B2" s="67">
        <v>5185000.0</v>
      </c>
    </row>
    <row r="3">
      <c r="A3" s="3" t="s">
        <v>244</v>
      </c>
      <c r="B3" s="67">
        <v>845000.0</v>
      </c>
    </row>
    <row r="4">
      <c r="A4" s="3" t="s">
        <v>245</v>
      </c>
      <c r="B4" s="3">
        <v>-35000.0</v>
      </c>
    </row>
    <row r="5">
      <c r="A5" s="3" t="s">
        <v>246</v>
      </c>
      <c r="B5" s="3">
        <v>-1250000.0</v>
      </c>
    </row>
    <row r="6">
      <c r="A6" s="3" t="s">
        <v>247</v>
      </c>
      <c r="B6" s="3">
        <v>1500000.0</v>
      </c>
    </row>
    <row r="7">
      <c r="A7" s="3" t="s">
        <v>248</v>
      </c>
      <c r="B7" s="3">
        <v>475000.0</v>
      </c>
    </row>
    <row r="10">
      <c r="A10" s="21" t="s">
        <v>249</v>
      </c>
      <c r="B10" s="3" t="s">
        <v>250</v>
      </c>
    </row>
    <row r="11">
      <c r="A11" s="24">
        <f>B1+B2+B3-B4-B5</f>
        <v>17995000</v>
      </c>
    </row>
    <row r="12">
      <c r="A12" s="24"/>
    </row>
    <row r="13">
      <c r="A13" s="21" t="s">
        <v>251</v>
      </c>
    </row>
    <row r="14">
      <c r="A14" s="24">
        <f>A11-B6</f>
        <v>16495000</v>
      </c>
    </row>
    <row r="17">
      <c r="A17" s="4">
        <f>A14-B7</f>
        <v>16020000</v>
      </c>
    </row>
    <row r="21">
      <c r="A21" s="3" t="s">
        <v>252</v>
      </c>
      <c r="B21" s="3" t="s">
        <v>253</v>
      </c>
    </row>
    <row r="22">
      <c r="A22" s="3" t="s">
        <v>254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29"/>
  </cols>
  <sheetData>
    <row r="1" ht="41.25" customHeight="1">
      <c r="A1" s="73" t="s">
        <v>255</v>
      </c>
    </row>
    <row r="2">
      <c r="A2" s="3" t="s">
        <v>256</v>
      </c>
      <c r="B2" s="3">
        <v>4480.0</v>
      </c>
    </row>
    <row r="3">
      <c r="A3" s="3" t="s">
        <v>257</v>
      </c>
      <c r="B3" s="3">
        <v>2400.0</v>
      </c>
    </row>
    <row r="4">
      <c r="A4" s="3" t="s">
        <v>258</v>
      </c>
      <c r="B4" s="3">
        <v>800.0</v>
      </c>
    </row>
    <row r="5">
      <c r="A5" s="3" t="s">
        <v>259</v>
      </c>
      <c r="B5" s="3">
        <v>640.0</v>
      </c>
    </row>
    <row r="6">
      <c r="A6" s="3" t="s">
        <v>260</v>
      </c>
      <c r="B6" s="3">
        <v>480.0</v>
      </c>
    </row>
    <row r="7">
      <c r="A7" s="3" t="s">
        <v>261</v>
      </c>
      <c r="B7" s="3">
        <v>960.0</v>
      </c>
    </row>
    <row r="8">
      <c r="A8" s="3" t="s">
        <v>262</v>
      </c>
      <c r="B8" s="3">
        <v>400.0</v>
      </c>
    </row>
    <row r="9">
      <c r="A9" s="3" t="s">
        <v>263</v>
      </c>
      <c r="B9" s="3">
        <v>590.0</v>
      </c>
    </row>
    <row r="10">
      <c r="A10" s="3" t="s">
        <v>264</v>
      </c>
      <c r="B10" s="3">
        <v>0.0</v>
      </c>
    </row>
    <row r="13">
      <c r="A13" s="3" t="s">
        <v>83</v>
      </c>
    </row>
    <row r="14">
      <c r="A14" s="2" t="s">
        <v>265</v>
      </c>
    </row>
    <row r="15">
      <c r="A15" s="74">
        <f>Sum(B2:B6)</f>
        <v>8800</v>
      </c>
    </row>
    <row r="17">
      <c r="A17" s="2" t="s">
        <v>34</v>
      </c>
    </row>
    <row r="18">
      <c r="A18" s="74">
        <f>A15</f>
        <v>8800</v>
      </c>
    </row>
    <row r="20">
      <c r="A20" s="2" t="s">
        <v>266</v>
      </c>
      <c r="B20" s="3" t="s">
        <v>267</v>
      </c>
    </row>
    <row r="21">
      <c r="A21" s="74">
        <f>A18+B9+B8-B10</f>
        <v>9790</v>
      </c>
    </row>
    <row r="23">
      <c r="A23" s="2" t="s">
        <v>268</v>
      </c>
      <c r="B23" s="3" t="s">
        <v>269</v>
      </c>
    </row>
    <row r="24">
      <c r="A24" s="74">
        <f>A18-B6-B7</f>
        <v>7360</v>
      </c>
    </row>
  </sheetData>
  <mergeCells count="1">
    <mergeCell ref="A1:G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29"/>
  </cols>
  <sheetData>
    <row r="1" ht="41.25" customHeight="1">
      <c r="A1" s="73" t="s">
        <v>255</v>
      </c>
    </row>
    <row r="2">
      <c r="A2" s="3" t="s">
        <v>256</v>
      </c>
      <c r="B2" s="3">
        <v>4480.0</v>
      </c>
    </row>
    <row r="3">
      <c r="A3" s="3" t="s">
        <v>270</v>
      </c>
      <c r="B3" s="3">
        <v>240.0</v>
      </c>
    </row>
    <row r="4">
      <c r="A4" s="3" t="s">
        <v>271</v>
      </c>
      <c r="B4" s="3">
        <v>32.0</v>
      </c>
    </row>
    <row r="5">
      <c r="A5" s="3" t="s">
        <v>272</v>
      </c>
      <c r="B5" s="3">
        <v>24.0</v>
      </c>
    </row>
    <row r="6">
      <c r="A6" s="3" t="s">
        <v>273</v>
      </c>
      <c r="B6" s="3">
        <v>40.0</v>
      </c>
    </row>
    <row r="7">
      <c r="A7" s="3" t="s">
        <v>257</v>
      </c>
      <c r="B7" s="3">
        <v>160.0</v>
      </c>
    </row>
    <row r="8">
      <c r="A8" s="3" t="s">
        <v>258</v>
      </c>
      <c r="B8" s="3">
        <v>0.0</v>
      </c>
    </row>
    <row r="9">
      <c r="A9" s="3" t="s">
        <v>259</v>
      </c>
      <c r="B9" s="3">
        <v>0.0</v>
      </c>
    </row>
    <row r="10">
      <c r="A10" s="3" t="s">
        <v>260</v>
      </c>
      <c r="B10" s="3">
        <v>40.0</v>
      </c>
    </row>
    <row r="11">
      <c r="A11" s="3" t="s">
        <v>261</v>
      </c>
      <c r="B11" s="3">
        <v>0.0</v>
      </c>
    </row>
    <row r="12">
      <c r="A12" s="3" t="s">
        <v>262</v>
      </c>
      <c r="B12" s="3">
        <v>80.0</v>
      </c>
    </row>
    <row r="13">
      <c r="A13" s="3" t="s">
        <v>263</v>
      </c>
      <c r="B13" s="3">
        <v>20.0</v>
      </c>
    </row>
    <row r="14">
      <c r="A14" s="3" t="s">
        <v>264</v>
      </c>
      <c r="B14" s="3">
        <v>0.0</v>
      </c>
    </row>
    <row r="17">
      <c r="A17" s="3" t="s">
        <v>83</v>
      </c>
    </row>
    <row r="18">
      <c r="A18" s="2" t="s">
        <v>265</v>
      </c>
    </row>
    <row r="19">
      <c r="A19" s="74">
        <f>Sum(B2,B3,B4,B6,B7,B10)</f>
        <v>4992</v>
      </c>
    </row>
    <row r="21">
      <c r="A21" s="2" t="s">
        <v>34</v>
      </c>
    </row>
    <row r="22">
      <c r="A22" s="74">
        <f>A19</f>
        <v>4992</v>
      </c>
    </row>
    <row r="24">
      <c r="A24" s="2" t="s">
        <v>266</v>
      </c>
      <c r="B24" s="3" t="s">
        <v>267</v>
      </c>
    </row>
    <row r="25">
      <c r="A25" s="74">
        <f>A22+B13+B12-B14</f>
        <v>5092</v>
      </c>
    </row>
    <row r="27">
      <c r="A27" s="2" t="s">
        <v>268</v>
      </c>
      <c r="B27" s="3" t="s">
        <v>269</v>
      </c>
    </row>
    <row r="28">
      <c r="A28" s="74">
        <f>A22-B6-B3-B4+B5-B10</f>
        <v>4664</v>
      </c>
    </row>
    <row r="30">
      <c r="A30" s="75" t="s">
        <v>266</v>
      </c>
      <c r="B30" s="76" t="s">
        <v>267</v>
      </c>
      <c r="C30" s="77"/>
      <c r="D30" s="77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78" t="str">
        <f>E12</f>
        <v/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</sheetData>
  <mergeCells count="1">
    <mergeCell ref="A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7.43"/>
    <col customWidth="1" min="3" max="3" width="28.71"/>
  </cols>
  <sheetData>
    <row r="1">
      <c r="A1" s="3" t="s">
        <v>9</v>
      </c>
      <c r="B1" s="3" t="s">
        <v>10</v>
      </c>
      <c r="C1" s="3" t="s">
        <v>11</v>
      </c>
    </row>
    <row r="2">
      <c r="A2" s="3" t="s">
        <v>12</v>
      </c>
      <c r="B2" s="3" t="s">
        <v>13</v>
      </c>
    </row>
    <row r="3">
      <c r="A3" s="3" t="s">
        <v>12</v>
      </c>
      <c r="B3" s="3" t="s">
        <v>14</v>
      </c>
      <c r="C3" s="3" t="s">
        <v>15</v>
      </c>
    </row>
    <row r="4">
      <c r="A4" s="3" t="s">
        <v>16</v>
      </c>
      <c r="B4" s="3" t="s">
        <v>17</v>
      </c>
      <c r="C4" s="3" t="s">
        <v>18</v>
      </c>
    </row>
    <row r="5">
      <c r="A5" s="3" t="s">
        <v>19</v>
      </c>
      <c r="B5" s="3" t="s">
        <v>20</v>
      </c>
      <c r="C5" s="3" t="s">
        <v>21</v>
      </c>
    </row>
    <row r="6">
      <c r="A6" s="3" t="s">
        <v>22</v>
      </c>
      <c r="B6" s="3" t="s">
        <v>23</v>
      </c>
      <c r="C6" s="3" t="s">
        <v>24</v>
      </c>
    </row>
    <row r="7">
      <c r="A7" s="3" t="s">
        <v>25</v>
      </c>
      <c r="B7" s="3" t="s">
        <v>26</v>
      </c>
    </row>
    <row r="8">
      <c r="A8" s="3" t="s">
        <v>27</v>
      </c>
      <c r="B8" s="3" t="s">
        <v>28</v>
      </c>
    </row>
    <row r="9">
      <c r="A9" s="3" t="s">
        <v>29</v>
      </c>
      <c r="B9" s="3" t="s">
        <v>30</v>
      </c>
    </row>
    <row r="10">
      <c r="A10" s="3" t="s">
        <v>31</v>
      </c>
      <c r="B10" s="3" t="s">
        <v>32</v>
      </c>
      <c r="C10" s="3" t="s">
        <v>33</v>
      </c>
    </row>
    <row r="11">
      <c r="A11" s="3" t="s">
        <v>34</v>
      </c>
      <c r="B11" s="3"/>
      <c r="C11" s="3" t="s">
        <v>35</v>
      </c>
    </row>
    <row r="12">
      <c r="A12" s="3" t="s">
        <v>36</v>
      </c>
      <c r="B12" s="3" t="s">
        <v>37</v>
      </c>
    </row>
    <row r="13">
      <c r="A13" s="3" t="s">
        <v>38</v>
      </c>
      <c r="B13" s="3" t="s">
        <v>39</v>
      </c>
    </row>
    <row r="14" ht="14.25" customHeight="1">
      <c r="A14" s="3" t="s">
        <v>40</v>
      </c>
      <c r="B14" s="3" t="s">
        <v>41</v>
      </c>
    </row>
    <row r="15" ht="14.25" customHeight="1">
      <c r="A15" s="3" t="s">
        <v>42</v>
      </c>
      <c r="B15" s="3"/>
      <c r="C15" s="3" t="s">
        <v>43</v>
      </c>
    </row>
    <row r="16">
      <c r="A16" s="3" t="s">
        <v>44</v>
      </c>
      <c r="B16" s="3" t="s">
        <v>45</v>
      </c>
      <c r="C16" s="3" t="s">
        <v>46</v>
      </c>
    </row>
    <row r="17">
      <c r="A17" s="3" t="s">
        <v>47</v>
      </c>
      <c r="B17" s="3" t="s">
        <v>48</v>
      </c>
    </row>
    <row r="18">
      <c r="A18" s="3" t="s">
        <v>49</v>
      </c>
      <c r="B18" s="3" t="s">
        <v>50</v>
      </c>
    </row>
    <row r="19">
      <c r="A19" s="3" t="s">
        <v>51</v>
      </c>
      <c r="B19" s="3" t="s">
        <v>52</v>
      </c>
      <c r="C19" s="3" t="s">
        <v>53</v>
      </c>
    </row>
    <row r="20">
      <c r="A20" s="3" t="s">
        <v>54</v>
      </c>
      <c r="B20" s="3" t="s">
        <v>55</v>
      </c>
      <c r="C20" s="3" t="s">
        <v>47</v>
      </c>
    </row>
    <row r="21">
      <c r="A21" s="3" t="s">
        <v>56</v>
      </c>
      <c r="B21" s="3" t="s">
        <v>57</v>
      </c>
      <c r="C21" s="3" t="s">
        <v>58</v>
      </c>
    </row>
    <row r="22">
      <c r="A22" s="3" t="s">
        <v>59</v>
      </c>
      <c r="B22" s="3" t="s">
        <v>60</v>
      </c>
      <c r="C22" s="3" t="s">
        <v>61</v>
      </c>
      <c r="D22" s="3" t="s">
        <v>62</v>
      </c>
    </row>
    <row r="23">
      <c r="A23" s="3" t="s">
        <v>63</v>
      </c>
      <c r="B23" s="3" t="s">
        <v>64</v>
      </c>
      <c r="C23" s="3" t="s">
        <v>65</v>
      </c>
    </row>
    <row r="24">
      <c r="A24" s="3" t="s">
        <v>66</v>
      </c>
      <c r="C24" s="3" t="s">
        <v>67</v>
      </c>
    </row>
    <row r="25">
      <c r="A25" s="3" t="s">
        <v>68</v>
      </c>
      <c r="C25" s="3" t="s">
        <v>69</v>
      </c>
    </row>
    <row r="26">
      <c r="A26" s="3" t="s">
        <v>70</v>
      </c>
      <c r="B26" s="3" t="s">
        <v>71</v>
      </c>
      <c r="C26" s="3" t="s">
        <v>72</v>
      </c>
    </row>
    <row r="27">
      <c r="A27" s="3" t="s">
        <v>73</v>
      </c>
      <c r="C27" s="3" t="s">
        <v>74</v>
      </c>
    </row>
    <row r="28">
      <c r="A28" s="3" t="s">
        <v>75</v>
      </c>
      <c r="B28" s="3" t="s">
        <v>76</v>
      </c>
      <c r="C28" s="3" t="s">
        <v>77</v>
      </c>
    </row>
    <row r="29">
      <c r="A29" s="3" t="s">
        <v>75</v>
      </c>
      <c r="B29" s="3" t="s">
        <v>76</v>
      </c>
      <c r="C29" s="3" t="s">
        <v>78</v>
      </c>
    </row>
    <row r="30">
      <c r="A30" s="3" t="s">
        <v>4</v>
      </c>
      <c r="C30" s="3" t="s">
        <v>79</v>
      </c>
    </row>
    <row r="31">
      <c r="A31" s="3" t="s">
        <v>80</v>
      </c>
      <c r="B31" s="3" t="s">
        <v>81</v>
      </c>
    </row>
    <row r="32">
      <c r="A32" s="3" t="s">
        <v>82</v>
      </c>
      <c r="C32" s="3" t="s">
        <v>83</v>
      </c>
    </row>
    <row r="33">
      <c r="A33" s="3" t="s">
        <v>84</v>
      </c>
      <c r="B33" s="3" t="s">
        <v>85</v>
      </c>
    </row>
    <row r="34">
      <c r="A34" s="3" t="s">
        <v>86</v>
      </c>
      <c r="B34" s="3" t="s">
        <v>87</v>
      </c>
      <c r="C34" s="3" t="s">
        <v>88</v>
      </c>
    </row>
    <row r="35">
      <c r="B35" s="3" t="s">
        <v>89</v>
      </c>
      <c r="C35" s="3" t="s">
        <v>90</v>
      </c>
    </row>
    <row r="36">
      <c r="A36" s="3" t="s">
        <v>91</v>
      </c>
      <c r="C36" s="3" t="s">
        <v>92</v>
      </c>
    </row>
    <row r="37">
      <c r="A37" s="3" t="s">
        <v>93</v>
      </c>
      <c r="C37" s="3" t="s">
        <v>94</v>
      </c>
    </row>
    <row r="38">
      <c r="A38" s="3" t="s">
        <v>95</v>
      </c>
      <c r="B38" s="3" t="s">
        <v>96</v>
      </c>
      <c r="C38" s="3" t="s">
        <v>97</v>
      </c>
    </row>
    <row r="39">
      <c r="A39" s="3" t="s">
        <v>98</v>
      </c>
      <c r="B39" s="3" t="s">
        <v>99</v>
      </c>
    </row>
    <row r="40">
      <c r="A40" s="3" t="s">
        <v>100</v>
      </c>
      <c r="B40" s="3" t="s">
        <v>101</v>
      </c>
      <c r="C40" s="3" t="s">
        <v>102</v>
      </c>
    </row>
    <row r="41">
      <c r="A41" s="3" t="s">
        <v>103</v>
      </c>
      <c r="B41" s="3" t="s">
        <v>104</v>
      </c>
      <c r="C41" s="3" t="s">
        <v>105</v>
      </c>
    </row>
    <row r="42">
      <c r="A42" s="3" t="s">
        <v>106</v>
      </c>
      <c r="B42" s="3" t="s">
        <v>107</v>
      </c>
    </row>
    <row r="43">
      <c r="A43" s="3" t="s">
        <v>108</v>
      </c>
      <c r="C43" s="3" t="s">
        <v>109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71"/>
    <col customWidth="1" min="3" max="3" width="14.86"/>
  </cols>
  <sheetData>
    <row r="1">
      <c r="A1" s="5" t="s">
        <v>110</v>
      </c>
      <c r="B1" s="6">
        <v>800.0</v>
      </c>
    </row>
    <row r="2">
      <c r="A2" s="7" t="s">
        <v>111</v>
      </c>
      <c r="B2" s="8">
        <v>150.0</v>
      </c>
    </row>
    <row r="3">
      <c r="A3" s="5" t="s">
        <v>112</v>
      </c>
      <c r="B3" s="6">
        <v>180.0</v>
      </c>
    </row>
    <row r="4">
      <c r="A4" s="5" t="s">
        <v>113</v>
      </c>
      <c r="B4" s="6">
        <v>420.0</v>
      </c>
    </row>
    <row r="5">
      <c r="A5" s="9" t="s">
        <v>114</v>
      </c>
      <c r="B5" s="10">
        <v>28.0</v>
      </c>
    </row>
    <row r="6">
      <c r="A6" s="11" t="s">
        <v>115</v>
      </c>
      <c r="B6" s="8">
        <v>22.0</v>
      </c>
    </row>
    <row r="10">
      <c r="A10" s="3" t="s">
        <v>116</v>
      </c>
      <c r="B10" s="4">
        <f>(B5/(B4+B5))*100</f>
        <v>6.25</v>
      </c>
    </row>
    <row r="14">
      <c r="A14" s="3" t="s">
        <v>117</v>
      </c>
    </row>
    <row r="15">
      <c r="A15" s="3" t="s">
        <v>118</v>
      </c>
    </row>
    <row r="23">
      <c r="A23" s="3" t="s">
        <v>119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8.29"/>
  </cols>
  <sheetData>
    <row r="1">
      <c r="A1" s="12" t="s">
        <v>120</v>
      </c>
      <c r="B1" s="12" t="s">
        <v>121</v>
      </c>
      <c r="C1" s="13" t="s">
        <v>122</v>
      </c>
      <c r="D1" s="13" t="s">
        <v>123</v>
      </c>
    </row>
    <row r="2">
      <c r="A2" s="14" t="s">
        <v>98</v>
      </c>
      <c r="B2" s="15"/>
      <c r="C2" s="3" t="s">
        <v>124</v>
      </c>
      <c r="D2" s="4">
        <f>if(B2&lt;&gt;"",B2,(B6-B5)*(-1)+B8)</f>
        <v>20</v>
      </c>
    </row>
    <row r="3">
      <c r="A3" s="14" t="s">
        <v>80</v>
      </c>
      <c r="B3" s="15"/>
      <c r="C3" s="3" t="s">
        <v>125</v>
      </c>
    </row>
    <row r="4">
      <c r="A4" s="15" t="s">
        <v>126</v>
      </c>
      <c r="B4" s="16">
        <v>35.0</v>
      </c>
      <c r="C4" s="3" t="s">
        <v>127</v>
      </c>
    </row>
    <row r="5">
      <c r="A5" s="14" t="s">
        <v>40</v>
      </c>
      <c r="B5" s="16">
        <v>28.0</v>
      </c>
    </row>
    <row r="6">
      <c r="A6" s="14" t="s">
        <v>47</v>
      </c>
      <c r="B6" s="17">
        <v>20.0</v>
      </c>
    </row>
    <row r="7">
      <c r="A7" s="14" t="s">
        <v>49</v>
      </c>
      <c r="B7" s="16">
        <v>28.0</v>
      </c>
    </row>
    <row r="8">
      <c r="A8" s="14" t="s">
        <v>95</v>
      </c>
      <c r="B8" s="16">
        <v>12.0</v>
      </c>
      <c r="C8" s="3" t="s">
        <v>97</v>
      </c>
      <c r="D8" s="4">
        <f>if(B2&lt;&gt;"",B6-B7+B2,B6-B7+D2)</f>
        <v>12</v>
      </c>
    </row>
    <row r="9">
      <c r="A9" s="14" t="s">
        <v>70</v>
      </c>
      <c r="B9" s="16">
        <v>3.0</v>
      </c>
    </row>
    <row r="10">
      <c r="A10" s="14" t="s">
        <v>38</v>
      </c>
      <c r="B10" s="15">
        <v>65.0</v>
      </c>
    </row>
    <row r="11">
      <c r="A11" s="14" t="s">
        <v>106</v>
      </c>
      <c r="B11" s="15">
        <v>100.0</v>
      </c>
      <c r="C11" s="3" t="s">
        <v>128</v>
      </c>
      <c r="D11" s="4">
        <f>B10+B13+B5+B6+B7</f>
        <v>156</v>
      </c>
    </row>
    <row r="12">
      <c r="A12" s="18" t="s">
        <v>103</v>
      </c>
      <c r="B12" s="15"/>
    </row>
    <row r="13">
      <c r="A13" s="15" t="s">
        <v>44</v>
      </c>
      <c r="B13" s="15">
        <v>15.0</v>
      </c>
      <c r="C13" s="3" t="s">
        <v>105</v>
      </c>
      <c r="D13" s="4">
        <f>B8+B13+B9</f>
        <v>30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86"/>
    <col customWidth="1" min="3" max="3" width="3.71"/>
    <col customWidth="1" min="5" max="5" width="4.86"/>
    <col customWidth="1" min="7" max="7" width="4.0"/>
    <col customWidth="1" min="9" max="9" width="3.71"/>
    <col customWidth="1" min="11" max="11" width="3.14"/>
  </cols>
  <sheetData>
    <row r="2">
      <c r="A2" s="19" t="s">
        <v>126</v>
      </c>
      <c r="B2" s="19">
        <v>35.0</v>
      </c>
      <c r="C2" s="19" t="s">
        <v>44</v>
      </c>
      <c r="D2" s="19">
        <v>15.0</v>
      </c>
      <c r="E2" s="19" t="s">
        <v>129</v>
      </c>
      <c r="F2" s="19">
        <v>20.0</v>
      </c>
      <c r="G2" s="19" t="s">
        <v>98</v>
      </c>
      <c r="H2" s="19">
        <v>20.0</v>
      </c>
      <c r="I2" s="19" t="s">
        <v>130</v>
      </c>
      <c r="J2" s="19">
        <v>95.0</v>
      </c>
    </row>
    <row r="3">
      <c r="A3" s="19" t="s">
        <v>106</v>
      </c>
      <c r="B3" s="19">
        <v>100.0</v>
      </c>
      <c r="C3" s="19" t="s">
        <v>131</v>
      </c>
      <c r="D3" s="19">
        <v>28.0</v>
      </c>
      <c r="E3" s="19" t="s">
        <v>95</v>
      </c>
      <c r="F3" s="19">
        <v>12.0</v>
      </c>
      <c r="G3" s="19" t="s">
        <v>80</v>
      </c>
      <c r="H3" s="19">
        <v>10.0</v>
      </c>
      <c r="I3" s="20"/>
      <c r="J3" s="20"/>
    </row>
    <row r="4">
      <c r="A4" s="19" t="s">
        <v>38</v>
      </c>
      <c r="B4" s="19">
        <v>65.0</v>
      </c>
      <c r="C4" s="19" t="s">
        <v>40</v>
      </c>
      <c r="D4" s="19">
        <v>28.0</v>
      </c>
      <c r="E4" s="19" t="s">
        <v>70</v>
      </c>
      <c r="F4" s="19">
        <v>3.0</v>
      </c>
      <c r="G4" s="19" t="s">
        <v>103</v>
      </c>
      <c r="H4" s="19">
        <v>30.0</v>
      </c>
      <c r="I4" s="20"/>
      <c r="J4" s="20"/>
    </row>
    <row r="9">
      <c r="A9" s="3" t="s">
        <v>126</v>
      </c>
      <c r="B9" s="4">
        <f t="shared" ref="B9:B11" si="1">IF(B2,B2,A2)</f>
        <v>35</v>
      </c>
      <c r="C9" s="3" t="s">
        <v>44</v>
      </c>
      <c r="D9" s="4">
        <f t="shared" ref="D9:D11" si="2">IF(D2,D2,C2)</f>
        <v>15</v>
      </c>
      <c r="E9" s="3" t="s">
        <v>129</v>
      </c>
      <c r="F9" s="4">
        <f t="shared" ref="F9:F11" si="3">IF(F2,F2,E2)</f>
        <v>20</v>
      </c>
      <c r="G9" s="3" t="s">
        <v>98</v>
      </c>
      <c r="H9" s="4">
        <f t="shared" ref="H9:H11" si="4">IF(H2,H2,G2)</f>
        <v>20</v>
      </c>
      <c r="I9" s="3" t="s">
        <v>130</v>
      </c>
      <c r="J9" s="4">
        <f>IF(J2,J2,I2)</f>
        <v>95</v>
      </c>
    </row>
    <row r="10">
      <c r="A10" s="3" t="s">
        <v>106</v>
      </c>
      <c r="B10" s="4">
        <f t="shared" si="1"/>
        <v>100</v>
      </c>
      <c r="C10" s="3" t="s">
        <v>131</v>
      </c>
      <c r="D10" s="4">
        <f t="shared" si="2"/>
        <v>28</v>
      </c>
      <c r="E10" s="3" t="s">
        <v>95</v>
      </c>
      <c r="F10" s="4">
        <f t="shared" si="3"/>
        <v>12</v>
      </c>
      <c r="G10" s="3" t="s">
        <v>80</v>
      </c>
      <c r="H10" s="4">
        <f t="shared" si="4"/>
        <v>10</v>
      </c>
    </row>
    <row r="11">
      <c r="A11" s="3" t="s">
        <v>38</v>
      </c>
      <c r="B11" s="4">
        <f t="shared" si="1"/>
        <v>65</v>
      </c>
      <c r="C11" s="3" t="s">
        <v>40</v>
      </c>
      <c r="D11" s="4">
        <f t="shared" si="2"/>
        <v>28</v>
      </c>
      <c r="E11" s="3" t="s">
        <v>70</v>
      </c>
      <c r="F11" s="4">
        <f t="shared" si="3"/>
        <v>3</v>
      </c>
      <c r="G11" s="3" t="s">
        <v>103</v>
      </c>
      <c r="H11" s="4">
        <f t="shared" si="4"/>
        <v>30</v>
      </c>
    </row>
    <row r="15">
      <c r="A15" s="21" t="s">
        <v>106</v>
      </c>
      <c r="B15" s="22" t="s">
        <v>132</v>
      </c>
      <c r="C15" s="21">
        <f>$B$11</f>
        <v>65</v>
      </c>
      <c r="D15" s="22" t="s">
        <v>133</v>
      </c>
      <c r="E15" s="21">
        <f>$D$11</f>
        <v>28</v>
      </c>
      <c r="F15" s="22" t="s">
        <v>133</v>
      </c>
      <c r="G15" s="21">
        <f>$D$9</f>
        <v>15</v>
      </c>
      <c r="H15" s="22" t="s">
        <v>133</v>
      </c>
      <c r="I15" s="21">
        <f>$F$9</f>
        <v>20</v>
      </c>
      <c r="J15" s="22" t="s">
        <v>134</v>
      </c>
      <c r="K15" s="21">
        <f>$D$10</f>
        <v>28</v>
      </c>
      <c r="M15" s="9" t="s">
        <v>106</v>
      </c>
      <c r="N15" s="23">
        <f>C15+E15+G15+I15-K15</f>
        <v>100</v>
      </c>
    </row>
    <row r="16">
      <c r="A16" s="21" t="s">
        <v>130</v>
      </c>
      <c r="B16" s="22" t="s">
        <v>132</v>
      </c>
      <c r="C16" s="21">
        <f>$B$10</f>
        <v>100</v>
      </c>
      <c r="D16" s="22" t="s">
        <v>134</v>
      </c>
      <c r="E16" s="21">
        <f>$B$9</f>
        <v>35</v>
      </c>
      <c r="F16" s="22" t="s">
        <v>133</v>
      </c>
      <c r="G16" s="21">
        <f>$H$10</f>
        <v>10</v>
      </c>
      <c r="H16" s="22" t="s">
        <v>133</v>
      </c>
      <c r="I16" s="21">
        <f>$H$9</f>
        <v>20</v>
      </c>
      <c r="J16" s="24"/>
      <c r="K16" s="24"/>
      <c r="M16" s="25" t="s">
        <v>130</v>
      </c>
      <c r="N16" s="26">
        <f>C16-E16+G16+I16</f>
        <v>95</v>
      </c>
    </row>
    <row r="17">
      <c r="A17" s="21" t="s">
        <v>130</v>
      </c>
      <c r="B17" s="22" t="s">
        <v>132</v>
      </c>
      <c r="C17" s="21">
        <f>$B$11</f>
        <v>65</v>
      </c>
      <c r="D17" s="22" t="s">
        <v>133</v>
      </c>
      <c r="E17" s="21">
        <f>$H$11</f>
        <v>30</v>
      </c>
      <c r="F17" s="24"/>
      <c r="G17" s="24"/>
      <c r="H17" s="24"/>
      <c r="I17" s="24"/>
      <c r="J17" s="24"/>
      <c r="K17" s="24"/>
      <c r="M17" s="25" t="s">
        <v>130</v>
      </c>
      <c r="N17" s="26">
        <f>C17+E17</f>
        <v>95</v>
      </c>
    </row>
    <row r="18">
      <c r="A18" s="21" t="s">
        <v>75</v>
      </c>
      <c r="B18" s="22" t="s">
        <v>132</v>
      </c>
      <c r="C18" s="21">
        <f>$B$9</f>
        <v>35</v>
      </c>
      <c r="D18" s="22" t="s">
        <v>134</v>
      </c>
      <c r="E18" s="21">
        <f>$D$11</f>
        <v>28</v>
      </c>
      <c r="F18" s="22" t="s">
        <v>134</v>
      </c>
      <c r="G18" s="21">
        <f>$H$10</f>
        <v>10</v>
      </c>
      <c r="H18" s="24"/>
      <c r="I18" s="24"/>
      <c r="J18" s="24"/>
      <c r="K18" s="24"/>
      <c r="M18" s="25" t="s">
        <v>75</v>
      </c>
      <c r="N18" s="26">
        <f>C18-E18-G18</f>
        <v>-3</v>
      </c>
    </row>
    <row r="19">
      <c r="A19" s="21" t="s">
        <v>103</v>
      </c>
      <c r="B19" s="22" t="s">
        <v>132</v>
      </c>
      <c r="C19" s="21">
        <f>$D$9</f>
        <v>15</v>
      </c>
      <c r="D19" s="22" t="s">
        <v>133</v>
      </c>
      <c r="E19" s="21">
        <f>$F$10</f>
        <v>12</v>
      </c>
      <c r="F19" s="22" t="s">
        <v>133</v>
      </c>
      <c r="G19" s="21">
        <f>$F$11</f>
        <v>3</v>
      </c>
      <c r="H19" s="24"/>
      <c r="I19" s="24"/>
      <c r="J19" s="24"/>
      <c r="K19" s="24"/>
      <c r="M19" s="25" t="s">
        <v>103</v>
      </c>
      <c r="N19" s="26">
        <f>C19+E19+G19</f>
        <v>30</v>
      </c>
    </row>
    <row r="20">
      <c r="A20" s="21" t="s">
        <v>103</v>
      </c>
      <c r="B20" s="22" t="s">
        <v>132</v>
      </c>
      <c r="C20" s="21">
        <f>$J$9</f>
        <v>95</v>
      </c>
      <c r="D20" s="22" t="s">
        <v>134</v>
      </c>
      <c r="E20" s="21">
        <f>$B$11</f>
        <v>65</v>
      </c>
      <c r="F20" s="24"/>
      <c r="G20" s="24"/>
      <c r="H20" s="24"/>
      <c r="I20" s="24"/>
      <c r="J20" s="24"/>
      <c r="K20" s="24"/>
      <c r="M20" s="25" t="s">
        <v>103</v>
      </c>
      <c r="N20" s="26">
        <f>C20-E20</f>
        <v>30</v>
      </c>
    </row>
    <row r="21">
      <c r="A21" s="21" t="s">
        <v>95</v>
      </c>
      <c r="B21" s="22" t="s">
        <v>132</v>
      </c>
      <c r="C21" s="21">
        <f>$F$9</f>
        <v>20</v>
      </c>
      <c r="D21" s="21" t="s">
        <v>134</v>
      </c>
      <c r="E21" s="21">
        <f>$D$10</f>
        <v>28</v>
      </c>
      <c r="F21" s="22" t="s">
        <v>133</v>
      </c>
      <c r="G21" s="21">
        <f>$H$9</f>
        <v>20</v>
      </c>
      <c r="H21" s="24"/>
      <c r="I21" s="24"/>
      <c r="J21" s="24"/>
      <c r="K21" s="24"/>
      <c r="M21" s="25" t="s">
        <v>95</v>
      </c>
      <c r="N21" s="26">
        <f t="shared" ref="N21:N22" si="5">C21-E21+G21</f>
        <v>12</v>
      </c>
    </row>
    <row r="22">
      <c r="A22" s="3" t="s">
        <v>98</v>
      </c>
      <c r="B22" s="27" t="s">
        <v>132</v>
      </c>
      <c r="C22" s="4">
        <f>F3</f>
        <v>12</v>
      </c>
      <c r="D22" s="3" t="s">
        <v>134</v>
      </c>
      <c r="E22" s="3">
        <f>$F$2</f>
        <v>20</v>
      </c>
      <c r="F22" s="27" t="s">
        <v>133</v>
      </c>
      <c r="G22" s="3">
        <f>D3</f>
        <v>28</v>
      </c>
      <c r="M22" s="7" t="s">
        <v>98</v>
      </c>
      <c r="N22" s="28">
        <f t="shared" si="5"/>
        <v>20</v>
      </c>
    </row>
    <row r="23">
      <c r="A23" s="3" t="s">
        <v>80</v>
      </c>
      <c r="B23" s="27" t="s">
        <v>132</v>
      </c>
      <c r="C23" s="3">
        <f>J9</f>
        <v>95</v>
      </c>
      <c r="D23" s="27" t="s">
        <v>134</v>
      </c>
      <c r="E23" s="3">
        <f>B10</f>
        <v>100</v>
      </c>
      <c r="F23" s="27" t="s">
        <v>133</v>
      </c>
      <c r="G23" s="3">
        <f>B9</f>
        <v>35</v>
      </c>
      <c r="H23" s="3" t="s">
        <v>134</v>
      </c>
      <c r="I23" s="3">
        <f>H9</f>
        <v>20</v>
      </c>
      <c r="M23" s="3" t="s">
        <v>80</v>
      </c>
      <c r="N23" s="4">
        <f>C23-E23+G23-I23</f>
        <v>10</v>
      </c>
    </row>
    <row r="24">
      <c r="A24" s="3" t="s">
        <v>131</v>
      </c>
      <c r="B24" s="27" t="s">
        <v>132</v>
      </c>
      <c r="C24" s="4">
        <f>$F$9</f>
        <v>20</v>
      </c>
      <c r="D24" s="3" t="s">
        <v>134</v>
      </c>
      <c r="E24" s="3">
        <f>$F$10</f>
        <v>12</v>
      </c>
      <c r="F24" s="27" t="s">
        <v>133</v>
      </c>
      <c r="G24" s="3">
        <f>$H$9</f>
        <v>20</v>
      </c>
      <c r="M24" s="3" t="s">
        <v>131</v>
      </c>
      <c r="N24" s="4">
        <f>C24-E24+G24</f>
        <v>28</v>
      </c>
    </row>
    <row r="25">
      <c r="A25" s="3" t="s">
        <v>126</v>
      </c>
      <c r="B25" s="27" t="s">
        <v>132</v>
      </c>
      <c r="C25" s="3">
        <f>$B$10</f>
        <v>100</v>
      </c>
      <c r="D25" s="3" t="s">
        <v>134</v>
      </c>
      <c r="E25" s="3">
        <f>$J$9</f>
        <v>95</v>
      </c>
      <c r="F25" s="27" t="s">
        <v>133</v>
      </c>
      <c r="G25" s="3">
        <f>$H$10</f>
        <v>10</v>
      </c>
      <c r="H25" s="27" t="s">
        <v>133</v>
      </c>
      <c r="I25" s="3">
        <f>$H$9</f>
        <v>20</v>
      </c>
      <c r="M25" s="3" t="s">
        <v>126</v>
      </c>
      <c r="N25" s="4">
        <f>C25-E25+G25+I25</f>
        <v>35</v>
      </c>
    </row>
  </sheetData>
  <conditionalFormatting sqref="C15:C21 E15:E21 G15:G21 I15:I16 K15:K21">
    <cfRule type="cellIs" dxfId="0" priority="1" operator="between">
      <formula>0</formula>
      <formula>5000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86"/>
    <col customWidth="1" min="3" max="3" width="3.71"/>
    <col customWidth="1" min="5" max="5" width="4.86"/>
    <col customWidth="1" min="7" max="7" width="4.0"/>
    <col customWidth="1" min="9" max="9" width="3.71"/>
    <col customWidth="1" min="11" max="11" width="3.14"/>
  </cols>
  <sheetData>
    <row r="2">
      <c r="A2" s="19" t="s">
        <v>126</v>
      </c>
      <c r="B2" s="19">
        <v>54.0</v>
      </c>
      <c r="C2" s="19" t="s">
        <v>44</v>
      </c>
      <c r="D2" s="19">
        <v>15.0</v>
      </c>
      <c r="E2" s="19" t="s">
        <v>129</v>
      </c>
      <c r="F2" s="19">
        <v>36.0</v>
      </c>
      <c r="G2" s="19" t="s">
        <v>98</v>
      </c>
      <c r="H2" s="19">
        <v>10.0</v>
      </c>
      <c r="I2" s="19" t="s">
        <v>130</v>
      </c>
      <c r="J2" s="19">
        <v>92.0</v>
      </c>
    </row>
    <row r="3">
      <c r="A3" s="19" t="s">
        <v>106</v>
      </c>
      <c r="B3" s="19">
        <v>126.0</v>
      </c>
      <c r="C3" s="19" t="s">
        <v>131</v>
      </c>
      <c r="D3" s="19">
        <v>28.0</v>
      </c>
      <c r="E3" s="19" t="s">
        <v>95</v>
      </c>
      <c r="F3" s="19">
        <v>2.0</v>
      </c>
      <c r="G3" s="19" t="s">
        <v>80</v>
      </c>
      <c r="H3" s="19">
        <v>10.0</v>
      </c>
      <c r="I3" s="20"/>
      <c r="J3" s="20"/>
    </row>
    <row r="4">
      <c r="A4" s="19" t="s">
        <v>38</v>
      </c>
      <c r="B4" s="19">
        <v>75.0</v>
      </c>
      <c r="C4" s="19" t="s">
        <v>40</v>
      </c>
      <c r="D4" s="19">
        <v>28.0</v>
      </c>
      <c r="E4" s="19" t="s">
        <v>70</v>
      </c>
      <c r="F4" s="19">
        <v>0.0</v>
      </c>
      <c r="G4" s="19" t="s">
        <v>103</v>
      </c>
      <c r="H4" s="19">
        <v>17.0</v>
      </c>
      <c r="I4" s="20"/>
      <c r="J4" s="20"/>
    </row>
    <row r="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>
      <c r="A6" s="3" t="s">
        <v>126</v>
      </c>
      <c r="B6" s="4">
        <f t="shared" ref="B6:B8" si="1">IF(B2,B2,A2)</f>
        <v>54</v>
      </c>
      <c r="C6" s="3" t="s">
        <v>44</v>
      </c>
      <c r="D6" s="4">
        <f t="shared" ref="D6:D8" si="2">IF(D2,D2,C2)</f>
        <v>15</v>
      </c>
      <c r="E6" s="3" t="s">
        <v>129</v>
      </c>
      <c r="F6" s="4">
        <f t="shared" ref="F6:F8" si="3">IF(F2,F2,E2)</f>
        <v>36</v>
      </c>
      <c r="G6" s="3" t="s">
        <v>98</v>
      </c>
      <c r="H6" s="4">
        <f t="shared" ref="H6:H8" si="4">IF(H2,H2,G2)</f>
        <v>10</v>
      </c>
      <c r="I6" s="3" t="s">
        <v>130</v>
      </c>
      <c r="J6" s="4">
        <f>IF(J2,J2,I2)</f>
        <v>92</v>
      </c>
    </row>
    <row r="7">
      <c r="A7" s="3" t="s">
        <v>106</v>
      </c>
      <c r="B7" s="4">
        <f t="shared" si="1"/>
        <v>126</v>
      </c>
      <c r="C7" s="3" t="s">
        <v>131</v>
      </c>
      <c r="D7" s="4">
        <f t="shared" si="2"/>
        <v>28</v>
      </c>
      <c r="E7" s="3" t="s">
        <v>95</v>
      </c>
      <c r="F7" s="4">
        <f t="shared" si="3"/>
        <v>2</v>
      </c>
      <c r="G7" s="3" t="s">
        <v>80</v>
      </c>
      <c r="H7" s="4">
        <f t="shared" si="4"/>
        <v>10</v>
      </c>
      <c r="M7" s="3" t="s">
        <v>135</v>
      </c>
    </row>
    <row r="8">
      <c r="A8" s="3" t="s">
        <v>38</v>
      </c>
      <c r="B8" s="4">
        <f t="shared" si="1"/>
        <v>75</v>
      </c>
      <c r="C8" s="3" t="s">
        <v>40</v>
      </c>
      <c r="D8" s="4">
        <f t="shared" si="2"/>
        <v>28</v>
      </c>
      <c r="E8" s="3" t="s">
        <v>70</v>
      </c>
      <c r="F8" s="4" t="str">
        <f t="shared" si="3"/>
        <v>DO</v>
      </c>
      <c r="G8" s="3" t="s">
        <v>103</v>
      </c>
      <c r="H8" s="4">
        <f t="shared" si="4"/>
        <v>17</v>
      </c>
    </row>
    <row r="9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21" t="s">
        <v>106</v>
      </c>
      <c r="B10" s="22" t="s">
        <v>132</v>
      </c>
      <c r="C10" s="21">
        <f>$B$8</f>
        <v>75</v>
      </c>
      <c r="D10" s="22" t="s">
        <v>133</v>
      </c>
      <c r="E10" s="21">
        <f>$D$8</f>
        <v>28</v>
      </c>
      <c r="F10" s="22" t="s">
        <v>133</v>
      </c>
      <c r="G10" s="21">
        <f>$D$6</f>
        <v>15</v>
      </c>
      <c r="H10" s="22" t="s">
        <v>133</v>
      </c>
      <c r="I10" s="21">
        <f>$F$6</f>
        <v>36</v>
      </c>
      <c r="J10" s="22" t="s">
        <v>134</v>
      </c>
      <c r="K10" s="21">
        <f>$D$7</f>
        <v>28</v>
      </c>
      <c r="M10" s="9" t="s">
        <v>106</v>
      </c>
      <c r="N10" s="23">
        <f>C10+E10+G10+I10-K10</f>
        <v>126</v>
      </c>
    </row>
    <row r="11">
      <c r="A11" s="21" t="s">
        <v>130</v>
      </c>
      <c r="B11" s="22" t="s">
        <v>132</v>
      </c>
      <c r="C11" s="21">
        <f>$B$7</f>
        <v>126</v>
      </c>
      <c r="D11" s="22" t="s">
        <v>134</v>
      </c>
      <c r="E11" s="21">
        <f>$B$6</f>
        <v>54</v>
      </c>
      <c r="F11" s="22" t="s">
        <v>133</v>
      </c>
      <c r="G11" s="21">
        <f>$H$7</f>
        <v>10</v>
      </c>
      <c r="H11" s="22" t="s">
        <v>133</v>
      </c>
      <c r="I11" s="21">
        <f>$H$6</f>
        <v>10</v>
      </c>
      <c r="J11" s="24"/>
      <c r="K11" s="24"/>
      <c r="M11" s="25" t="s">
        <v>130</v>
      </c>
      <c r="N11" s="26">
        <f>C11-E11+G11+I11</f>
        <v>92</v>
      </c>
    </row>
    <row r="12">
      <c r="A12" s="21" t="s">
        <v>130</v>
      </c>
      <c r="B12" s="22" t="s">
        <v>132</v>
      </c>
      <c r="C12" s="21">
        <f>$B$8</f>
        <v>75</v>
      </c>
      <c r="D12" s="22" t="s">
        <v>133</v>
      </c>
      <c r="E12" s="21">
        <f>$H$8</f>
        <v>17</v>
      </c>
      <c r="F12" s="24"/>
      <c r="G12" s="24"/>
      <c r="H12" s="24"/>
      <c r="I12" s="24"/>
      <c r="J12" s="24"/>
      <c r="K12" s="24"/>
      <c r="M12" s="25" t="s">
        <v>130</v>
      </c>
      <c r="N12" s="26">
        <f>C12+E12</f>
        <v>92</v>
      </c>
    </row>
    <row r="13">
      <c r="A13" s="21" t="s">
        <v>75</v>
      </c>
      <c r="B13" s="22" t="s">
        <v>132</v>
      </c>
      <c r="C13" s="21">
        <f>$B$6</f>
        <v>54</v>
      </c>
      <c r="D13" s="22" t="s">
        <v>134</v>
      </c>
      <c r="E13" s="21">
        <f>$D$8</f>
        <v>28</v>
      </c>
      <c r="F13" s="22" t="s">
        <v>134</v>
      </c>
      <c r="G13" s="21">
        <f>$H$7</f>
        <v>10</v>
      </c>
      <c r="H13" s="24"/>
      <c r="I13" s="24"/>
      <c r="J13" s="24"/>
      <c r="K13" s="24"/>
      <c r="M13" s="25" t="s">
        <v>75</v>
      </c>
      <c r="N13" s="26">
        <f>C13-E13-G13</f>
        <v>16</v>
      </c>
    </row>
    <row r="14">
      <c r="A14" s="21" t="s">
        <v>103</v>
      </c>
      <c r="B14" s="22" t="s">
        <v>132</v>
      </c>
      <c r="C14" s="21">
        <f>$D$6</f>
        <v>15</v>
      </c>
      <c r="D14" s="22" t="s">
        <v>133</v>
      </c>
      <c r="E14" s="21">
        <f>$F$7</f>
        <v>2</v>
      </c>
      <c r="F14" s="22" t="s">
        <v>133</v>
      </c>
      <c r="G14" s="21" t="str">
        <f>$F$8</f>
        <v>DO</v>
      </c>
      <c r="H14" s="24"/>
      <c r="I14" s="24"/>
      <c r="J14" s="24"/>
      <c r="K14" s="24"/>
      <c r="M14" s="25" t="s">
        <v>103</v>
      </c>
      <c r="N14" s="26" t="str">
        <f>C14+E14+G14</f>
        <v>#VALUE!</v>
      </c>
    </row>
    <row r="15">
      <c r="A15" s="21" t="s">
        <v>103</v>
      </c>
      <c r="B15" s="22" t="s">
        <v>132</v>
      </c>
      <c r="C15" s="21">
        <f>$J$6</f>
        <v>92</v>
      </c>
      <c r="D15" s="22" t="s">
        <v>134</v>
      </c>
      <c r="E15" s="21">
        <f>$B$8</f>
        <v>75</v>
      </c>
      <c r="F15" s="24"/>
      <c r="G15" s="24"/>
      <c r="H15" s="24"/>
      <c r="I15" s="24"/>
      <c r="J15" s="24"/>
      <c r="K15" s="24"/>
      <c r="M15" s="25" t="s">
        <v>103</v>
      </c>
      <c r="N15" s="26">
        <f>C15-E15</f>
        <v>17</v>
      </c>
    </row>
    <row r="16">
      <c r="A16" s="21" t="s">
        <v>95</v>
      </c>
      <c r="B16" s="22" t="s">
        <v>132</v>
      </c>
      <c r="C16" s="21">
        <f>$F$6</f>
        <v>36</v>
      </c>
      <c r="D16" s="21" t="s">
        <v>134</v>
      </c>
      <c r="E16" s="21">
        <f>$D$7</f>
        <v>28</v>
      </c>
      <c r="F16" s="22" t="s">
        <v>133</v>
      </c>
      <c r="G16" s="21">
        <f>$H$6</f>
        <v>10</v>
      </c>
      <c r="H16" s="24"/>
      <c r="I16" s="24"/>
      <c r="J16" s="24"/>
      <c r="K16" s="24"/>
      <c r="M16" s="25" t="s">
        <v>95</v>
      </c>
      <c r="N16" s="26">
        <f t="shared" ref="N16:N17" si="5">C16-E16+G16</f>
        <v>18</v>
      </c>
    </row>
    <row r="17">
      <c r="A17" s="3" t="s">
        <v>98</v>
      </c>
      <c r="B17" s="27" t="s">
        <v>132</v>
      </c>
      <c r="C17" s="4">
        <f>F3</f>
        <v>2</v>
      </c>
      <c r="D17" s="3" t="s">
        <v>134</v>
      </c>
      <c r="E17" s="3">
        <f>$F$6</f>
        <v>36</v>
      </c>
      <c r="F17" s="27" t="s">
        <v>133</v>
      </c>
      <c r="G17" s="3">
        <f>D3</f>
        <v>28</v>
      </c>
      <c r="M17" s="7" t="s">
        <v>98</v>
      </c>
      <c r="N17" s="28">
        <f t="shared" si="5"/>
        <v>-6</v>
      </c>
    </row>
    <row r="18">
      <c r="A18" s="3" t="s">
        <v>80</v>
      </c>
      <c r="B18" s="27" t="s">
        <v>132</v>
      </c>
      <c r="C18" s="3">
        <f>J6</f>
        <v>92</v>
      </c>
      <c r="D18" s="27" t="s">
        <v>134</v>
      </c>
      <c r="E18" s="3">
        <f>B7</f>
        <v>126</v>
      </c>
      <c r="F18" s="27" t="s">
        <v>133</v>
      </c>
      <c r="G18" s="3">
        <f>B6</f>
        <v>54</v>
      </c>
      <c r="H18" s="3" t="s">
        <v>134</v>
      </c>
      <c r="I18" s="3">
        <f>H6</f>
        <v>10</v>
      </c>
      <c r="M18" s="3" t="s">
        <v>80</v>
      </c>
      <c r="N18" s="4">
        <f>C18-E18+G18-I18</f>
        <v>10</v>
      </c>
    </row>
    <row r="19">
      <c r="A19" s="3" t="s">
        <v>131</v>
      </c>
      <c r="B19" s="27" t="s">
        <v>132</v>
      </c>
      <c r="C19" s="4">
        <f>$F$6</f>
        <v>36</v>
      </c>
      <c r="D19" s="3" t="s">
        <v>134</v>
      </c>
      <c r="E19" s="3">
        <f>$F$7</f>
        <v>2</v>
      </c>
      <c r="F19" s="27" t="s">
        <v>133</v>
      </c>
      <c r="G19" s="3">
        <f>$H$6</f>
        <v>10</v>
      </c>
      <c r="M19" s="3" t="s">
        <v>131</v>
      </c>
      <c r="N19" s="4">
        <f>C19-E19+G19</f>
        <v>44</v>
      </c>
    </row>
    <row r="20">
      <c r="A20" s="3" t="s">
        <v>126</v>
      </c>
      <c r="B20" s="27" t="s">
        <v>132</v>
      </c>
      <c r="C20" s="3">
        <f>$B$7</f>
        <v>126</v>
      </c>
      <c r="D20" s="3" t="s">
        <v>134</v>
      </c>
      <c r="E20" s="3">
        <f>$J$6</f>
        <v>92</v>
      </c>
      <c r="F20" s="27" t="s">
        <v>133</v>
      </c>
      <c r="G20" s="3">
        <f>$H$7</f>
        <v>10</v>
      </c>
      <c r="H20" s="27" t="s">
        <v>133</v>
      </c>
      <c r="I20" s="3">
        <f>$H$6</f>
        <v>10</v>
      </c>
      <c r="M20" s="3" t="s">
        <v>126</v>
      </c>
      <c r="N20" s="4">
        <f>C20-E20+G20+I20</f>
        <v>54</v>
      </c>
    </row>
    <row r="21">
      <c r="A21" s="3" t="s">
        <v>129</v>
      </c>
      <c r="B21" s="27" t="s">
        <v>132</v>
      </c>
      <c r="C21" s="3">
        <f>$D$7</f>
        <v>28</v>
      </c>
      <c r="D21" s="27" t="s">
        <v>133</v>
      </c>
      <c r="E21" s="3">
        <f>$F$7</f>
        <v>2</v>
      </c>
      <c r="F21" s="3" t="s">
        <v>134</v>
      </c>
      <c r="G21" s="3">
        <f>$H$6</f>
        <v>10</v>
      </c>
      <c r="M21" s="3" t="s">
        <v>129</v>
      </c>
      <c r="N21" s="4">
        <f>C21+E21-G21</f>
        <v>20</v>
      </c>
    </row>
    <row r="22">
      <c r="A22" s="3" t="s">
        <v>44</v>
      </c>
      <c r="B22" s="27" t="s">
        <v>132</v>
      </c>
      <c r="C22" s="3">
        <f>$H$8</f>
        <v>17</v>
      </c>
      <c r="D22" s="3" t="s">
        <v>134</v>
      </c>
      <c r="E22" s="4">
        <f>F7</f>
        <v>2</v>
      </c>
      <c r="F22" s="3" t="s">
        <v>134</v>
      </c>
      <c r="G22" s="3" t="str">
        <f>F8</f>
        <v>DO</v>
      </c>
      <c r="M22" s="3" t="s">
        <v>44</v>
      </c>
      <c r="N22" s="4" t="str">
        <f>C22-E22-G22</f>
        <v>#VALUE!</v>
      </c>
    </row>
  </sheetData>
  <conditionalFormatting sqref="C10:C20 E10:E20 G10:G20 I10:I20 K10:K20">
    <cfRule type="cellIs" dxfId="0" priority="1" operator="between">
      <formula>0</formula>
      <formula>5000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86"/>
    <col customWidth="1" min="3" max="3" width="3.71"/>
    <col customWidth="1" min="5" max="5" width="4.86"/>
    <col customWidth="1" min="7" max="7" width="4.0"/>
    <col customWidth="1" min="9" max="9" width="3.71"/>
    <col customWidth="1" min="11" max="11" width="3.14"/>
    <col customWidth="1" min="12" max="12" width="14.43"/>
  </cols>
  <sheetData>
    <row r="1">
      <c r="A1" s="19" t="s">
        <v>126</v>
      </c>
      <c r="B1" s="19">
        <v>54.0</v>
      </c>
      <c r="C1" s="31" t="s">
        <v>44</v>
      </c>
      <c r="D1" s="19">
        <v>15.0</v>
      </c>
      <c r="E1" s="31" t="s">
        <v>129</v>
      </c>
      <c r="F1" s="19">
        <v>36.0</v>
      </c>
      <c r="G1" s="31" t="s">
        <v>98</v>
      </c>
      <c r="H1" s="19">
        <v>10.0</v>
      </c>
      <c r="I1" s="19" t="s">
        <v>130</v>
      </c>
      <c r="J1" s="19">
        <v>92.0</v>
      </c>
      <c r="L1" s="32" t="s">
        <v>136</v>
      </c>
      <c r="N1" s="32" t="s">
        <v>137</v>
      </c>
      <c r="P1" s="3" t="s">
        <v>138</v>
      </c>
      <c r="Q1" s="4">
        <f>O1+O2</f>
        <v>0</v>
      </c>
    </row>
    <row r="2">
      <c r="A2" s="19" t="s">
        <v>106</v>
      </c>
      <c r="B2" s="19">
        <v>126.0</v>
      </c>
      <c r="C2" s="31" t="s">
        <v>131</v>
      </c>
      <c r="D2" s="19">
        <v>28.0</v>
      </c>
      <c r="E2" s="19" t="s">
        <v>95</v>
      </c>
      <c r="F2" s="19">
        <v>2.0</v>
      </c>
      <c r="G2" s="31" t="s">
        <v>80</v>
      </c>
      <c r="H2" s="19">
        <v>10.0</v>
      </c>
      <c r="I2" s="31" t="s">
        <v>75</v>
      </c>
      <c r="J2" s="20"/>
      <c r="L2" s="32" t="s">
        <v>139</v>
      </c>
      <c r="N2" s="32" t="s">
        <v>140</v>
      </c>
    </row>
    <row r="3">
      <c r="A3" s="31" t="s">
        <v>38</v>
      </c>
      <c r="B3" s="19">
        <v>75.0</v>
      </c>
      <c r="C3" s="31" t="s">
        <v>40</v>
      </c>
      <c r="D3" s="19">
        <v>28.0</v>
      </c>
      <c r="E3" s="19" t="s">
        <v>70</v>
      </c>
      <c r="F3" s="19">
        <v>0.0</v>
      </c>
      <c r="G3" s="19" t="s">
        <v>103</v>
      </c>
      <c r="H3" s="19">
        <v>17.0</v>
      </c>
      <c r="I3" s="31" t="s">
        <v>141</v>
      </c>
      <c r="J3" s="20"/>
      <c r="L3" s="32" t="s">
        <v>142</v>
      </c>
      <c r="N3" s="32" t="s">
        <v>143</v>
      </c>
      <c r="O3" s="4">
        <f>M2+M3</f>
        <v>0</v>
      </c>
    </row>
    <row r="4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33"/>
      <c r="M4" s="29"/>
      <c r="N4" s="33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>
      <c r="A5" s="3" t="s">
        <v>126</v>
      </c>
      <c r="B5" s="4">
        <f t="shared" ref="B5:B7" si="1">IF(B1,B1,A1)</f>
        <v>54</v>
      </c>
      <c r="C5" s="3" t="s">
        <v>44</v>
      </c>
      <c r="D5" s="4">
        <f t="shared" ref="D5:D7" si="2">IF(D1,D1,C1)</f>
        <v>15</v>
      </c>
      <c r="E5" s="3" t="s">
        <v>129</v>
      </c>
      <c r="F5" s="4">
        <f t="shared" ref="F5:F7" si="3">IF(F1,F1,E1)</f>
        <v>36</v>
      </c>
      <c r="G5" s="3" t="s">
        <v>98</v>
      </c>
      <c r="H5" s="4">
        <f t="shared" ref="H5:H7" si="4">IF(H1,H1,G1)</f>
        <v>10</v>
      </c>
      <c r="I5" s="3" t="s">
        <v>130</v>
      </c>
      <c r="J5" s="4">
        <f>IF(J1,J1,I1)</f>
        <v>92</v>
      </c>
      <c r="L5" s="34"/>
      <c r="N5" s="34"/>
    </row>
    <row r="6">
      <c r="A6" s="3" t="s">
        <v>106</v>
      </c>
      <c r="B6" s="4">
        <f t="shared" si="1"/>
        <v>126</v>
      </c>
      <c r="C6" s="3" t="s">
        <v>131</v>
      </c>
      <c r="D6" s="4">
        <f t="shared" si="2"/>
        <v>28</v>
      </c>
      <c r="E6" s="3" t="s">
        <v>95</v>
      </c>
      <c r="F6" s="4">
        <f t="shared" si="3"/>
        <v>2</v>
      </c>
      <c r="G6" s="3" t="s">
        <v>80</v>
      </c>
      <c r="H6" s="4">
        <f t="shared" si="4"/>
        <v>10</v>
      </c>
      <c r="L6" s="34"/>
      <c r="M6" s="3" t="s">
        <v>135</v>
      </c>
      <c r="N6" s="34"/>
    </row>
    <row r="7">
      <c r="A7" s="3" t="s">
        <v>38</v>
      </c>
      <c r="B7" s="4">
        <f t="shared" si="1"/>
        <v>75</v>
      </c>
      <c r="C7" s="3" t="s">
        <v>40</v>
      </c>
      <c r="D7" s="4">
        <f t="shared" si="2"/>
        <v>28</v>
      </c>
      <c r="E7" s="3" t="s">
        <v>70</v>
      </c>
      <c r="F7" s="4" t="str">
        <f t="shared" si="3"/>
        <v>DO</v>
      </c>
      <c r="G7" s="3" t="s">
        <v>103</v>
      </c>
      <c r="H7" s="4">
        <f t="shared" si="4"/>
        <v>17</v>
      </c>
      <c r="L7" s="34"/>
      <c r="N7" s="34"/>
    </row>
    <row r="8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5"/>
      <c r="M8" s="30"/>
      <c r="N8" s="35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21" t="s">
        <v>106</v>
      </c>
      <c r="B9" s="22" t="s">
        <v>132</v>
      </c>
      <c r="C9" s="21">
        <f>$B$7</f>
        <v>75</v>
      </c>
      <c r="D9" s="22" t="s">
        <v>133</v>
      </c>
      <c r="E9" s="21">
        <f>$D$7</f>
        <v>28</v>
      </c>
      <c r="F9" s="22" t="s">
        <v>133</v>
      </c>
      <c r="G9" s="21">
        <f>$D$5</f>
        <v>15</v>
      </c>
      <c r="H9" s="22" t="s">
        <v>133</v>
      </c>
      <c r="I9" s="21">
        <f>$F$5</f>
        <v>36</v>
      </c>
      <c r="J9" s="22" t="s">
        <v>134</v>
      </c>
      <c r="K9" s="21">
        <f>$D$6</f>
        <v>28</v>
      </c>
      <c r="L9" s="34"/>
      <c r="M9" s="9" t="s">
        <v>106</v>
      </c>
      <c r="N9" s="36">
        <f>C9+E9+G9+I9-K9</f>
        <v>126</v>
      </c>
    </row>
    <row r="10">
      <c r="A10" s="21" t="s">
        <v>130</v>
      </c>
      <c r="B10" s="22" t="s">
        <v>132</v>
      </c>
      <c r="C10" s="21">
        <f>$B$6</f>
        <v>126</v>
      </c>
      <c r="D10" s="22" t="s">
        <v>134</v>
      </c>
      <c r="E10" s="21">
        <f>$B$5</f>
        <v>54</v>
      </c>
      <c r="F10" s="22" t="s">
        <v>133</v>
      </c>
      <c r="G10" s="21">
        <f>$H$6</f>
        <v>10</v>
      </c>
      <c r="H10" s="22" t="s">
        <v>133</v>
      </c>
      <c r="I10" s="21">
        <f>$H$5</f>
        <v>10</v>
      </c>
      <c r="J10" s="24"/>
      <c r="K10" s="24"/>
      <c r="L10" s="34"/>
      <c r="M10" s="25" t="s">
        <v>130</v>
      </c>
      <c r="N10" s="37">
        <f>C10-E10+G10+I10</f>
        <v>92</v>
      </c>
    </row>
    <row r="11">
      <c r="A11" s="21" t="s">
        <v>130</v>
      </c>
      <c r="B11" s="22" t="s">
        <v>132</v>
      </c>
      <c r="C11" s="21">
        <f>$B$7</f>
        <v>75</v>
      </c>
      <c r="D11" s="22" t="s">
        <v>133</v>
      </c>
      <c r="E11" s="21">
        <f>$H$7</f>
        <v>17</v>
      </c>
      <c r="F11" s="24"/>
      <c r="G11" s="24"/>
      <c r="H11" s="24"/>
      <c r="I11" s="24"/>
      <c r="J11" s="24"/>
      <c r="K11" s="24"/>
      <c r="L11" s="34"/>
      <c r="M11" s="25" t="s">
        <v>130</v>
      </c>
      <c r="N11" s="37">
        <f>C11+E11</f>
        <v>92</v>
      </c>
    </row>
    <row r="12">
      <c r="A12" s="21" t="s">
        <v>75</v>
      </c>
      <c r="B12" s="22" t="s">
        <v>132</v>
      </c>
      <c r="C12" s="21">
        <f>$B$5</f>
        <v>54</v>
      </c>
      <c r="D12" s="22" t="s">
        <v>134</v>
      </c>
      <c r="E12" s="21">
        <f>$D$7</f>
        <v>28</v>
      </c>
      <c r="F12" s="22" t="s">
        <v>134</v>
      </c>
      <c r="G12" s="21">
        <f>$H$6</f>
        <v>10</v>
      </c>
      <c r="H12" s="24"/>
      <c r="I12" s="24"/>
      <c r="J12" s="24"/>
      <c r="K12" s="24"/>
      <c r="L12" s="34"/>
      <c r="M12" s="25" t="s">
        <v>75</v>
      </c>
      <c r="N12" s="37">
        <f>C12-E12-G12</f>
        <v>16</v>
      </c>
    </row>
    <row r="13">
      <c r="A13" s="21" t="s">
        <v>103</v>
      </c>
      <c r="B13" s="22" t="s">
        <v>132</v>
      </c>
      <c r="C13" s="21">
        <f>$D$5</f>
        <v>15</v>
      </c>
      <c r="D13" s="22" t="s">
        <v>133</v>
      </c>
      <c r="E13" s="21">
        <f>$F$6</f>
        <v>2</v>
      </c>
      <c r="F13" s="22" t="s">
        <v>133</v>
      </c>
      <c r="G13" s="21" t="str">
        <f>$F$7</f>
        <v>DO</v>
      </c>
      <c r="H13" s="24"/>
      <c r="I13" s="24"/>
      <c r="J13" s="24"/>
      <c r="K13" s="24"/>
      <c r="L13" s="34"/>
      <c r="M13" s="25" t="s">
        <v>103</v>
      </c>
      <c r="N13" s="37" t="str">
        <f>C13+E13+G13</f>
        <v>#VALUE!</v>
      </c>
    </row>
    <row r="14">
      <c r="A14" s="21" t="s">
        <v>103</v>
      </c>
      <c r="B14" s="22" t="s">
        <v>132</v>
      </c>
      <c r="C14" s="21">
        <f>$J$5</f>
        <v>92</v>
      </c>
      <c r="D14" s="22" t="s">
        <v>134</v>
      </c>
      <c r="E14" s="21">
        <f>$B$7</f>
        <v>75</v>
      </c>
      <c r="F14" s="24"/>
      <c r="G14" s="24"/>
      <c r="H14" s="24"/>
      <c r="I14" s="24"/>
      <c r="J14" s="24"/>
      <c r="K14" s="24"/>
      <c r="L14" s="34"/>
      <c r="M14" s="25" t="s">
        <v>103</v>
      </c>
      <c r="N14" s="37">
        <f>C14-E14</f>
        <v>17</v>
      </c>
    </row>
    <row r="15">
      <c r="A15" s="21" t="s">
        <v>95</v>
      </c>
      <c r="B15" s="22" t="s">
        <v>132</v>
      </c>
      <c r="C15" s="21">
        <f>$F$5</f>
        <v>36</v>
      </c>
      <c r="D15" s="21" t="s">
        <v>134</v>
      </c>
      <c r="E15" s="21">
        <f>$D$6</f>
        <v>28</v>
      </c>
      <c r="F15" s="22" t="s">
        <v>133</v>
      </c>
      <c r="G15" s="21">
        <f>$H$5</f>
        <v>10</v>
      </c>
      <c r="H15" s="24"/>
      <c r="I15" s="24"/>
      <c r="J15" s="24"/>
      <c r="K15" s="24"/>
      <c r="L15" s="34"/>
      <c r="M15" s="25" t="s">
        <v>95</v>
      </c>
      <c r="N15" s="37">
        <f t="shared" ref="N15:N16" si="5">C15-E15+G15</f>
        <v>18</v>
      </c>
    </row>
    <row r="16">
      <c r="A16" s="3" t="s">
        <v>98</v>
      </c>
      <c r="B16" s="27" t="s">
        <v>132</v>
      </c>
      <c r="C16" s="4">
        <f>F2</f>
        <v>2</v>
      </c>
      <c r="D16" s="3" t="s">
        <v>134</v>
      </c>
      <c r="E16" s="3">
        <f>$F$5</f>
        <v>36</v>
      </c>
      <c r="F16" s="27" t="s">
        <v>133</v>
      </c>
      <c r="G16" s="3">
        <f>D2</f>
        <v>28</v>
      </c>
      <c r="L16" s="34"/>
      <c r="M16" s="7" t="s">
        <v>98</v>
      </c>
      <c r="N16" s="38">
        <f t="shared" si="5"/>
        <v>-6</v>
      </c>
    </row>
    <row r="17">
      <c r="A17" s="3" t="s">
        <v>80</v>
      </c>
      <c r="B17" s="27" t="s">
        <v>132</v>
      </c>
      <c r="C17" s="3">
        <f>J5</f>
        <v>92</v>
      </c>
      <c r="D17" s="27" t="s">
        <v>134</v>
      </c>
      <c r="E17" s="3">
        <f>B6</f>
        <v>126</v>
      </c>
      <c r="F17" s="27" t="s">
        <v>133</v>
      </c>
      <c r="G17" s="3">
        <f>B5</f>
        <v>54</v>
      </c>
      <c r="H17" s="3" t="s">
        <v>134</v>
      </c>
      <c r="I17" s="3">
        <f>H5</f>
        <v>10</v>
      </c>
      <c r="L17" s="34"/>
      <c r="M17" s="3" t="s">
        <v>80</v>
      </c>
      <c r="N17" s="34">
        <f>C17-E17+G17-I17</f>
        <v>10</v>
      </c>
    </row>
    <row r="18">
      <c r="A18" s="3" t="s">
        <v>131</v>
      </c>
      <c r="B18" s="27" t="s">
        <v>132</v>
      </c>
      <c r="C18" s="4">
        <f>$F$5</f>
        <v>36</v>
      </c>
      <c r="D18" s="3" t="s">
        <v>134</v>
      </c>
      <c r="E18" s="3">
        <f>$F$6</f>
        <v>2</v>
      </c>
      <c r="F18" s="27" t="s">
        <v>133</v>
      </c>
      <c r="G18" s="3">
        <f>$H$5</f>
        <v>10</v>
      </c>
      <c r="L18" s="34"/>
      <c r="M18" s="3" t="s">
        <v>131</v>
      </c>
      <c r="N18" s="34">
        <f>C18-E18+G18</f>
        <v>44</v>
      </c>
    </row>
    <row r="19">
      <c r="A19" s="3" t="s">
        <v>126</v>
      </c>
      <c r="B19" s="27" t="s">
        <v>132</v>
      </c>
      <c r="C19" s="3">
        <f>$B$6</f>
        <v>126</v>
      </c>
      <c r="D19" s="3" t="s">
        <v>134</v>
      </c>
      <c r="E19" s="3">
        <f>$J$5</f>
        <v>92</v>
      </c>
      <c r="F19" s="27" t="s">
        <v>133</v>
      </c>
      <c r="G19" s="3">
        <f>$H$6</f>
        <v>10</v>
      </c>
      <c r="H19" s="27" t="s">
        <v>133</v>
      </c>
      <c r="I19" s="3">
        <f>$H$5</f>
        <v>10</v>
      </c>
      <c r="L19" s="34"/>
      <c r="M19" s="3" t="s">
        <v>126</v>
      </c>
      <c r="N19" s="34">
        <f>C19-E19+G19+I19</f>
        <v>54</v>
      </c>
    </row>
    <row r="20">
      <c r="A20" s="3" t="s">
        <v>129</v>
      </c>
      <c r="B20" s="27" t="s">
        <v>132</v>
      </c>
      <c r="C20" s="3">
        <f>$D$6</f>
        <v>28</v>
      </c>
      <c r="D20" s="27" t="s">
        <v>133</v>
      </c>
      <c r="E20" s="3">
        <f>$F$6</f>
        <v>2</v>
      </c>
      <c r="F20" s="3" t="s">
        <v>134</v>
      </c>
      <c r="G20" s="3">
        <f>$H$5</f>
        <v>10</v>
      </c>
      <c r="L20" s="34"/>
      <c r="M20" s="3" t="s">
        <v>129</v>
      </c>
      <c r="N20" s="34">
        <f>C20+E20-G20</f>
        <v>20</v>
      </c>
    </row>
    <row r="21">
      <c r="A21" s="3" t="s">
        <v>44</v>
      </c>
      <c r="B21" s="27" t="s">
        <v>132</v>
      </c>
      <c r="C21" s="3">
        <f>$H$7</f>
        <v>17</v>
      </c>
      <c r="D21" s="3" t="s">
        <v>134</v>
      </c>
      <c r="E21" s="4">
        <f>F6</f>
        <v>2</v>
      </c>
      <c r="F21" s="3" t="s">
        <v>134</v>
      </c>
      <c r="G21" s="3" t="str">
        <f>F7</f>
        <v>DO</v>
      </c>
      <c r="L21" s="34"/>
      <c r="M21" s="3" t="s">
        <v>44</v>
      </c>
      <c r="N21" s="34" t="str">
        <f>C21-E21-G21</f>
        <v>#VALUE!</v>
      </c>
    </row>
    <row r="22">
      <c r="L22" s="34"/>
      <c r="N22" s="34"/>
    </row>
    <row r="23">
      <c r="L23" s="34"/>
      <c r="N23" s="34"/>
    </row>
    <row r="24">
      <c r="L24" s="34"/>
      <c r="N24" s="34"/>
    </row>
    <row r="25">
      <c r="L25" s="34"/>
      <c r="N25" s="34"/>
    </row>
    <row r="26">
      <c r="L26" s="34"/>
      <c r="N26" s="34"/>
    </row>
    <row r="27">
      <c r="L27" s="34"/>
      <c r="N27" s="34"/>
    </row>
    <row r="28">
      <c r="L28" s="34"/>
      <c r="N28" s="34"/>
    </row>
    <row r="29">
      <c r="L29" s="34"/>
      <c r="N29" s="34"/>
    </row>
    <row r="30">
      <c r="L30" s="34"/>
      <c r="N30" s="34"/>
    </row>
    <row r="31">
      <c r="L31" s="34"/>
      <c r="N31" s="34"/>
    </row>
    <row r="32">
      <c r="L32" s="34"/>
      <c r="N32" s="34"/>
    </row>
    <row r="33">
      <c r="L33" s="34"/>
      <c r="N33" s="34"/>
    </row>
    <row r="34">
      <c r="L34" s="34"/>
      <c r="N34" s="34"/>
    </row>
    <row r="35">
      <c r="L35" s="34"/>
      <c r="N35" s="34"/>
    </row>
    <row r="36">
      <c r="L36" s="34"/>
      <c r="N36" s="34"/>
    </row>
    <row r="37">
      <c r="L37" s="34"/>
      <c r="N37" s="34"/>
    </row>
    <row r="38">
      <c r="L38" s="34"/>
      <c r="N38" s="34"/>
    </row>
    <row r="39">
      <c r="L39" s="34"/>
      <c r="N39" s="34"/>
    </row>
    <row r="40">
      <c r="L40" s="34"/>
      <c r="N40" s="34"/>
    </row>
    <row r="41">
      <c r="L41" s="34"/>
      <c r="N41" s="34"/>
    </row>
    <row r="42">
      <c r="L42" s="34"/>
      <c r="N42" s="34"/>
    </row>
    <row r="43">
      <c r="L43" s="34"/>
      <c r="N43" s="34"/>
    </row>
    <row r="44">
      <c r="L44" s="34"/>
      <c r="N44" s="34"/>
    </row>
    <row r="45">
      <c r="L45" s="34"/>
      <c r="N45" s="34"/>
    </row>
    <row r="46">
      <c r="L46" s="34"/>
      <c r="N46" s="34"/>
    </row>
    <row r="47">
      <c r="L47" s="34"/>
      <c r="N47" s="34"/>
    </row>
    <row r="48">
      <c r="L48" s="34"/>
      <c r="N48" s="34"/>
    </row>
    <row r="49">
      <c r="L49" s="34"/>
      <c r="N49" s="34"/>
    </row>
    <row r="50">
      <c r="L50" s="34"/>
      <c r="N50" s="34"/>
    </row>
    <row r="51">
      <c r="L51" s="34"/>
      <c r="N51" s="34"/>
    </row>
    <row r="52">
      <c r="L52" s="34"/>
      <c r="N52" s="34"/>
    </row>
    <row r="53">
      <c r="L53" s="34"/>
      <c r="N53" s="34"/>
    </row>
    <row r="54">
      <c r="L54" s="34"/>
      <c r="N54" s="34"/>
    </row>
    <row r="55">
      <c r="L55" s="34"/>
      <c r="N55" s="34"/>
    </row>
    <row r="56">
      <c r="L56" s="34"/>
      <c r="N56" s="34"/>
    </row>
    <row r="57">
      <c r="L57" s="34"/>
      <c r="N57" s="34"/>
    </row>
    <row r="58">
      <c r="L58" s="34"/>
      <c r="N58" s="34"/>
    </row>
    <row r="59">
      <c r="L59" s="34"/>
      <c r="N59" s="34"/>
    </row>
    <row r="60">
      <c r="L60" s="34"/>
      <c r="N60" s="34"/>
    </row>
    <row r="61">
      <c r="L61" s="34"/>
      <c r="N61" s="34"/>
    </row>
    <row r="62">
      <c r="L62" s="34"/>
      <c r="N62" s="34"/>
    </row>
    <row r="63">
      <c r="L63" s="34"/>
      <c r="N63" s="34"/>
    </row>
    <row r="64">
      <c r="L64" s="34"/>
      <c r="N64" s="34"/>
    </row>
    <row r="65">
      <c r="L65" s="34"/>
      <c r="N65" s="34"/>
    </row>
    <row r="66">
      <c r="L66" s="34"/>
      <c r="N66" s="34"/>
    </row>
    <row r="67">
      <c r="L67" s="34"/>
      <c r="N67" s="34"/>
    </row>
    <row r="68">
      <c r="L68" s="34"/>
      <c r="N68" s="34"/>
    </row>
    <row r="69">
      <c r="L69" s="34"/>
      <c r="N69" s="34"/>
    </row>
    <row r="70">
      <c r="L70" s="34"/>
      <c r="N70" s="34"/>
    </row>
    <row r="71">
      <c r="L71" s="34"/>
      <c r="N71" s="34"/>
    </row>
    <row r="72">
      <c r="L72" s="34"/>
      <c r="N72" s="34"/>
    </row>
    <row r="73">
      <c r="L73" s="34"/>
      <c r="N73" s="34"/>
    </row>
    <row r="74">
      <c r="L74" s="34"/>
      <c r="N74" s="34"/>
    </row>
    <row r="75">
      <c r="L75" s="34"/>
      <c r="N75" s="34"/>
    </row>
    <row r="76">
      <c r="L76" s="34"/>
      <c r="N76" s="34"/>
    </row>
    <row r="77">
      <c r="L77" s="34"/>
      <c r="N77" s="34"/>
    </row>
    <row r="78">
      <c r="L78" s="34"/>
      <c r="N78" s="34"/>
    </row>
    <row r="79">
      <c r="L79" s="34"/>
      <c r="N79" s="34"/>
    </row>
    <row r="80">
      <c r="L80" s="34"/>
      <c r="N80" s="34"/>
    </row>
    <row r="81">
      <c r="L81" s="34"/>
      <c r="N81" s="34"/>
    </row>
    <row r="82">
      <c r="L82" s="34"/>
      <c r="N82" s="34"/>
    </row>
    <row r="83">
      <c r="L83" s="34"/>
      <c r="N83" s="34"/>
    </row>
    <row r="84">
      <c r="L84" s="34"/>
      <c r="N84" s="34"/>
    </row>
    <row r="85">
      <c r="L85" s="34"/>
      <c r="N85" s="34"/>
    </row>
    <row r="86">
      <c r="L86" s="34"/>
      <c r="N86" s="34"/>
    </row>
    <row r="87">
      <c r="L87" s="34"/>
      <c r="N87" s="34"/>
    </row>
    <row r="88">
      <c r="L88" s="34"/>
      <c r="N88" s="34"/>
    </row>
    <row r="89">
      <c r="L89" s="34"/>
      <c r="N89" s="34"/>
    </row>
    <row r="90">
      <c r="L90" s="34"/>
      <c r="N90" s="34"/>
    </row>
    <row r="91">
      <c r="L91" s="34"/>
      <c r="N91" s="34"/>
    </row>
    <row r="92">
      <c r="L92" s="34"/>
      <c r="N92" s="34"/>
    </row>
    <row r="93">
      <c r="L93" s="34"/>
      <c r="N93" s="34"/>
    </row>
    <row r="94">
      <c r="L94" s="34"/>
      <c r="N94" s="34"/>
    </row>
    <row r="95">
      <c r="L95" s="34"/>
      <c r="N95" s="34"/>
    </row>
    <row r="96">
      <c r="L96" s="34"/>
      <c r="N96" s="34"/>
    </row>
    <row r="97">
      <c r="L97" s="34"/>
      <c r="N97" s="34"/>
    </row>
    <row r="98">
      <c r="L98" s="34"/>
      <c r="N98" s="34"/>
    </row>
    <row r="99">
      <c r="L99" s="34"/>
      <c r="N99" s="34"/>
    </row>
    <row r="100">
      <c r="L100" s="34"/>
      <c r="N100" s="34"/>
    </row>
    <row r="101">
      <c r="L101" s="34"/>
      <c r="N101" s="34"/>
    </row>
    <row r="102">
      <c r="L102" s="34"/>
      <c r="N102" s="34"/>
    </row>
    <row r="103">
      <c r="L103" s="34"/>
      <c r="N103" s="34"/>
    </row>
    <row r="104">
      <c r="L104" s="34"/>
      <c r="N104" s="34"/>
    </row>
    <row r="105">
      <c r="L105" s="34"/>
      <c r="N105" s="34"/>
    </row>
    <row r="106">
      <c r="L106" s="34"/>
      <c r="N106" s="34"/>
    </row>
    <row r="107">
      <c r="L107" s="34"/>
      <c r="N107" s="34"/>
    </row>
    <row r="108">
      <c r="L108" s="34"/>
      <c r="N108" s="34"/>
    </row>
    <row r="109">
      <c r="L109" s="34"/>
      <c r="N109" s="34"/>
    </row>
    <row r="110">
      <c r="L110" s="34"/>
      <c r="N110" s="34"/>
    </row>
    <row r="111">
      <c r="L111" s="34"/>
      <c r="N111" s="34"/>
    </row>
    <row r="112">
      <c r="L112" s="34"/>
      <c r="N112" s="34"/>
    </row>
    <row r="113">
      <c r="L113" s="34"/>
      <c r="N113" s="34"/>
    </row>
    <row r="114">
      <c r="L114" s="34"/>
      <c r="N114" s="34"/>
    </row>
    <row r="115">
      <c r="L115" s="34"/>
      <c r="N115" s="34"/>
    </row>
    <row r="116">
      <c r="L116" s="34"/>
      <c r="N116" s="34"/>
    </row>
    <row r="117">
      <c r="L117" s="34"/>
      <c r="N117" s="34"/>
    </row>
    <row r="118">
      <c r="L118" s="34"/>
      <c r="N118" s="34"/>
    </row>
    <row r="119">
      <c r="L119" s="34"/>
      <c r="N119" s="34"/>
    </row>
    <row r="120">
      <c r="L120" s="34"/>
      <c r="N120" s="34"/>
    </row>
    <row r="121">
      <c r="L121" s="34"/>
      <c r="N121" s="34"/>
    </row>
    <row r="122">
      <c r="L122" s="34"/>
      <c r="N122" s="34"/>
    </row>
    <row r="123">
      <c r="L123" s="34"/>
      <c r="N123" s="34"/>
    </row>
    <row r="124">
      <c r="L124" s="34"/>
      <c r="N124" s="34"/>
    </row>
    <row r="125">
      <c r="L125" s="34"/>
      <c r="N125" s="34"/>
    </row>
    <row r="126">
      <c r="L126" s="34"/>
      <c r="N126" s="34"/>
    </row>
    <row r="127">
      <c r="L127" s="34"/>
      <c r="N127" s="34"/>
    </row>
    <row r="128">
      <c r="L128" s="34"/>
      <c r="N128" s="34"/>
    </row>
    <row r="129">
      <c r="L129" s="34"/>
      <c r="N129" s="34"/>
    </row>
    <row r="130">
      <c r="L130" s="34"/>
      <c r="N130" s="34"/>
    </row>
    <row r="131">
      <c r="L131" s="34"/>
      <c r="N131" s="34"/>
    </row>
    <row r="132">
      <c r="L132" s="34"/>
      <c r="N132" s="34"/>
    </row>
    <row r="133">
      <c r="L133" s="34"/>
      <c r="N133" s="34"/>
    </row>
    <row r="134">
      <c r="L134" s="34"/>
      <c r="N134" s="34"/>
    </row>
    <row r="135">
      <c r="L135" s="34"/>
      <c r="N135" s="34"/>
    </row>
    <row r="136">
      <c r="L136" s="34"/>
      <c r="N136" s="34"/>
    </row>
    <row r="137">
      <c r="L137" s="34"/>
      <c r="N137" s="34"/>
    </row>
    <row r="138">
      <c r="L138" s="34"/>
      <c r="N138" s="34"/>
    </row>
    <row r="139">
      <c r="L139" s="34"/>
      <c r="N139" s="34"/>
    </row>
    <row r="140">
      <c r="L140" s="34"/>
      <c r="N140" s="34"/>
    </row>
    <row r="141">
      <c r="L141" s="34"/>
      <c r="N141" s="34"/>
    </row>
    <row r="142">
      <c r="L142" s="34"/>
      <c r="N142" s="34"/>
    </row>
    <row r="143">
      <c r="L143" s="34"/>
      <c r="N143" s="34"/>
    </row>
    <row r="144">
      <c r="L144" s="34"/>
      <c r="N144" s="34"/>
    </row>
    <row r="145">
      <c r="L145" s="34"/>
      <c r="N145" s="34"/>
    </row>
    <row r="146">
      <c r="L146" s="34"/>
      <c r="N146" s="34"/>
    </row>
    <row r="147">
      <c r="L147" s="34"/>
      <c r="N147" s="34"/>
    </row>
    <row r="148">
      <c r="L148" s="34"/>
      <c r="N148" s="34"/>
    </row>
    <row r="149">
      <c r="L149" s="34"/>
      <c r="N149" s="34"/>
    </row>
    <row r="150">
      <c r="L150" s="34"/>
      <c r="N150" s="34"/>
    </row>
    <row r="151">
      <c r="L151" s="34"/>
      <c r="N151" s="34"/>
    </row>
    <row r="152">
      <c r="L152" s="34"/>
      <c r="N152" s="34"/>
    </row>
    <row r="153">
      <c r="L153" s="34"/>
      <c r="N153" s="34"/>
    </row>
    <row r="154">
      <c r="L154" s="34"/>
      <c r="N154" s="34"/>
    </row>
    <row r="155">
      <c r="L155" s="34"/>
      <c r="N155" s="34"/>
    </row>
    <row r="156">
      <c r="L156" s="34"/>
      <c r="N156" s="34"/>
    </row>
    <row r="157">
      <c r="L157" s="34"/>
      <c r="N157" s="34"/>
    </row>
    <row r="158">
      <c r="L158" s="34"/>
      <c r="N158" s="34"/>
    </row>
    <row r="159">
      <c r="L159" s="34"/>
      <c r="N159" s="34"/>
    </row>
    <row r="160">
      <c r="L160" s="34"/>
      <c r="N160" s="34"/>
    </row>
    <row r="161">
      <c r="L161" s="34"/>
      <c r="N161" s="34"/>
    </row>
    <row r="162">
      <c r="L162" s="34"/>
      <c r="N162" s="34"/>
    </row>
    <row r="163">
      <c r="L163" s="34"/>
      <c r="N163" s="34"/>
    </row>
    <row r="164">
      <c r="L164" s="34"/>
      <c r="N164" s="34"/>
    </row>
    <row r="165">
      <c r="L165" s="34"/>
      <c r="N165" s="34"/>
    </row>
    <row r="166">
      <c r="L166" s="34"/>
      <c r="N166" s="34"/>
    </row>
    <row r="167">
      <c r="L167" s="34"/>
      <c r="N167" s="34"/>
    </row>
    <row r="168">
      <c r="L168" s="34"/>
      <c r="N168" s="34"/>
    </row>
    <row r="169">
      <c r="L169" s="34"/>
      <c r="N169" s="34"/>
    </row>
    <row r="170">
      <c r="L170" s="34"/>
      <c r="N170" s="34"/>
    </row>
    <row r="171">
      <c r="L171" s="34"/>
      <c r="N171" s="34"/>
    </row>
    <row r="172">
      <c r="L172" s="34"/>
      <c r="N172" s="34"/>
    </row>
    <row r="173">
      <c r="L173" s="34"/>
      <c r="N173" s="34"/>
    </row>
    <row r="174">
      <c r="L174" s="34"/>
      <c r="N174" s="34"/>
    </row>
    <row r="175">
      <c r="L175" s="34"/>
      <c r="N175" s="34"/>
    </row>
    <row r="176">
      <c r="L176" s="34"/>
      <c r="N176" s="34"/>
    </row>
    <row r="177">
      <c r="L177" s="34"/>
      <c r="N177" s="34"/>
    </row>
    <row r="178">
      <c r="L178" s="34"/>
      <c r="N178" s="34"/>
    </row>
    <row r="179">
      <c r="L179" s="34"/>
      <c r="N179" s="34"/>
    </row>
    <row r="180">
      <c r="L180" s="34"/>
      <c r="N180" s="34"/>
    </row>
    <row r="181">
      <c r="L181" s="34"/>
      <c r="N181" s="34"/>
    </row>
    <row r="182">
      <c r="L182" s="34"/>
      <c r="N182" s="34"/>
    </row>
    <row r="183">
      <c r="L183" s="34"/>
      <c r="N183" s="34"/>
    </row>
    <row r="184">
      <c r="L184" s="34"/>
      <c r="N184" s="34"/>
    </row>
    <row r="185">
      <c r="L185" s="34"/>
      <c r="N185" s="34"/>
    </row>
    <row r="186">
      <c r="L186" s="34"/>
      <c r="N186" s="34"/>
    </row>
    <row r="187">
      <c r="L187" s="34"/>
      <c r="N187" s="34"/>
    </row>
    <row r="188">
      <c r="L188" s="34"/>
      <c r="N188" s="34"/>
    </row>
    <row r="189">
      <c r="L189" s="34"/>
      <c r="N189" s="34"/>
    </row>
    <row r="190">
      <c r="L190" s="34"/>
      <c r="N190" s="34"/>
    </row>
    <row r="191">
      <c r="L191" s="34"/>
      <c r="N191" s="34"/>
    </row>
    <row r="192">
      <c r="L192" s="34"/>
      <c r="N192" s="34"/>
    </row>
    <row r="193">
      <c r="L193" s="34"/>
      <c r="N193" s="34"/>
    </row>
    <row r="194">
      <c r="L194" s="34"/>
      <c r="N194" s="34"/>
    </row>
    <row r="195">
      <c r="L195" s="34"/>
      <c r="N195" s="34"/>
    </row>
    <row r="196">
      <c r="L196" s="34"/>
      <c r="N196" s="34"/>
    </row>
    <row r="197">
      <c r="L197" s="34"/>
      <c r="N197" s="34"/>
    </row>
    <row r="198">
      <c r="L198" s="34"/>
      <c r="N198" s="34"/>
    </row>
    <row r="199">
      <c r="L199" s="34"/>
      <c r="N199" s="34"/>
    </row>
    <row r="200">
      <c r="L200" s="34"/>
      <c r="N200" s="34"/>
    </row>
    <row r="201">
      <c r="L201" s="34"/>
      <c r="N201" s="34"/>
    </row>
    <row r="202">
      <c r="L202" s="34"/>
      <c r="N202" s="34"/>
    </row>
    <row r="203">
      <c r="L203" s="34"/>
      <c r="N203" s="34"/>
    </row>
    <row r="204">
      <c r="L204" s="34"/>
      <c r="N204" s="34"/>
    </row>
    <row r="205">
      <c r="L205" s="34"/>
      <c r="N205" s="34"/>
    </row>
    <row r="206">
      <c r="L206" s="34"/>
      <c r="N206" s="34"/>
    </row>
    <row r="207">
      <c r="L207" s="34"/>
      <c r="N207" s="34"/>
    </row>
    <row r="208">
      <c r="L208" s="34"/>
      <c r="N208" s="34"/>
    </row>
    <row r="209">
      <c r="L209" s="34"/>
      <c r="N209" s="34"/>
    </row>
    <row r="210">
      <c r="L210" s="34"/>
      <c r="N210" s="34"/>
    </row>
    <row r="211">
      <c r="L211" s="34"/>
      <c r="N211" s="34"/>
    </row>
    <row r="212">
      <c r="L212" s="34"/>
      <c r="N212" s="34"/>
    </row>
    <row r="213">
      <c r="L213" s="34"/>
      <c r="N213" s="34"/>
    </row>
    <row r="214">
      <c r="L214" s="34"/>
      <c r="N214" s="34"/>
    </row>
    <row r="215">
      <c r="L215" s="34"/>
      <c r="N215" s="34"/>
    </row>
    <row r="216">
      <c r="L216" s="34"/>
      <c r="N216" s="34"/>
    </row>
    <row r="217">
      <c r="L217" s="34"/>
      <c r="N217" s="34"/>
    </row>
    <row r="218">
      <c r="L218" s="34"/>
      <c r="N218" s="34"/>
    </row>
    <row r="219">
      <c r="L219" s="34"/>
      <c r="N219" s="34"/>
    </row>
    <row r="220">
      <c r="L220" s="34"/>
      <c r="N220" s="34"/>
    </row>
    <row r="221">
      <c r="L221" s="34"/>
      <c r="N221" s="34"/>
    </row>
    <row r="222">
      <c r="L222" s="34"/>
      <c r="N222" s="34"/>
    </row>
    <row r="223">
      <c r="L223" s="34"/>
      <c r="N223" s="34"/>
    </row>
    <row r="224">
      <c r="L224" s="34"/>
      <c r="N224" s="34"/>
    </row>
    <row r="225">
      <c r="L225" s="34"/>
      <c r="N225" s="34"/>
    </row>
    <row r="226">
      <c r="L226" s="34"/>
      <c r="N226" s="34"/>
    </row>
    <row r="227">
      <c r="L227" s="34"/>
      <c r="N227" s="34"/>
    </row>
    <row r="228">
      <c r="L228" s="34"/>
      <c r="N228" s="34"/>
    </row>
    <row r="229">
      <c r="L229" s="34"/>
      <c r="N229" s="34"/>
    </row>
    <row r="230">
      <c r="L230" s="34"/>
      <c r="N230" s="34"/>
    </row>
    <row r="231">
      <c r="L231" s="34"/>
      <c r="N231" s="34"/>
    </row>
    <row r="232">
      <c r="L232" s="34"/>
      <c r="N232" s="34"/>
    </row>
    <row r="233">
      <c r="L233" s="34"/>
      <c r="N233" s="34"/>
    </row>
    <row r="234">
      <c r="L234" s="34"/>
      <c r="N234" s="34"/>
    </row>
    <row r="235">
      <c r="L235" s="34"/>
      <c r="N235" s="34"/>
    </row>
    <row r="236">
      <c r="L236" s="34"/>
      <c r="N236" s="34"/>
    </row>
    <row r="237">
      <c r="L237" s="34"/>
      <c r="N237" s="34"/>
    </row>
    <row r="238">
      <c r="L238" s="34"/>
      <c r="N238" s="34"/>
    </row>
    <row r="239">
      <c r="L239" s="34"/>
      <c r="N239" s="34"/>
    </row>
    <row r="240">
      <c r="L240" s="34"/>
      <c r="N240" s="34"/>
    </row>
    <row r="241">
      <c r="L241" s="34"/>
      <c r="N241" s="34"/>
    </row>
    <row r="242">
      <c r="L242" s="34"/>
      <c r="N242" s="34"/>
    </row>
    <row r="243">
      <c r="L243" s="34"/>
      <c r="N243" s="34"/>
    </row>
    <row r="244">
      <c r="L244" s="34"/>
      <c r="N244" s="34"/>
    </row>
    <row r="245">
      <c r="L245" s="34"/>
      <c r="N245" s="34"/>
    </row>
    <row r="246">
      <c r="L246" s="34"/>
      <c r="N246" s="34"/>
    </row>
    <row r="247">
      <c r="L247" s="34"/>
      <c r="N247" s="34"/>
    </row>
    <row r="248">
      <c r="L248" s="34"/>
      <c r="N248" s="34"/>
    </row>
    <row r="249">
      <c r="L249" s="34"/>
      <c r="N249" s="34"/>
    </row>
    <row r="250">
      <c r="L250" s="34"/>
      <c r="N250" s="34"/>
    </row>
    <row r="251">
      <c r="L251" s="34"/>
      <c r="N251" s="34"/>
    </row>
    <row r="252">
      <c r="L252" s="34"/>
      <c r="N252" s="34"/>
    </row>
    <row r="253">
      <c r="L253" s="34"/>
      <c r="N253" s="34"/>
    </row>
    <row r="254">
      <c r="L254" s="34"/>
      <c r="N254" s="34"/>
    </row>
    <row r="255">
      <c r="L255" s="34"/>
      <c r="N255" s="34"/>
    </row>
    <row r="256">
      <c r="L256" s="34"/>
      <c r="N256" s="34"/>
    </row>
    <row r="257">
      <c r="L257" s="34"/>
      <c r="N257" s="34"/>
    </row>
    <row r="258">
      <c r="L258" s="34"/>
      <c r="N258" s="34"/>
    </row>
    <row r="259">
      <c r="L259" s="34"/>
      <c r="N259" s="34"/>
    </row>
    <row r="260">
      <c r="L260" s="34"/>
      <c r="N260" s="34"/>
    </row>
    <row r="261">
      <c r="L261" s="34"/>
      <c r="N261" s="34"/>
    </row>
    <row r="262">
      <c r="L262" s="34"/>
      <c r="N262" s="34"/>
    </row>
    <row r="263">
      <c r="L263" s="34"/>
      <c r="N263" s="34"/>
    </row>
    <row r="264">
      <c r="L264" s="34"/>
      <c r="N264" s="34"/>
    </row>
    <row r="265">
      <c r="L265" s="34"/>
      <c r="N265" s="34"/>
    </row>
    <row r="266">
      <c r="L266" s="34"/>
      <c r="N266" s="34"/>
    </row>
    <row r="267">
      <c r="L267" s="34"/>
      <c r="N267" s="34"/>
    </row>
    <row r="268">
      <c r="L268" s="34"/>
      <c r="N268" s="34"/>
    </row>
    <row r="269">
      <c r="L269" s="34"/>
      <c r="N269" s="34"/>
    </row>
    <row r="270">
      <c r="L270" s="34"/>
      <c r="N270" s="34"/>
    </row>
    <row r="271">
      <c r="L271" s="34"/>
      <c r="N271" s="34"/>
    </row>
    <row r="272">
      <c r="L272" s="34"/>
      <c r="N272" s="34"/>
    </row>
    <row r="273">
      <c r="L273" s="34"/>
      <c r="N273" s="34"/>
    </row>
    <row r="274">
      <c r="L274" s="34"/>
      <c r="N274" s="34"/>
    </row>
    <row r="275">
      <c r="L275" s="34"/>
      <c r="N275" s="34"/>
    </row>
    <row r="276">
      <c r="L276" s="34"/>
      <c r="N276" s="34"/>
    </row>
    <row r="277">
      <c r="L277" s="34"/>
      <c r="N277" s="34"/>
    </row>
    <row r="278">
      <c r="L278" s="34"/>
      <c r="N278" s="34"/>
    </row>
    <row r="279">
      <c r="L279" s="34"/>
      <c r="N279" s="34"/>
    </row>
    <row r="280">
      <c r="L280" s="34"/>
      <c r="N280" s="34"/>
    </row>
    <row r="281">
      <c r="L281" s="34"/>
      <c r="N281" s="34"/>
    </row>
    <row r="282">
      <c r="L282" s="34"/>
      <c r="N282" s="34"/>
    </row>
    <row r="283">
      <c r="L283" s="34"/>
      <c r="N283" s="34"/>
    </row>
    <row r="284">
      <c r="L284" s="34"/>
      <c r="N284" s="34"/>
    </row>
    <row r="285">
      <c r="L285" s="34"/>
      <c r="N285" s="34"/>
    </row>
    <row r="286">
      <c r="L286" s="34"/>
      <c r="N286" s="34"/>
    </row>
    <row r="287">
      <c r="L287" s="34"/>
      <c r="N287" s="34"/>
    </row>
    <row r="288">
      <c r="L288" s="34"/>
      <c r="N288" s="34"/>
    </row>
    <row r="289">
      <c r="L289" s="34"/>
      <c r="N289" s="34"/>
    </row>
    <row r="290">
      <c r="L290" s="34"/>
      <c r="N290" s="34"/>
    </row>
    <row r="291">
      <c r="L291" s="34"/>
      <c r="N291" s="34"/>
    </row>
    <row r="292">
      <c r="L292" s="34"/>
      <c r="N292" s="34"/>
    </row>
    <row r="293">
      <c r="L293" s="34"/>
      <c r="N293" s="34"/>
    </row>
    <row r="294">
      <c r="L294" s="34"/>
      <c r="N294" s="34"/>
    </row>
    <row r="295">
      <c r="L295" s="34"/>
      <c r="N295" s="34"/>
    </row>
    <row r="296">
      <c r="L296" s="34"/>
      <c r="N296" s="34"/>
    </row>
    <row r="297">
      <c r="L297" s="34"/>
      <c r="N297" s="34"/>
    </row>
    <row r="298">
      <c r="L298" s="34"/>
      <c r="N298" s="34"/>
    </row>
    <row r="299">
      <c r="L299" s="34"/>
      <c r="N299" s="34"/>
    </row>
    <row r="300">
      <c r="L300" s="34"/>
      <c r="N300" s="34"/>
    </row>
    <row r="301">
      <c r="L301" s="34"/>
      <c r="N301" s="34"/>
    </row>
    <row r="302">
      <c r="L302" s="34"/>
      <c r="N302" s="34"/>
    </row>
    <row r="303">
      <c r="L303" s="34"/>
      <c r="N303" s="34"/>
    </row>
    <row r="304">
      <c r="L304" s="34"/>
      <c r="N304" s="34"/>
    </row>
    <row r="305">
      <c r="L305" s="34"/>
      <c r="N305" s="34"/>
    </row>
    <row r="306">
      <c r="L306" s="34"/>
      <c r="N306" s="34"/>
    </row>
    <row r="307">
      <c r="L307" s="34"/>
      <c r="N307" s="34"/>
    </row>
    <row r="308">
      <c r="L308" s="34"/>
      <c r="N308" s="34"/>
    </row>
    <row r="309">
      <c r="L309" s="34"/>
      <c r="N309" s="34"/>
    </row>
    <row r="310">
      <c r="L310" s="34"/>
      <c r="N310" s="34"/>
    </row>
    <row r="311">
      <c r="L311" s="34"/>
      <c r="N311" s="34"/>
    </row>
    <row r="312">
      <c r="L312" s="34"/>
      <c r="N312" s="34"/>
    </row>
    <row r="313">
      <c r="L313" s="34"/>
      <c r="N313" s="34"/>
    </row>
    <row r="314">
      <c r="L314" s="34"/>
      <c r="N314" s="34"/>
    </row>
    <row r="315">
      <c r="L315" s="34"/>
      <c r="N315" s="34"/>
    </row>
    <row r="316">
      <c r="L316" s="34"/>
      <c r="N316" s="34"/>
    </row>
    <row r="317">
      <c r="L317" s="34"/>
      <c r="N317" s="34"/>
    </row>
    <row r="318">
      <c r="L318" s="34"/>
      <c r="N318" s="34"/>
    </row>
    <row r="319">
      <c r="L319" s="34"/>
      <c r="N319" s="34"/>
    </row>
    <row r="320">
      <c r="L320" s="34"/>
      <c r="N320" s="34"/>
    </row>
    <row r="321">
      <c r="L321" s="34"/>
      <c r="N321" s="34"/>
    </row>
    <row r="322">
      <c r="L322" s="34"/>
      <c r="N322" s="34"/>
    </row>
    <row r="323">
      <c r="L323" s="34"/>
      <c r="N323" s="34"/>
    </row>
    <row r="324">
      <c r="L324" s="34"/>
      <c r="N324" s="34"/>
    </row>
    <row r="325">
      <c r="L325" s="34"/>
      <c r="N325" s="34"/>
    </row>
    <row r="326">
      <c r="L326" s="34"/>
      <c r="N326" s="34"/>
    </row>
    <row r="327">
      <c r="L327" s="34"/>
      <c r="N327" s="34"/>
    </row>
    <row r="328">
      <c r="L328" s="34"/>
      <c r="N328" s="34"/>
    </row>
    <row r="329">
      <c r="L329" s="34"/>
      <c r="N329" s="34"/>
    </row>
    <row r="330">
      <c r="L330" s="34"/>
      <c r="N330" s="34"/>
    </row>
    <row r="331">
      <c r="L331" s="34"/>
      <c r="N331" s="34"/>
    </row>
    <row r="332">
      <c r="L332" s="34"/>
      <c r="N332" s="34"/>
    </row>
    <row r="333">
      <c r="L333" s="34"/>
      <c r="N333" s="34"/>
    </row>
    <row r="334">
      <c r="L334" s="34"/>
      <c r="N334" s="34"/>
    </row>
    <row r="335">
      <c r="L335" s="34"/>
      <c r="N335" s="34"/>
    </row>
    <row r="336">
      <c r="L336" s="34"/>
      <c r="N336" s="34"/>
    </row>
    <row r="337">
      <c r="L337" s="34"/>
      <c r="N337" s="34"/>
    </row>
    <row r="338">
      <c r="L338" s="34"/>
      <c r="N338" s="34"/>
    </row>
    <row r="339">
      <c r="L339" s="34"/>
      <c r="N339" s="34"/>
    </row>
    <row r="340">
      <c r="L340" s="34"/>
      <c r="N340" s="34"/>
    </row>
    <row r="341">
      <c r="L341" s="34"/>
      <c r="N341" s="34"/>
    </row>
    <row r="342">
      <c r="L342" s="34"/>
      <c r="N342" s="34"/>
    </row>
    <row r="343">
      <c r="L343" s="34"/>
      <c r="N343" s="34"/>
    </row>
    <row r="344">
      <c r="L344" s="34"/>
      <c r="N344" s="34"/>
    </row>
    <row r="345">
      <c r="L345" s="34"/>
      <c r="N345" s="34"/>
    </row>
    <row r="346">
      <c r="L346" s="34"/>
      <c r="N346" s="34"/>
    </row>
    <row r="347">
      <c r="L347" s="34"/>
      <c r="N347" s="34"/>
    </row>
    <row r="348">
      <c r="L348" s="34"/>
      <c r="N348" s="34"/>
    </row>
    <row r="349">
      <c r="L349" s="34"/>
      <c r="N349" s="34"/>
    </row>
    <row r="350">
      <c r="L350" s="34"/>
      <c r="N350" s="34"/>
    </row>
    <row r="351">
      <c r="L351" s="34"/>
      <c r="N351" s="34"/>
    </row>
    <row r="352">
      <c r="L352" s="34"/>
      <c r="N352" s="34"/>
    </row>
    <row r="353">
      <c r="L353" s="34"/>
      <c r="N353" s="34"/>
    </row>
    <row r="354">
      <c r="L354" s="34"/>
      <c r="N354" s="34"/>
    </row>
    <row r="355">
      <c r="L355" s="34"/>
      <c r="N355" s="34"/>
    </row>
    <row r="356">
      <c r="L356" s="34"/>
      <c r="N356" s="34"/>
    </row>
    <row r="357">
      <c r="L357" s="34"/>
      <c r="N357" s="34"/>
    </row>
    <row r="358">
      <c r="L358" s="34"/>
      <c r="N358" s="34"/>
    </row>
    <row r="359">
      <c r="L359" s="34"/>
      <c r="N359" s="34"/>
    </row>
    <row r="360">
      <c r="L360" s="34"/>
      <c r="N360" s="34"/>
    </row>
    <row r="361">
      <c r="L361" s="34"/>
      <c r="N361" s="34"/>
    </row>
    <row r="362">
      <c r="L362" s="34"/>
      <c r="N362" s="34"/>
    </row>
    <row r="363">
      <c r="L363" s="34"/>
      <c r="N363" s="34"/>
    </row>
    <row r="364">
      <c r="L364" s="34"/>
      <c r="N364" s="34"/>
    </row>
    <row r="365">
      <c r="L365" s="34"/>
      <c r="N365" s="34"/>
    </row>
    <row r="366">
      <c r="L366" s="34"/>
      <c r="N366" s="34"/>
    </row>
    <row r="367">
      <c r="L367" s="34"/>
      <c r="N367" s="34"/>
    </row>
    <row r="368">
      <c r="L368" s="34"/>
      <c r="N368" s="34"/>
    </row>
    <row r="369">
      <c r="L369" s="34"/>
      <c r="N369" s="34"/>
    </row>
    <row r="370">
      <c r="L370" s="34"/>
      <c r="N370" s="34"/>
    </row>
    <row r="371">
      <c r="L371" s="34"/>
      <c r="N371" s="34"/>
    </row>
    <row r="372">
      <c r="L372" s="34"/>
      <c r="N372" s="34"/>
    </row>
    <row r="373">
      <c r="L373" s="34"/>
      <c r="N373" s="34"/>
    </row>
    <row r="374">
      <c r="L374" s="34"/>
      <c r="N374" s="34"/>
    </row>
    <row r="375">
      <c r="L375" s="34"/>
      <c r="N375" s="34"/>
    </row>
    <row r="376">
      <c r="L376" s="34"/>
      <c r="N376" s="34"/>
    </row>
    <row r="377">
      <c r="L377" s="34"/>
      <c r="N377" s="34"/>
    </row>
    <row r="378">
      <c r="L378" s="34"/>
      <c r="N378" s="34"/>
    </row>
    <row r="379">
      <c r="L379" s="34"/>
      <c r="N379" s="34"/>
    </row>
    <row r="380">
      <c r="L380" s="34"/>
      <c r="N380" s="34"/>
    </row>
    <row r="381">
      <c r="L381" s="34"/>
      <c r="N381" s="34"/>
    </row>
    <row r="382">
      <c r="L382" s="34"/>
      <c r="N382" s="34"/>
    </row>
    <row r="383">
      <c r="L383" s="34"/>
      <c r="N383" s="34"/>
    </row>
    <row r="384">
      <c r="L384" s="34"/>
      <c r="N384" s="34"/>
    </row>
    <row r="385">
      <c r="L385" s="34"/>
      <c r="N385" s="34"/>
    </row>
    <row r="386">
      <c r="L386" s="34"/>
      <c r="N386" s="34"/>
    </row>
    <row r="387">
      <c r="L387" s="34"/>
      <c r="N387" s="34"/>
    </row>
    <row r="388">
      <c r="L388" s="34"/>
      <c r="N388" s="34"/>
    </row>
    <row r="389">
      <c r="L389" s="34"/>
      <c r="N389" s="34"/>
    </row>
    <row r="390">
      <c r="L390" s="34"/>
      <c r="N390" s="34"/>
    </row>
    <row r="391">
      <c r="L391" s="34"/>
      <c r="N391" s="34"/>
    </row>
    <row r="392">
      <c r="L392" s="34"/>
      <c r="N392" s="34"/>
    </row>
    <row r="393">
      <c r="L393" s="34"/>
      <c r="N393" s="34"/>
    </row>
    <row r="394">
      <c r="L394" s="34"/>
      <c r="N394" s="34"/>
    </row>
    <row r="395">
      <c r="L395" s="34"/>
      <c r="N395" s="34"/>
    </row>
    <row r="396">
      <c r="L396" s="34"/>
      <c r="N396" s="34"/>
    </row>
    <row r="397">
      <c r="L397" s="34"/>
      <c r="N397" s="34"/>
    </row>
    <row r="398">
      <c r="L398" s="34"/>
      <c r="N398" s="34"/>
    </row>
    <row r="399">
      <c r="L399" s="34"/>
      <c r="N399" s="34"/>
    </row>
    <row r="400">
      <c r="L400" s="34"/>
      <c r="N400" s="34"/>
    </row>
    <row r="401">
      <c r="L401" s="34"/>
      <c r="N401" s="34"/>
    </row>
    <row r="402">
      <c r="L402" s="34"/>
      <c r="N402" s="34"/>
    </row>
    <row r="403">
      <c r="L403" s="34"/>
      <c r="N403" s="34"/>
    </row>
    <row r="404">
      <c r="L404" s="34"/>
      <c r="N404" s="34"/>
    </row>
    <row r="405">
      <c r="L405" s="34"/>
      <c r="N405" s="34"/>
    </row>
    <row r="406">
      <c r="L406" s="34"/>
      <c r="N406" s="34"/>
    </row>
    <row r="407">
      <c r="L407" s="34"/>
      <c r="N407" s="34"/>
    </row>
    <row r="408">
      <c r="L408" s="34"/>
      <c r="N408" s="34"/>
    </row>
    <row r="409">
      <c r="L409" s="34"/>
      <c r="N409" s="34"/>
    </row>
    <row r="410">
      <c r="L410" s="34"/>
      <c r="N410" s="34"/>
    </row>
    <row r="411">
      <c r="L411" s="34"/>
      <c r="N411" s="34"/>
    </row>
    <row r="412">
      <c r="L412" s="34"/>
      <c r="N412" s="34"/>
    </row>
    <row r="413">
      <c r="L413" s="34"/>
      <c r="N413" s="34"/>
    </row>
    <row r="414">
      <c r="L414" s="34"/>
      <c r="N414" s="34"/>
    </row>
    <row r="415">
      <c r="L415" s="34"/>
      <c r="N415" s="34"/>
    </row>
    <row r="416">
      <c r="L416" s="34"/>
      <c r="N416" s="34"/>
    </row>
    <row r="417">
      <c r="L417" s="34"/>
      <c r="N417" s="34"/>
    </row>
    <row r="418">
      <c r="L418" s="34"/>
      <c r="N418" s="34"/>
    </row>
    <row r="419">
      <c r="L419" s="34"/>
      <c r="N419" s="34"/>
    </row>
    <row r="420">
      <c r="L420" s="34"/>
      <c r="N420" s="34"/>
    </row>
    <row r="421">
      <c r="L421" s="34"/>
      <c r="N421" s="34"/>
    </row>
    <row r="422">
      <c r="L422" s="34"/>
      <c r="N422" s="34"/>
    </row>
    <row r="423">
      <c r="L423" s="34"/>
      <c r="N423" s="34"/>
    </row>
    <row r="424">
      <c r="L424" s="34"/>
      <c r="N424" s="34"/>
    </row>
    <row r="425">
      <c r="L425" s="34"/>
      <c r="N425" s="34"/>
    </row>
    <row r="426">
      <c r="L426" s="34"/>
      <c r="N426" s="34"/>
    </row>
    <row r="427">
      <c r="L427" s="34"/>
      <c r="N427" s="34"/>
    </row>
    <row r="428">
      <c r="L428" s="34"/>
      <c r="N428" s="34"/>
    </row>
    <row r="429">
      <c r="L429" s="34"/>
      <c r="N429" s="34"/>
    </row>
    <row r="430">
      <c r="L430" s="34"/>
      <c r="N430" s="34"/>
    </row>
    <row r="431">
      <c r="L431" s="34"/>
      <c r="N431" s="34"/>
    </row>
    <row r="432">
      <c r="L432" s="34"/>
      <c r="N432" s="34"/>
    </row>
    <row r="433">
      <c r="L433" s="34"/>
      <c r="N433" s="34"/>
    </row>
    <row r="434">
      <c r="L434" s="34"/>
      <c r="N434" s="34"/>
    </row>
    <row r="435">
      <c r="L435" s="34"/>
      <c r="N435" s="34"/>
    </row>
    <row r="436">
      <c r="L436" s="34"/>
      <c r="N436" s="34"/>
    </row>
    <row r="437">
      <c r="L437" s="34"/>
      <c r="N437" s="34"/>
    </row>
    <row r="438">
      <c r="L438" s="34"/>
      <c r="N438" s="34"/>
    </row>
    <row r="439">
      <c r="L439" s="34"/>
      <c r="N439" s="34"/>
    </row>
    <row r="440">
      <c r="L440" s="34"/>
      <c r="N440" s="34"/>
    </row>
    <row r="441">
      <c r="L441" s="34"/>
      <c r="N441" s="34"/>
    </row>
    <row r="442">
      <c r="L442" s="34"/>
      <c r="N442" s="34"/>
    </row>
    <row r="443">
      <c r="L443" s="34"/>
      <c r="N443" s="34"/>
    </row>
    <row r="444">
      <c r="L444" s="34"/>
      <c r="N444" s="34"/>
    </row>
    <row r="445">
      <c r="L445" s="34"/>
      <c r="N445" s="34"/>
    </row>
    <row r="446">
      <c r="L446" s="34"/>
      <c r="N446" s="34"/>
    </row>
    <row r="447">
      <c r="L447" s="34"/>
      <c r="N447" s="34"/>
    </row>
    <row r="448">
      <c r="L448" s="34"/>
      <c r="N448" s="34"/>
    </row>
    <row r="449">
      <c r="L449" s="34"/>
      <c r="N449" s="34"/>
    </row>
    <row r="450">
      <c r="L450" s="34"/>
      <c r="N450" s="34"/>
    </row>
    <row r="451">
      <c r="L451" s="34"/>
      <c r="N451" s="34"/>
    </row>
    <row r="452">
      <c r="L452" s="34"/>
      <c r="N452" s="34"/>
    </row>
    <row r="453">
      <c r="L453" s="34"/>
      <c r="N453" s="34"/>
    </row>
    <row r="454">
      <c r="L454" s="34"/>
      <c r="N454" s="34"/>
    </row>
    <row r="455">
      <c r="L455" s="34"/>
      <c r="N455" s="34"/>
    </row>
    <row r="456">
      <c r="L456" s="34"/>
      <c r="N456" s="34"/>
    </row>
    <row r="457">
      <c r="L457" s="34"/>
      <c r="N457" s="34"/>
    </row>
    <row r="458">
      <c r="L458" s="34"/>
      <c r="N458" s="34"/>
    </row>
    <row r="459">
      <c r="L459" s="34"/>
      <c r="N459" s="34"/>
    </row>
    <row r="460">
      <c r="L460" s="34"/>
      <c r="N460" s="34"/>
    </row>
    <row r="461">
      <c r="L461" s="34"/>
      <c r="N461" s="34"/>
    </row>
    <row r="462">
      <c r="L462" s="34"/>
      <c r="N462" s="34"/>
    </row>
    <row r="463">
      <c r="L463" s="34"/>
      <c r="N463" s="34"/>
    </row>
    <row r="464">
      <c r="L464" s="34"/>
      <c r="N464" s="34"/>
    </row>
    <row r="465">
      <c r="L465" s="34"/>
      <c r="N465" s="34"/>
    </row>
    <row r="466">
      <c r="L466" s="34"/>
      <c r="N466" s="34"/>
    </row>
    <row r="467">
      <c r="L467" s="34"/>
      <c r="N467" s="34"/>
    </row>
    <row r="468">
      <c r="L468" s="34"/>
      <c r="N468" s="34"/>
    </row>
    <row r="469">
      <c r="L469" s="34"/>
      <c r="N469" s="34"/>
    </row>
    <row r="470">
      <c r="L470" s="34"/>
      <c r="N470" s="34"/>
    </row>
    <row r="471">
      <c r="L471" s="34"/>
      <c r="N471" s="34"/>
    </row>
    <row r="472">
      <c r="L472" s="34"/>
      <c r="N472" s="34"/>
    </row>
    <row r="473">
      <c r="L473" s="34"/>
      <c r="N473" s="34"/>
    </row>
    <row r="474">
      <c r="L474" s="34"/>
      <c r="N474" s="34"/>
    </row>
    <row r="475">
      <c r="L475" s="34"/>
      <c r="N475" s="34"/>
    </row>
    <row r="476">
      <c r="L476" s="34"/>
      <c r="N476" s="34"/>
    </row>
    <row r="477">
      <c r="L477" s="34"/>
      <c r="N477" s="34"/>
    </row>
    <row r="478">
      <c r="L478" s="34"/>
      <c r="N478" s="34"/>
    </row>
    <row r="479">
      <c r="L479" s="34"/>
      <c r="N479" s="34"/>
    </row>
    <row r="480">
      <c r="L480" s="34"/>
      <c r="N480" s="34"/>
    </row>
    <row r="481">
      <c r="L481" s="34"/>
      <c r="N481" s="34"/>
    </row>
    <row r="482">
      <c r="L482" s="34"/>
      <c r="N482" s="34"/>
    </row>
    <row r="483">
      <c r="L483" s="34"/>
      <c r="N483" s="34"/>
    </row>
    <row r="484">
      <c r="L484" s="34"/>
      <c r="N484" s="34"/>
    </row>
    <row r="485">
      <c r="L485" s="34"/>
      <c r="N485" s="34"/>
    </row>
    <row r="486">
      <c r="L486" s="34"/>
      <c r="N486" s="34"/>
    </row>
    <row r="487">
      <c r="L487" s="34"/>
      <c r="N487" s="34"/>
    </row>
    <row r="488">
      <c r="L488" s="34"/>
      <c r="N488" s="34"/>
    </row>
    <row r="489">
      <c r="L489" s="34"/>
      <c r="N489" s="34"/>
    </row>
    <row r="490">
      <c r="L490" s="34"/>
      <c r="N490" s="34"/>
    </row>
    <row r="491">
      <c r="L491" s="34"/>
      <c r="N491" s="34"/>
    </row>
    <row r="492">
      <c r="L492" s="34"/>
      <c r="N492" s="34"/>
    </row>
    <row r="493">
      <c r="L493" s="34"/>
      <c r="N493" s="34"/>
    </row>
    <row r="494">
      <c r="L494" s="34"/>
      <c r="N494" s="34"/>
    </row>
    <row r="495">
      <c r="L495" s="34"/>
      <c r="N495" s="34"/>
    </row>
    <row r="496">
      <c r="L496" s="34"/>
      <c r="N496" s="34"/>
    </row>
    <row r="497">
      <c r="L497" s="34"/>
      <c r="N497" s="34"/>
    </row>
    <row r="498">
      <c r="L498" s="34"/>
      <c r="N498" s="34"/>
    </row>
    <row r="499">
      <c r="L499" s="34"/>
      <c r="N499" s="34"/>
    </row>
    <row r="500">
      <c r="L500" s="34"/>
      <c r="N500" s="34"/>
    </row>
    <row r="501">
      <c r="L501" s="34"/>
      <c r="N501" s="34"/>
    </row>
    <row r="502">
      <c r="L502" s="34"/>
      <c r="N502" s="34"/>
    </row>
    <row r="503">
      <c r="L503" s="34"/>
      <c r="N503" s="34"/>
    </row>
    <row r="504">
      <c r="L504" s="34"/>
      <c r="N504" s="34"/>
    </row>
    <row r="505">
      <c r="L505" s="34"/>
      <c r="N505" s="34"/>
    </row>
    <row r="506">
      <c r="L506" s="34"/>
      <c r="N506" s="34"/>
    </row>
    <row r="507">
      <c r="L507" s="34"/>
      <c r="N507" s="34"/>
    </row>
    <row r="508">
      <c r="L508" s="34"/>
      <c r="N508" s="34"/>
    </row>
    <row r="509">
      <c r="L509" s="34"/>
      <c r="N509" s="34"/>
    </row>
    <row r="510">
      <c r="L510" s="34"/>
      <c r="N510" s="34"/>
    </row>
    <row r="511">
      <c r="L511" s="34"/>
      <c r="N511" s="34"/>
    </row>
    <row r="512">
      <c r="L512" s="34"/>
      <c r="N512" s="34"/>
    </row>
    <row r="513">
      <c r="L513" s="34"/>
      <c r="N513" s="34"/>
    </row>
    <row r="514">
      <c r="L514" s="34"/>
      <c r="N514" s="34"/>
    </row>
    <row r="515">
      <c r="L515" s="34"/>
      <c r="N515" s="34"/>
    </row>
    <row r="516">
      <c r="L516" s="34"/>
      <c r="N516" s="34"/>
    </row>
    <row r="517">
      <c r="L517" s="34"/>
      <c r="N517" s="34"/>
    </row>
    <row r="518">
      <c r="L518" s="34"/>
      <c r="N518" s="34"/>
    </row>
    <row r="519">
      <c r="L519" s="34"/>
      <c r="N519" s="34"/>
    </row>
    <row r="520">
      <c r="L520" s="34"/>
      <c r="N520" s="34"/>
    </row>
    <row r="521">
      <c r="L521" s="34"/>
      <c r="N521" s="34"/>
    </row>
    <row r="522">
      <c r="L522" s="34"/>
      <c r="N522" s="34"/>
    </row>
    <row r="523">
      <c r="L523" s="34"/>
      <c r="N523" s="34"/>
    </row>
    <row r="524">
      <c r="L524" s="34"/>
      <c r="N524" s="34"/>
    </row>
    <row r="525">
      <c r="L525" s="34"/>
      <c r="N525" s="34"/>
    </row>
    <row r="526">
      <c r="L526" s="34"/>
      <c r="N526" s="34"/>
    </row>
    <row r="527">
      <c r="L527" s="34"/>
      <c r="N527" s="34"/>
    </row>
    <row r="528">
      <c r="L528" s="34"/>
      <c r="N528" s="34"/>
    </row>
    <row r="529">
      <c r="L529" s="34"/>
      <c r="N529" s="34"/>
    </row>
    <row r="530">
      <c r="L530" s="34"/>
      <c r="N530" s="34"/>
    </row>
    <row r="531">
      <c r="L531" s="34"/>
      <c r="N531" s="34"/>
    </row>
    <row r="532">
      <c r="L532" s="34"/>
      <c r="N532" s="34"/>
    </row>
    <row r="533">
      <c r="L533" s="34"/>
      <c r="N533" s="34"/>
    </row>
    <row r="534">
      <c r="L534" s="34"/>
      <c r="N534" s="34"/>
    </row>
    <row r="535">
      <c r="L535" s="34"/>
      <c r="N535" s="34"/>
    </row>
    <row r="536">
      <c r="L536" s="34"/>
      <c r="N536" s="34"/>
    </row>
    <row r="537">
      <c r="L537" s="34"/>
      <c r="N537" s="34"/>
    </row>
    <row r="538">
      <c r="L538" s="34"/>
      <c r="N538" s="34"/>
    </row>
    <row r="539">
      <c r="L539" s="34"/>
      <c r="N539" s="34"/>
    </row>
    <row r="540">
      <c r="L540" s="34"/>
      <c r="N540" s="34"/>
    </row>
    <row r="541">
      <c r="L541" s="34"/>
      <c r="N541" s="34"/>
    </row>
    <row r="542">
      <c r="L542" s="34"/>
      <c r="N542" s="34"/>
    </row>
    <row r="543">
      <c r="L543" s="34"/>
      <c r="N543" s="34"/>
    </row>
    <row r="544">
      <c r="L544" s="34"/>
      <c r="N544" s="34"/>
    </row>
    <row r="545">
      <c r="L545" s="34"/>
      <c r="N545" s="34"/>
    </row>
    <row r="546">
      <c r="L546" s="34"/>
      <c r="N546" s="34"/>
    </row>
    <row r="547">
      <c r="L547" s="34"/>
      <c r="N547" s="34"/>
    </row>
    <row r="548">
      <c r="L548" s="34"/>
      <c r="N548" s="34"/>
    </row>
    <row r="549">
      <c r="L549" s="34"/>
      <c r="N549" s="34"/>
    </row>
    <row r="550">
      <c r="L550" s="34"/>
      <c r="N550" s="34"/>
    </row>
    <row r="551">
      <c r="L551" s="34"/>
      <c r="N551" s="34"/>
    </row>
    <row r="552">
      <c r="L552" s="34"/>
      <c r="N552" s="34"/>
    </row>
    <row r="553">
      <c r="L553" s="34"/>
      <c r="N553" s="34"/>
    </row>
    <row r="554">
      <c r="L554" s="34"/>
      <c r="N554" s="34"/>
    </row>
    <row r="555">
      <c r="L555" s="34"/>
      <c r="N555" s="34"/>
    </row>
    <row r="556">
      <c r="L556" s="34"/>
      <c r="N556" s="34"/>
    </row>
    <row r="557">
      <c r="L557" s="34"/>
      <c r="N557" s="34"/>
    </row>
    <row r="558">
      <c r="L558" s="34"/>
      <c r="N558" s="34"/>
    </row>
    <row r="559">
      <c r="L559" s="34"/>
      <c r="N559" s="34"/>
    </row>
    <row r="560">
      <c r="L560" s="34"/>
      <c r="N560" s="34"/>
    </row>
    <row r="561">
      <c r="L561" s="34"/>
      <c r="N561" s="34"/>
    </row>
    <row r="562">
      <c r="L562" s="34"/>
      <c r="N562" s="34"/>
    </row>
    <row r="563">
      <c r="L563" s="34"/>
      <c r="N563" s="34"/>
    </row>
    <row r="564">
      <c r="L564" s="34"/>
      <c r="N564" s="34"/>
    </row>
    <row r="565">
      <c r="L565" s="34"/>
      <c r="N565" s="34"/>
    </row>
    <row r="566">
      <c r="L566" s="34"/>
      <c r="N566" s="34"/>
    </row>
    <row r="567">
      <c r="L567" s="34"/>
      <c r="N567" s="34"/>
    </row>
    <row r="568">
      <c r="L568" s="34"/>
      <c r="N568" s="34"/>
    </row>
    <row r="569">
      <c r="L569" s="34"/>
      <c r="N569" s="34"/>
    </row>
    <row r="570">
      <c r="L570" s="34"/>
      <c r="N570" s="34"/>
    </row>
    <row r="571">
      <c r="L571" s="34"/>
      <c r="N571" s="34"/>
    </row>
    <row r="572">
      <c r="L572" s="34"/>
      <c r="N572" s="34"/>
    </row>
    <row r="573">
      <c r="L573" s="34"/>
      <c r="N573" s="34"/>
    </row>
    <row r="574">
      <c r="L574" s="34"/>
      <c r="N574" s="34"/>
    </row>
    <row r="575">
      <c r="L575" s="34"/>
      <c r="N575" s="34"/>
    </row>
    <row r="576">
      <c r="L576" s="34"/>
      <c r="N576" s="34"/>
    </row>
    <row r="577">
      <c r="L577" s="34"/>
      <c r="N577" s="34"/>
    </row>
    <row r="578">
      <c r="L578" s="34"/>
      <c r="N578" s="34"/>
    </row>
    <row r="579">
      <c r="L579" s="34"/>
      <c r="N579" s="34"/>
    </row>
    <row r="580">
      <c r="L580" s="34"/>
      <c r="N580" s="34"/>
    </row>
    <row r="581">
      <c r="L581" s="34"/>
      <c r="N581" s="34"/>
    </row>
    <row r="582">
      <c r="L582" s="34"/>
      <c r="N582" s="34"/>
    </row>
    <row r="583">
      <c r="L583" s="34"/>
      <c r="N583" s="34"/>
    </row>
    <row r="584">
      <c r="L584" s="34"/>
      <c r="N584" s="34"/>
    </row>
    <row r="585">
      <c r="L585" s="34"/>
      <c r="N585" s="34"/>
    </row>
    <row r="586">
      <c r="L586" s="34"/>
      <c r="N586" s="34"/>
    </row>
    <row r="587">
      <c r="L587" s="34"/>
      <c r="N587" s="34"/>
    </row>
    <row r="588">
      <c r="L588" s="34"/>
      <c r="N588" s="34"/>
    </row>
    <row r="589">
      <c r="L589" s="34"/>
      <c r="N589" s="34"/>
    </row>
    <row r="590">
      <c r="L590" s="34"/>
      <c r="N590" s="34"/>
    </row>
    <row r="591">
      <c r="L591" s="34"/>
      <c r="N591" s="34"/>
    </row>
    <row r="592">
      <c r="L592" s="34"/>
      <c r="N592" s="34"/>
    </row>
    <row r="593">
      <c r="L593" s="34"/>
      <c r="N593" s="34"/>
    </row>
    <row r="594">
      <c r="L594" s="34"/>
      <c r="N594" s="34"/>
    </row>
    <row r="595">
      <c r="L595" s="34"/>
      <c r="N595" s="34"/>
    </row>
    <row r="596">
      <c r="L596" s="34"/>
      <c r="N596" s="34"/>
    </row>
    <row r="597">
      <c r="L597" s="34"/>
      <c r="N597" s="34"/>
    </row>
    <row r="598">
      <c r="L598" s="34"/>
      <c r="N598" s="34"/>
    </row>
    <row r="599">
      <c r="L599" s="34"/>
      <c r="N599" s="34"/>
    </row>
    <row r="600">
      <c r="L600" s="34"/>
      <c r="N600" s="34"/>
    </row>
    <row r="601">
      <c r="L601" s="34"/>
      <c r="N601" s="34"/>
    </row>
    <row r="602">
      <c r="L602" s="34"/>
      <c r="N602" s="34"/>
    </row>
    <row r="603">
      <c r="L603" s="34"/>
      <c r="N603" s="34"/>
    </row>
    <row r="604">
      <c r="L604" s="34"/>
      <c r="N604" s="34"/>
    </row>
    <row r="605">
      <c r="L605" s="34"/>
      <c r="N605" s="34"/>
    </row>
    <row r="606">
      <c r="L606" s="34"/>
      <c r="N606" s="34"/>
    </row>
    <row r="607">
      <c r="L607" s="34"/>
      <c r="N607" s="34"/>
    </row>
    <row r="608">
      <c r="L608" s="34"/>
      <c r="N608" s="34"/>
    </row>
    <row r="609">
      <c r="L609" s="34"/>
      <c r="N609" s="34"/>
    </row>
    <row r="610">
      <c r="L610" s="34"/>
      <c r="N610" s="34"/>
    </row>
    <row r="611">
      <c r="L611" s="34"/>
      <c r="N611" s="34"/>
    </row>
    <row r="612">
      <c r="L612" s="34"/>
      <c r="N612" s="34"/>
    </row>
    <row r="613">
      <c r="L613" s="34"/>
      <c r="N613" s="34"/>
    </row>
    <row r="614">
      <c r="L614" s="34"/>
      <c r="N614" s="34"/>
    </row>
    <row r="615">
      <c r="L615" s="34"/>
      <c r="N615" s="34"/>
    </row>
    <row r="616">
      <c r="L616" s="34"/>
      <c r="N616" s="34"/>
    </row>
    <row r="617">
      <c r="L617" s="34"/>
      <c r="N617" s="34"/>
    </row>
    <row r="618">
      <c r="L618" s="34"/>
      <c r="N618" s="34"/>
    </row>
    <row r="619">
      <c r="L619" s="34"/>
      <c r="N619" s="34"/>
    </row>
    <row r="620">
      <c r="L620" s="34"/>
      <c r="N620" s="34"/>
    </row>
    <row r="621">
      <c r="L621" s="34"/>
      <c r="N621" s="34"/>
    </row>
    <row r="622">
      <c r="L622" s="34"/>
      <c r="N622" s="34"/>
    </row>
    <row r="623">
      <c r="L623" s="34"/>
      <c r="N623" s="34"/>
    </row>
    <row r="624">
      <c r="L624" s="34"/>
      <c r="N624" s="34"/>
    </row>
    <row r="625">
      <c r="L625" s="34"/>
      <c r="N625" s="34"/>
    </row>
    <row r="626">
      <c r="L626" s="34"/>
      <c r="N626" s="34"/>
    </row>
    <row r="627">
      <c r="L627" s="34"/>
      <c r="N627" s="34"/>
    </row>
    <row r="628">
      <c r="L628" s="34"/>
      <c r="N628" s="34"/>
    </row>
    <row r="629">
      <c r="L629" s="34"/>
      <c r="N629" s="34"/>
    </row>
    <row r="630">
      <c r="L630" s="34"/>
      <c r="N630" s="34"/>
    </row>
    <row r="631">
      <c r="L631" s="34"/>
      <c r="N631" s="34"/>
    </row>
    <row r="632">
      <c r="L632" s="34"/>
      <c r="N632" s="34"/>
    </row>
    <row r="633">
      <c r="L633" s="34"/>
      <c r="N633" s="34"/>
    </row>
    <row r="634">
      <c r="L634" s="34"/>
      <c r="N634" s="34"/>
    </row>
    <row r="635">
      <c r="L635" s="34"/>
      <c r="N635" s="34"/>
    </row>
    <row r="636">
      <c r="L636" s="34"/>
      <c r="N636" s="34"/>
    </row>
    <row r="637">
      <c r="L637" s="34"/>
      <c r="N637" s="34"/>
    </row>
    <row r="638">
      <c r="L638" s="34"/>
      <c r="N638" s="34"/>
    </row>
    <row r="639">
      <c r="L639" s="34"/>
      <c r="N639" s="34"/>
    </row>
    <row r="640">
      <c r="L640" s="34"/>
      <c r="N640" s="34"/>
    </row>
    <row r="641">
      <c r="L641" s="34"/>
      <c r="N641" s="34"/>
    </row>
    <row r="642">
      <c r="L642" s="34"/>
      <c r="N642" s="34"/>
    </row>
    <row r="643">
      <c r="L643" s="34"/>
      <c r="N643" s="34"/>
    </row>
    <row r="644">
      <c r="L644" s="34"/>
      <c r="N644" s="34"/>
    </row>
    <row r="645">
      <c r="L645" s="34"/>
      <c r="N645" s="34"/>
    </row>
    <row r="646">
      <c r="L646" s="34"/>
      <c r="N646" s="34"/>
    </row>
    <row r="647">
      <c r="L647" s="34"/>
      <c r="N647" s="34"/>
    </row>
    <row r="648">
      <c r="L648" s="34"/>
      <c r="N648" s="34"/>
    </row>
    <row r="649">
      <c r="L649" s="34"/>
      <c r="N649" s="34"/>
    </row>
    <row r="650">
      <c r="L650" s="34"/>
      <c r="N650" s="34"/>
    </row>
    <row r="651">
      <c r="L651" s="34"/>
      <c r="N651" s="34"/>
    </row>
    <row r="652">
      <c r="L652" s="34"/>
      <c r="N652" s="34"/>
    </row>
    <row r="653">
      <c r="L653" s="34"/>
      <c r="N653" s="34"/>
    </row>
    <row r="654">
      <c r="L654" s="34"/>
      <c r="N654" s="34"/>
    </row>
    <row r="655">
      <c r="L655" s="34"/>
      <c r="N655" s="34"/>
    </row>
    <row r="656">
      <c r="L656" s="34"/>
      <c r="N656" s="34"/>
    </row>
    <row r="657">
      <c r="L657" s="34"/>
      <c r="N657" s="34"/>
    </row>
    <row r="658">
      <c r="L658" s="34"/>
      <c r="N658" s="34"/>
    </row>
    <row r="659">
      <c r="L659" s="34"/>
      <c r="N659" s="34"/>
    </row>
    <row r="660">
      <c r="L660" s="34"/>
      <c r="N660" s="34"/>
    </row>
    <row r="661">
      <c r="L661" s="34"/>
      <c r="N661" s="34"/>
    </row>
    <row r="662">
      <c r="L662" s="34"/>
      <c r="N662" s="34"/>
    </row>
    <row r="663">
      <c r="L663" s="34"/>
      <c r="N663" s="34"/>
    </row>
    <row r="664">
      <c r="L664" s="34"/>
      <c r="N664" s="34"/>
    </row>
    <row r="665">
      <c r="L665" s="34"/>
      <c r="N665" s="34"/>
    </row>
    <row r="666">
      <c r="L666" s="34"/>
      <c r="N666" s="34"/>
    </row>
    <row r="667">
      <c r="L667" s="34"/>
      <c r="N667" s="34"/>
    </row>
    <row r="668">
      <c r="L668" s="34"/>
      <c r="N668" s="34"/>
    </row>
    <row r="669">
      <c r="L669" s="34"/>
      <c r="N669" s="34"/>
    </row>
    <row r="670">
      <c r="L670" s="34"/>
      <c r="N670" s="34"/>
    </row>
    <row r="671">
      <c r="L671" s="34"/>
      <c r="N671" s="34"/>
    </row>
    <row r="672">
      <c r="L672" s="34"/>
      <c r="N672" s="34"/>
    </row>
    <row r="673">
      <c r="L673" s="34"/>
      <c r="N673" s="34"/>
    </row>
    <row r="674">
      <c r="L674" s="34"/>
      <c r="N674" s="34"/>
    </row>
    <row r="675">
      <c r="L675" s="34"/>
      <c r="N675" s="34"/>
    </row>
    <row r="676">
      <c r="L676" s="34"/>
      <c r="N676" s="34"/>
    </row>
    <row r="677">
      <c r="L677" s="34"/>
      <c r="N677" s="34"/>
    </row>
    <row r="678">
      <c r="L678" s="34"/>
      <c r="N678" s="34"/>
    </row>
    <row r="679">
      <c r="L679" s="34"/>
      <c r="N679" s="34"/>
    </row>
    <row r="680">
      <c r="L680" s="34"/>
      <c r="N680" s="34"/>
    </row>
    <row r="681">
      <c r="L681" s="34"/>
      <c r="N681" s="34"/>
    </row>
    <row r="682">
      <c r="L682" s="34"/>
      <c r="N682" s="34"/>
    </row>
    <row r="683">
      <c r="L683" s="34"/>
      <c r="N683" s="34"/>
    </row>
    <row r="684">
      <c r="L684" s="34"/>
      <c r="N684" s="34"/>
    </row>
    <row r="685">
      <c r="L685" s="34"/>
      <c r="N685" s="34"/>
    </row>
    <row r="686">
      <c r="L686" s="34"/>
      <c r="N686" s="34"/>
    </row>
    <row r="687">
      <c r="L687" s="34"/>
      <c r="N687" s="34"/>
    </row>
    <row r="688">
      <c r="L688" s="34"/>
      <c r="N688" s="34"/>
    </row>
    <row r="689">
      <c r="L689" s="34"/>
      <c r="N689" s="34"/>
    </row>
    <row r="690">
      <c r="L690" s="34"/>
      <c r="N690" s="34"/>
    </row>
    <row r="691">
      <c r="L691" s="34"/>
      <c r="N691" s="34"/>
    </row>
    <row r="692">
      <c r="L692" s="34"/>
      <c r="N692" s="34"/>
    </row>
    <row r="693">
      <c r="L693" s="34"/>
      <c r="N693" s="34"/>
    </row>
    <row r="694">
      <c r="L694" s="34"/>
      <c r="N694" s="34"/>
    </row>
    <row r="695">
      <c r="L695" s="34"/>
      <c r="N695" s="34"/>
    </row>
    <row r="696">
      <c r="L696" s="34"/>
      <c r="N696" s="34"/>
    </row>
    <row r="697">
      <c r="L697" s="34"/>
      <c r="N697" s="34"/>
    </row>
    <row r="698">
      <c r="L698" s="34"/>
      <c r="N698" s="34"/>
    </row>
    <row r="699">
      <c r="L699" s="34"/>
      <c r="N699" s="34"/>
    </row>
    <row r="700">
      <c r="L700" s="34"/>
      <c r="N700" s="34"/>
    </row>
    <row r="701">
      <c r="L701" s="34"/>
      <c r="N701" s="34"/>
    </row>
    <row r="702">
      <c r="L702" s="34"/>
      <c r="N702" s="34"/>
    </row>
    <row r="703">
      <c r="L703" s="34"/>
      <c r="N703" s="34"/>
    </row>
    <row r="704">
      <c r="L704" s="34"/>
      <c r="N704" s="34"/>
    </row>
    <row r="705">
      <c r="L705" s="34"/>
      <c r="N705" s="34"/>
    </row>
    <row r="706">
      <c r="L706" s="34"/>
      <c r="N706" s="34"/>
    </row>
    <row r="707">
      <c r="L707" s="34"/>
      <c r="N707" s="34"/>
    </row>
    <row r="708">
      <c r="L708" s="34"/>
      <c r="N708" s="34"/>
    </row>
    <row r="709">
      <c r="L709" s="34"/>
      <c r="N709" s="34"/>
    </row>
    <row r="710">
      <c r="L710" s="34"/>
      <c r="N710" s="34"/>
    </row>
    <row r="711">
      <c r="L711" s="34"/>
      <c r="N711" s="34"/>
    </row>
    <row r="712">
      <c r="L712" s="34"/>
      <c r="N712" s="34"/>
    </row>
    <row r="713">
      <c r="L713" s="34"/>
      <c r="N713" s="34"/>
    </row>
    <row r="714">
      <c r="L714" s="34"/>
      <c r="N714" s="34"/>
    </row>
    <row r="715">
      <c r="L715" s="34"/>
      <c r="N715" s="34"/>
    </row>
    <row r="716">
      <c r="L716" s="34"/>
      <c r="N716" s="34"/>
    </row>
    <row r="717">
      <c r="L717" s="34"/>
      <c r="N717" s="34"/>
    </row>
    <row r="718">
      <c r="L718" s="34"/>
      <c r="N718" s="34"/>
    </row>
    <row r="719">
      <c r="L719" s="34"/>
      <c r="N719" s="34"/>
    </row>
    <row r="720">
      <c r="L720" s="34"/>
      <c r="N720" s="34"/>
    </row>
    <row r="721">
      <c r="L721" s="34"/>
      <c r="N721" s="34"/>
    </row>
    <row r="722">
      <c r="L722" s="34"/>
      <c r="N722" s="34"/>
    </row>
    <row r="723">
      <c r="L723" s="34"/>
      <c r="N723" s="34"/>
    </row>
    <row r="724">
      <c r="L724" s="34"/>
      <c r="N724" s="34"/>
    </row>
    <row r="725">
      <c r="L725" s="34"/>
      <c r="N725" s="34"/>
    </row>
    <row r="726">
      <c r="L726" s="34"/>
      <c r="N726" s="34"/>
    </row>
    <row r="727">
      <c r="L727" s="34"/>
      <c r="N727" s="34"/>
    </row>
    <row r="728">
      <c r="L728" s="34"/>
      <c r="N728" s="34"/>
    </row>
    <row r="729">
      <c r="L729" s="34"/>
      <c r="N729" s="34"/>
    </row>
    <row r="730">
      <c r="L730" s="34"/>
      <c r="N730" s="34"/>
    </row>
    <row r="731">
      <c r="L731" s="34"/>
      <c r="N731" s="34"/>
    </row>
    <row r="732">
      <c r="L732" s="34"/>
      <c r="N732" s="34"/>
    </row>
    <row r="733">
      <c r="L733" s="34"/>
      <c r="N733" s="34"/>
    </row>
    <row r="734">
      <c r="L734" s="34"/>
      <c r="N734" s="34"/>
    </row>
    <row r="735">
      <c r="L735" s="34"/>
      <c r="N735" s="34"/>
    </row>
    <row r="736">
      <c r="L736" s="34"/>
      <c r="N736" s="34"/>
    </row>
    <row r="737">
      <c r="L737" s="34"/>
      <c r="N737" s="34"/>
    </row>
    <row r="738">
      <c r="L738" s="34"/>
      <c r="N738" s="34"/>
    </row>
    <row r="739">
      <c r="L739" s="34"/>
      <c r="N739" s="34"/>
    </row>
    <row r="740">
      <c r="L740" s="34"/>
      <c r="N740" s="34"/>
    </row>
    <row r="741">
      <c r="L741" s="34"/>
      <c r="N741" s="34"/>
    </row>
    <row r="742">
      <c r="L742" s="34"/>
      <c r="N742" s="34"/>
    </row>
    <row r="743">
      <c r="L743" s="34"/>
      <c r="N743" s="34"/>
    </row>
    <row r="744">
      <c r="L744" s="34"/>
      <c r="N744" s="34"/>
    </row>
    <row r="745">
      <c r="L745" s="34"/>
      <c r="N745" s="34"/>
    </row>
    <row r="746">
      <c r="L746" s="34"/>
      <c r="N746" s="34"/>
    </row>
    <row r="747">
      <c r="L747" s="34"/>
      <c r="N747" s="34"/>
    </row>
    <row r="748">
      <c r="L748" s="34"/>
      <c r="N748" s="34"/>
    </row>
    <row r="749">
      <c r="L749" s="34"/>
      <c r="N749" s="34"/>
    </row>
    <row r="750">
      <c r="L750" s="34"/>
      <c r="N750" s="34"/>
    </row>
    <row r="751">
      <c r="L751" s="34"/>
      <c r="N751" s="34"/>
    </row>
    <row r="752">
      <c r="L752" s="34"/>
      <c r="N752" s="34"/>
    </row>
    <row r="753">
      <c r="L753" s="34"/>
      <c r="N753" s="34"/>
    </row>
    <row r="754">
      <c r="L754" s="34"/>
      <c r="N754" s="34"/>
    </row>
    <row r="755">
      <c r="L755" s="34"/>
      <c r="N755" s="34"/>
    </row>
    <row r="756">
      <c r="L756" s="34"/>
      <c r="N756" s="34"/>
    </row>
    <row r="757">
      <c r="L757" s="34"/>
      <c r="N757" s="34"/>
    </row>
    <row r="758">
      <c r="L758" s="34"/>
      <c r="N758" s="34"/>
    </row>
    <row r="759">
      <c r="L759" s="34"/>
      <c r="N759" s="34"/>
    </row>
    <row r="760">
      <c r="L760" s="34"/>
      <c r="N760" s="34"/>
    </row>
    <row r="761">
      <c r="L761" s="34"/>
      <c r="N761" s="34"/>
    </row>
    <row r="762">
      <c r="L762" s="34"/>
      <c r="N762" s="34"/>
    </row>
    <row r="763">
      <c r="L763" s="34"/>
      <c r="N763" s="34"/>
    </row>
    <row r="764">
      <c r="L764" s="34"/>
      <c r="N764" s="34"/>
    </row>
    <row r="765">
      <c r="L765" s="34"/>
      <c r="N765" s="34"/>
    </row>
    <row r="766">
      <c r="L766" s="34"/>
      <c r="N766" s="34"/>
    </row>
    <row r="767">
      <c r="L767" s="34"/>
      <c r="N767" s="34"/>
    </row>
    <row r="768">
      <c r="L768" s="34"/>
      <c r="N768" s="34"/>
    </row>
    <row r="769">
      <c r="L769" s="34"/>
      <c r="N769" s="34"/>
    </row>
    <row r="770">
      <c r="L770" s="34"/>
      <c r="N770" s="34"/>
    </row>
    <row r="771">
      <c r="L771" s="34"/>
      <c r="N771" s="34"/>
    </row>
    <row r="772">
      <c r="L772" s="34"/>
      <c r="N772" s="34"/>
    </row>
    <row r="773">
      <c r="L773" s="34"/>
      <c r="N773" s="34"/>
    </row>
    <row r="774">
      <c r="L774" s="34"/>
      <c r="N774" s="34"/>
    </row>
    <row r="775">
      <c r="L775" s="34"/>
      <c r="N775" s="34"/>
    </row>
    <row r="776">
      <c r="L776" s="34"/>
      <c r="N776" s="34"/>
    </row>
    <row r="777">
      <c r="L777" s="34"/>
      <c r="N777" s="34"/>
    </row>
    <row r="778">
      <c r="L778" s="34"/>
      <c r="N778" s="34"/>
    </row>
    <row r="779">
      <c r="L779" s="34"/>
      <c r="N779" s="34"/>
    </row>
    <row r="780">
      <c r="L780" s="34"/>
      <c r="N780" s="34"/>
    </row>
    <row r="781">
      <c r="L781" s="34"/>
      <c r="N781" s="34"/>
    </row>
    <row r="782">
      <c r="L782" s="34"/>
      <c r="N782" s="34"/>
    </row>
    <row r="783">
      <c r="L783" s="34"/>
      <c r="N783" s="34"/>
    </row>
    <row r="784">
      <c r="L784" s="34"/>
      <c r="N784" s="34"/>
    </row>
    <row r="785">
      <c r="L785" s="34"/>
      <c r="N785" s="34"/>
    </row>
    <row r="786">
      <c r="L786" s="34"/>
      <c r="N786" s="34"/>
    </row>
    <row r="787">
      <c r="L787" s="34"/>
      <c r="N787" s="34"/>
    </row>
    <row r="788">
      <c r="L788" s="34"/>
      <c r="N788" s="34"/>
    </row>
    <row r="789">
      <c r="L789" s="34"/>
      <c r="N789" s="34"/>
    </row>
    <row r="790">
      <c r="L790" s="34"/>
      <c r="N790" s="34"/>
    </row>
    <row r="791">
      <c r="L791" s="34"/>
      <c r="N791" s="34"/>
    </row>
    <row r="792">
      <c r="L792" s="34"/>
      <c r="N792" s="34"/>
    </row>
    <row r="793">
      <c r="L793" s="34"/>
      <c r="N793" s="34"/>
    </row>
    <row r="794">
      <c r="L794" s="34"/>
      <c r="N794" s="34"/>
    </row>
    <row r="795">
      <c r="L795" s="34"/>
      <c r="N795" s="34"/>
    </row>
    <row r="796">
      <c r="L796" s="34"/>
      <c r="N796" s="34"/>
    </row>
    <row r="797">
      <c r="L797" s="34"/>
      <c r="N797" s="34"/>
    </row>
    <row r="798">
      <c r="L798" s="34"/>
      <c r="N798" s="34"/>
    </row>
    <row r="799">
      <c r="L799" s="34"/>
      <c r="N799" s="34"/>
    </row>
    <row r="800">
      <c r="L800" s="34"/>
      <c r="N800" s="34"/>
    </row>
    <row r="801">
      <c r="L801" s="34"/>
      <c r="N801" s="34"/>
    </row>
    <row r="802">
      <c r="L802" s="34"/>
      <c r="N802" s="34"/>
    </row>
    <row r="803">
      <c r="L803" s="34"/>
      <c r="N803" s="34"/>
    </row>
    <row r="804">
      <c r="L804" s="34"/>
      <c r="N804" s="34"/>
    </row>
    <row r="805">
      <c r="L805" s="34"/>
      <c r="N805" s="34"/>
    </row>
    <row r="806">
      <c r="L806" s="34"/>
      <c r="N806" s="34"/>
    </row>
    <row r="807">
      <c r="L807" s="34"/>
      <c r="N807" s="34"/>
    </row>
    <row r="808">
      <c r="L808" s="34"/>
      <c r="N808" s="34"/>
    </row>
    <row r="809">
      <c r="L809" s="34"/>
      <c r="N809" s="34"/>
    </row>
    <row r="810">
      <c r="L810" s="34"/>
      <c r="N810" s="34"/>
    </row>
    <row r="811">
      <c r="L811" s="34"/>
      <c r="N811" s="34"/>
    </row>
    <row r="812">
      <c r="L812" s="34"/>
      <c r="N812" s="34"/>
    </row>
    <row r="813">
      <c r="L813" s="34"/>
      <c r="N813" s="34"/>
    </row>
    <row r="814">
      <c r="L814" s="34"/>
      <c r="N814" s="34"/>
    </row>
    <row r="815">
      <c r="L815" s="34"/>
      <c r="N815" s="34"/>
    </row>
    <row r="816">
      <c r="L816" s="34"/>
      <c r="N816" s="34"/>
    </row>
    <row r="817">
      <c r="L817" s="34"/>
      <c r="N817" s="34"/>
    </row>
    <row r="818">
      <c r="L818" s="34"/>
      <c r="N818" s="34"/>
    </row>
    <row r="819">
      <c r="L819" s="34"/>
      <c r="N819" s="34"/>
    </row>
    <row r="820">
      <c r="L820" s="34"/>
      <c r="N820" s="34"/>
    </row>
    <row r="821">
      <c r="L821" s="34"/>
      <c r="N821" s="34"/>
    </row>
    <row r="822">
      <c r="L822" s="34"/>
      <c r="N822" s="34"/>
    </row>
    <row r="823">
      <c r="L823" s="34"/>
      <c r="N823" s="34"/>
    </row>
    <row r="824">
      <c r="L824" s="34"/>
      <c r="N824" s="34"/>
    </row>
    <row r="825">
      <c r="L825" s="34"/>
      <c r="N825" s="34"/>
    </row>
    <row r="826">
      <c r="L826" s="34"/>
      <c r="N826" s="34"/>
    </row>
    <row r="827">
      <c r="L827" s="34"/>
      <c r="N827" s="34"/>
    </row>
    <row r="828">
      <c r="L828" s="34"/>
      <c r="N828" s="34"/>
    </row>
    <row r="829">
      <c r="L829" s="34"/>
      <c r="N829" s="34"/>
    </row>
    <row r="830">
      <c r="L830" s="34"/>
      <c r="N830" s="34"/>
    </row>
    <row r="831">
      <c r="L831" s="34"/>
      <c r="N831" s="34"/>
    </row>
    <row r="832">
      <c r="L832" s="34"/>
      <c r="N832" s="34"/>
    </row>
    <row r="833">
      <c r="L833" s="34"/>
      <c r="N833" s="34"/>
    </row>
    <row r="834">
      <c r="L834" s="34"/>
      <c r="N834" s="34"/>
    </row>
    <row r="835">
      <c r="L835" s="34"/>
      <c r="N835" s="34"/>
    </row>
    <row r="836">
      <c r="L836" s="34"/>
      <c r="N836" s="34"/>
    </row>
    <row r="837">
      <c r="L837" s="34"/>
      <c r="N837" s="34"/>
    </row>
    <row r="838">
      <c r="L838" s="34"/>
      <c r="N838" s="34"/>
    </row>
    <row r="839">
      <c r="L839" s="34"/>
      <c r="N839" s="34"/>
    </row>
    <row r="840">
      <c r="L840" s="34"/>
      <c r="N840" s="34"/>
    </row>
    <row r="841">
      <c r="L841" s="34"/>
      <c r="N841" s="34"/>
    </row>
    <row r="842">
      <c r="L842" s="34"/>
      <c r="N842" s="34"/>
    </row>
    <row r="843">
      <c r="L843" s="34"/>
      <c r="N843" s="34"/>
    </row>
    <row r="844">
      <c r="L844" s="34"/>
      <c r="N844" s="34"/>
    </row>
    <row r="845">
      <c r="L845" s="34"/>
      <c r="N845" s="34"/>
    </row>
    <row r="846">
      <c r="L846" s="34"/>
      <c r="N846" s="34"/>
    </row>
    <row r="847">
      <c r="L847" s="34"/>
      <c r="N847" s="34"/>
    </row>
    <row r="848">
      <c r="L848" s="34"/>
      <c r="N848" s="34"/>
    </row>
    <row r="849">
      <c r="L849" s="34"/>
      <c r="N849" s="34"/>
    </row>
    <row r="850">
      <c r="L850" s="34"/>
      <c r="N850" s="34"/>
    </row>
    <row r="851">
      <c r="L851" s="34"/>
      <c r="N851" s="34"/>
    </row>
    <row r="852">
      <c r="L852" s="34"/>
      <c r="N852" s="34"/>
    </row>
    <row r="853">
      <c r="L853" s="34"/>
      <c r="N853" s="34"/>
    </row>
    <row r="854">
      <c r="L854" s="34"/>
      <c r="N854" s="34"/>
    </row>
    <row r="855">
      <c r="L855" s="34"/>
      <c r="N855" s="34"/>
    </row>
    <row r="856">
      <c r="L856" s="34"/>
      <c r="N856" s="34"/>
    </row>
    <row r="857">
      <c r="L857" s="34"/>
      <c r="N857" s="34"/>
    </row>
    <row r="858">
      <c r="L858" s="34"/>
      <c r="N858" s="34"/>
    </row>
    <row r="859">
      <c r="L859" s="34"/>
      <c r="N859" s="34"/>
    </row>
    <row r="860">
      <c r="L860" s="34"/>
      <c r="N860" s="34"/>
    </row>
    <row r="861">
      <c r="L861" s="34"/>
      <c r="N861" s="34"/>
    </row>
    <row r="862">
      <c r="L862" s="34"/>
      <c r="N862" s="34"/>
    </row>
    <row r="863">
      <c r="L863" s="34"/>
      <c r="N863" s="34"/>
    </row>
    <row r="864">
      <c r="L864" s="34"/>
      <c r="N864" s="34"/>
    </row>
    <row r="865">
      <c r="L865" s="34"/>
      <c r="N865" s="34"/>
    </row>
    <row r="866">
      <c r="L866" s="34"/>
      <c r="N866" s="34"/>
    </row>
    <row r="867">
      <c r="L867" s="34"/>
      <c r="N867" s="34"/>
    </row>
    <row r="868">
      <c r="L868" s="34"/>
      <c r="N868" s="34"/>
    </row>
    <row r="869">
      <c r="L869" s="34"/>
      <c r="N869" s="34"/>
    </row>
    <row r="870">
      <c r="L870" s="34"/>
      <c r="N870" s="34"/>
    </row>
    <row r="871">
      <c r="L871" s="34"/>
      <c r="N871" s="34"/>
    </row>
    <row r="872">
      <c r="L872" s="34"/>
      <c r="N872" s="34"/>
    </row>
    <row r="873">
      <c r="L873" s="34"/>
      <c r="N873" s="34"/>
    </row>
    <row r="874">
      <c r="L874" s="34"/>
      <c r="N874" s="34"/>
    </row>
    <row r="875">
      <c r="L875" s="34"/>
      <c r="N875" s="34"/>
    </row>
    <row r="876">
      <c r="L876" s="34"/>
      <c r="N876" s="34"/>
    </row>
    <row r="877">
      <c r="L877" s="34"/>
      <c r="N877" s="34"/>
    </row>
    <row r="878">
      <c r="L878" s="34"/>
      <c r="N878" s="34"/>
    </row>
    <row r="879">
      <c r="L879" s="34"/>
      <c r="N879" s="34"/>
    </row>
    <row r="880">
      <c r="L880" s="34"/>
      <c r="N880" s="34"/>
    </row>
    <row r="881">
      <c r="L881" s="34"/>
      <c r="N881" s="34"/>
    </row>
    <row r="882">
      <c r="L882" s="34"/>
      <c r="N882" s="34"/>
    </row>
    <row r="883">
      <c r="L883" s="34"/>
      <c r="N883" s="34"/>
    </row>
    <row r="884">
      <c r="L884" s="34"/>
      <c r="N884" s="34"/>
    </row>
    <row r="885">
      <c r="L885" s="34"/>
      <c r="N885" s="34"/>
    </row>
    <row r="886">
      <c r="L886" s="34"/>
      <c r="N886" s="34"/>
    </row>
    <row r="887">
      <c r="L887" s="34"/>
      <c r="N887" s="34"/>
    </row>
    <row r="888">
      <c r="L888" s="34"/>
      <c r="N888" s="34"/>
    </row>
    <row r="889">
      <c r="L889" s="34"/>
      <c r="N889" s="34"/>
    </row>
    <row r="890">
      <c r="L890" s="34"/>
      <c r="N890" s="34"/>
    </row>
    <row r="891">
      <c r="L891" s="34"/>
      <c r="N891" s="34"/>
    </row>
    <row r="892">
      <c r="L892" s="34"/>
      <c r="N892" s="34"/>
    </row>
    <row r="893">
      <c r="L893" s="34"/>
      <c r="N893" s="34"/>
    </row>
    <row r="894">
      <c r="L894" s="34"/>
      <c r="N894" s="34"/>
    </row>
    <row r="895">
      <c r="L895" s="34"/>
      <c r="N895" s="34"/>
    </row>
    <row r="896">
      <c r="L896" s="34"/>
      <c r="N896" s="34"/>
    </row>
    <row r="897">
      <c r="L897" s="34"/>
      <c r="N897" s="34"/>
    </row>
    <row r="898">
      <c r="L898" s="34"/>
      <c r="N898" s="34"/>
    </row>
    <row r="899">
      <c r="L899" s="34"/>
      <c r="N899" s="34"/>
    </row>
    <row r="900">
      <c r="L900" s="34"/>
      <c r="N900" s="34"/>
    </row>
    <row r="901">
      <c r="L901" s="34"/>
      <c r="N901" s="34"/>
    </row>
    <row r="902">
      <c r="L902" s="34"/>
      <c r="N902" s="34"/>
    </row>
    <row r="903">
      <c r="L903" s="34"/>
      <c r="N903" s="34"/>
    </row>
    <row r="904">
      <c r="L904" s="34"/>
      <c r="N904" s="34"/>
    </row>
    <row r="905">
      <c r="L905" s="34"/>
      <c r="N905" s="34"/>
    </row>
    <row r="906">
      <c r="L906" s="34"/>
      <c r="N906" s="34"/>
    </row>
    <row r="907">
      <c r="L907" s="34"/>
      <c r="N907" s="34"/>
    </row>
    <row r="908">
      <c r="L908" s="34"/>
      <c r="N908" s="34"/>
    </row>
    <row r="909">
      <c r="L909" s="34"/>
      <c r="N909" s="34"/>
    </row>
    <row r="910">
      <c r="L910" s="34"/>
      <c r="N910" s="34"/>
    </row>
    <row r="911">
      <c r="L911" s="34"/>
      <c r="N911" s="34"/>
    </row>
    <row r="912">
      <c r="L912" s="34"/>
      <c r="N912" s="34"/>
    </row>
    <row r="913">
      <c r="L913" s="34"/>
      <c r="N913" s="34"/>
    </row>
    <row r="914">
      <c r="L914" s="34"/>
      <c r="N914" s="34"/>
    </row>
    <row r="915">
      <c r="L915" s="34"/>
      <c r="N915" s="34"/>
    </row>
    <row r="916">
      <c r="L916" s="34"/>
      <c r="N916" s="34"/>
    </row>
    <row r="917">
      <c r="L917" s="34"/>
      <c r="N917" s="34"/>
    </row>
    <row r="918">
      <c r="L918" s="34"/>
      <c r="N918" s="34"/>
    </row>
    <row r="919">
      <c r="L919" s="34"/>
      <c r="N919" s="34"/>
    </row>
    <row r="920">
      <c r="L920" s="34"/>
      <c r="N920" s="34"/>
    </row>
    <row r="921">
      <c r="L921" s="34"/>
      <c r="N921" s="34"/>
    </row>
    <row r="922">
      <c r="L922" s="34"/>
      <c r="N922" s="34"/>
    </row>
    <row r="923">
      <c r="L923" s="34"/>
      <c r="N923" s="34"/>
    </row>
    <row r="924">
      <c r="L924" s="34"/>
      <c r="N924" s="34"/>
    </row>
    <row r="925">
      <c r="L925" s="34"/>
      <c r="N925" s="34"/>
    </row>
    <row r="926">
      <c r="L926" s="34"/>
      <c r="N926" s="34"/>
    </row>
    <row r="927">
      <c r="L927" s="34"/>
      <c r="N927" s="34"/>
    </row>
    <row r="928">
      <c r="L928" s="34"/>
      <c r="N928" s="34"/>
    </row>
    <row r="929">
      <c r="L929" s="34"/>
      <c r="N929" s="34"/>
    </row>
    <row r="930">
      <c r="L930" s="34"/>
      <c r="N930" s="34"/>
    </row>
    <row r="931">
      <c r="L931" s="34"/>
      <c r="N931" s="34"/>
    </row>
    <row r="932">
      <c r="L932" s="34"/>
      <c r="N932" s="34"/>
    </row>
    <row r="933">
      <c r="L933" s="34"/>
      <c r="N933" s="34"/>
    </row>
    <row r="934">
      <c r="L934" s="34"/>
      <c r="N934" s="34"/>
    </row>
    <row r="935">
      <c r="L935" s="34"/>
      <c r="N935" s="34"/>
    </row>
    <row r="936">
      <c r="L936" s="34"/>
      <c r="N936" s="34"/>
    </row>
    <row r="937">
      <c r="L937" s="34"/>
      <c r="N937" s="34"/>
    </row>
    <row r="938">
      <c r="L938" s="34"/>
      <c r="N938" s="34"/>
    </row>
    <row r="939">
      <c r="L939" s="34"/>
      <c r="N939" s="34"/>
    </row>
    <row r="940">
      <c r="L940" s="34"/>
      <c r="N940" s="34"/>
    </row>
    <row r="941">
      <c r="L941" s="34"/>
      <c r="N941" s="34"/>
    </row>
    <row r="942">
      <c r="L942" s="34"/>
      <c r="N942" s="34"/>
    </row>
    <row r="943">
      <c r="L943" s="34"/>
      <c r="N943" s="34"/>
    </row>
    <row r="944">
      <c r="L944" s="34"/>
      <c r="N944" s="34"/>
    </row>
    <row r="945">
      <c r="L945" s="34"/>
      <c r="N945" s="34"/>
    </row>
    <row r="946">
      <c r="L946" s="34"/>
      <c r="N946" s="34"/>
    </row>
    <row r="947">
      <c r="L947" s="34"/>
      <c r="N947" s="34"/>
    </row>
    <row r="948">
      <c r="L948" s="34"/>
      <c r="N948" s="34"/>
    </row>
    <row r="949">
      <c r="L949" s="34"/>
      <c r="N949" s="34"/>
    </row>
    <row r="950">
      <c r="L950" s="34"/>
      <c r="N950" s="34"/>
    </row>
    <row r="951">
      <c r="L951" s="34"/>
      <c r="N951" s="34"/>
    </row>
    <row r="952">
      <c r="L952" s="34"/>
      <c r="N952" s="34"/>
    </row>
    <row r="953">
      <c r="L953" s="34"/>
      <c r="N953" s="34"/>
    </row>
    <row r="954">
      <c r="L954" s="34"/>
      <c r="N954" s="34"/>
    </row>
    <row r="955">
      <c r="L955" s="34"/>
      <c r="N955" s="34"/>
    </row>
    <row r="956">
      <c r="L956" s="34"/>
      <c r="N956" s="34"/>
    </row>
    <row r="957">
      <c r="L957" s="34"/>
      <c r="N957" s="34"/>
    </row>
    <row r="958">
      <c r="L958" s="34"/>
      <c r="N958" s="34"/>
    </row>
    <row r="959">
      <c r="L959" s="34"/>
      <c r="N959" s="34"/>
    </row>
    <row r="960">
      <c r="L960" s="34"/>
      <c r="N960" s="34"/>
    </row>
    <row r="961">
      <c r="L961" s="34"/>
      <c r="N961" s="34"/>
    </row>
    <row r="962">
      <c r="L962" s="34"/>
      <c r="N962" s="34"/>
    </row>
    <row r="963">
      <c r="L963" s="34"/>
      <c r="N963" s="34"/>
    </row>
    <row r="964">
      <c r="L964" s="34"/>
      <c r="N964" s="34"/>
    </row>
    <row r="965">
      <c r="L965" s="34"/>
      <c r="N965" s="34"/>
    </row>
    <row r="966">
      <c r="L966" s="34"/>
      <c r="N966" s="34"/>
    </row>
    <row r="967">
      <c r="L967" s="34"/>
      <c r="N967" s="34"/>
    </row>
    <row r="968">
      <c r="L968" s="34"/>
      <c r="N968" s="34"/>
    </row>
    <row r="969">
      <c r="L969" s="34"/>
      <c r="N969" s="34"/>
    </row>
    <row r="970">
      <c r="L970" s="34"/>
      <c r="N970" s="34"/>
    </row>
    <row r="971">
      <c r="L971" s="34"/>
      <c r="N971" s="34"/>
    </row>
    <row r="972">
      <c r="L972" s="34"/>
      <c r="N972" s="34"/>
    </row>
    <row r="973">
      <c r="L973" s="34"/>
      <c r="N973" s="34"/>
    </row>
    <row r="974">
      <c r="L974" s="34"/>
      <c r="N974" s="34"/>
    </row>
    <row r="975">
      <c r="L975" s="34"/>
      <c r="N975" s="34"/>
    </row>
    <row r="976">
      <c r="L976" s="34"/>
      <c r="N976" s="34"/>
    </row>
    <row r="977">
      <c r="L977" s="34"/>
      <c r="N977" s="34"/>
    </row>
    <row r="978">
      <c r="L978" s="34"/>
      <c r="N978" s="34"/>
    </row>
    <row r="979">
      <c r="L979" s="34"/>
      <c r="N979" s="34"/>
    </row>
    <row r="980">
      <c r="L980" s="34"/>
      <c r="N980" s="34"/>
    </row>
    <row r="981">
      <c r="L981" s="34"/>
      <c r="N981" s="34"/>
    </row>
    <row r="982">
      <c r="L982" s="34"/>
      <c r="N982" s="34"/>
    </row>
    <row r="983">
      <c r="L983" s="34"/>
      <c r="N983" s="34"/>
    </row>
    <row r="984">
      <c r="L984" s="34"/>
      <c r="N984" s="34"/>
    </row>
    <row r="985">
      <c r="L985" s="34"/>
      <c r="N985" s="34"/>
    </row>
    <row r="986">
      <c r="L986" s="34"/>
      <c r="N986" s="34"/>
    </row>
    <row r="987">
      <c r="L987" s="34"/>
      <c r="N987" s="34"/>
    </row>
    <row r="988">
      <c r="L988" s="34"/>
      <c r="N988" s="34"/>
    </row>
    <row r="989">
      <c r="L989" s="34"/>
      <c r="N989" s="34"/>
    </row>
    <row r="990">
      <c r="L990" s="34"/>
      <c r="N990" s="34"/>
    </row>
    <row r="991">
      <c r="L991" s="34"/>
      <c r="N991" s="34"/>
    </row>
    <row r="992">
      <c r="L992" s="34"/>
      <c r="N992" s="34"/>
    </row>
    <row r="993">
      <c r="L993" s="34"/>
      <c r="N993" s="34"/>
    </row>
  </sheetData>
  <conditionalFormatting sqref="C9:C19 E9:E19 G9:G19 I9:I19 K9:K19">
    <cfRule type="cellIs" dxfId="0" priority="1" operator="between">
      <formula>0</formula>
      <formula>5000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9" t="s">
        <v>144</v>
      </c>
      <c r="B1" s="40" t="s">
        <v>145</v>
      </c>
      <c r="C1" s="40" t="s">
        <v>146</v>
      </c>
      <c r="D1" s="40" t="s">
        <v>147</v>
      </c>
      <c r="E1" s="40" t="s">
        <v>148</v>
      </c>
      <c r="F1" s="41" t="s">
        <v>149</v>
      </c>
      <c r="G1" s="42"/>
    </row>
    <row r="2">
      <c r="A2" s="43" t="s">
        <v>150</v>
      </c>
      <c r="B2" s="44">
        <v>2.0</v>
      </c>
      <c r="C2" s="44">
        <v>1.0</v>
      </c>
      <c r="D2" s="44">
        <v>1.0</v>
      </c>
      <c r="F2" s="45"/>
      <c r="G2" s="42"/>
    </row>
    <row r="3">
      <c r="A3" s="46" t="s">
        <v>151</v>
      </c>
      <c r="B3" s="47" t="s">
        <v>152</v>
      </c>
      <c r="F3" s="45"/>
      <c r="G3" s="42"/>
    </row>
    <row r="4">
      <c r="A4" s="43">
        <v>2000.0</v>
      </c>
      <c r="B4" s="44">
        <v>250.0</v>
      </c>
      <c r="C4" s="44">
        <v>130.0</v>
      </c>
      <c r="D4" s="44">
        <v>700.0</v>
      </c>
      <c r="E4" s="48">
        <f t="shared" ref="E4:E6" si="1">B4*$B$2+C4*$C$2+D4*$D$2</f>
        <v>1330</v>
      </c>
      <c r="F4" s="49">
        <v>100.0</v>
      </c>
      <c r="G4" s="42"/>
    </row>
    <row r="5">
      <c r="A5" s="43">
        <v>2001.0</v>
      </c>
      <c r="B5" s="44">
        <v>260.0</v>
      </c>
      <c r="C5" s="44">
        <v>132.0</v>
      </c>
      <c r="D5" s="44">
        <v>750.0</v>
      </c>
      <c r="E5" s="48">
        <f t="shared" si="1"/>
        <v>1402</v>
      </c>
      <c r="F5" s="50">
        <f t="shared" ref="F5:F6" si="2">E5/$E$4*100</f>
        <v>105.4135338</v>
      </c>
      <c r="G5" s="42"/>
    </row>
    <row r="6">
      <c r="A6" s="51">
        <v>2002.0</v>
      </c>
      <c r="B6" s="52">
        <v>300.0</v>
      </c>
      <c r="C6" s="52">
        <v>136.0</v>
      </c>
      <c r="D6" s="52">
        <v>800.0</v>
      </c>
      <c r="E6" s="53">
        <f t="shared" si="1"/>
        <v>1536</v>
      </c>
      <c r="F6" s="54">
        <f t="shared" si="2"/>
        <v>115.4887218</v>
      </c>
      <c r="G6" s="42"/>
    </row>
    <row r="7">
      <c r="A7" s="42"/>
      <c r="B7" s="42"/>
      <c r="C7" s="42"/>
      <c r="D7" s="42"/>
      <c r="E7" s="42"/>
      <c r="F7" s="42"/>
      <c r="G7" s="42"/>
    </row>
    <row r="8" ht="32.25" customHeight="1">
      <c r="A8" s="47" t="str">
        <f t="shared" ref="A8:A9" si="3">CONCATENATE("Taxa de inflacao em ",A5)</f>
        <v>Taxa de inflacao em 2001</v>
      </c>
      <c r="C8" s="55">
        <f t="shared" ref="C8:C9" si="4">((F5-F4)/(F4))*100</f>
        <v>5.413533835</v>
      </c>
      <c r="D8" s="42"/>
      <c r="E8" s="42"/>
      <c r="F8" s="42"/>
      <c r="G8" s="42"/>
    </row>
    <row r="9" ht="35.25" customHeight="1">
      <c r="A9" s="47" t="str">
        <f t="shared" si="3"/>
        <v>Taxa de inflacao em 2002</v>
      </c>
      <c r="C9" s="55">
        <f t="shared" si="4"/>
        <v>9.557774608</v>
      </c>
      <c r="D9" s="42"/>
      <c r="E9" s="42"/>
      <c r="F9" s="42"/>
      <c r="G9" s="42"/>
    </row>
    <row r="10">
      <c r="A10" s="42"/>
      <c r="B10" s="42"/>
      <c r="C10" s="42"/>
      <c r="D10" s="42"/>
      <c r="E10" s="42"/>
      <c r="F10" s="42"/>
      <c r="G10" s="42"/>
    </row>
  </sheetData>
  <mergeCells count="5">
    <mergeCell ref="E1:E3"/>
    <mergeCell ref="F1:F3"/>
    <mergeCell ref="B3:D3"/>
    <mergeCell ref="A8:B8"/>
    <mergeCell ref="A9:B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/>
      <c r="B1" s="18" t="s">
        <v>121</v>
      </c>
      <c r="C1" s="18"/>
      <c r="D1" s="18" t="s">
        <v>130</v>
      </c>
      <c r="E1" s="18"/>
      <c r="F1" s="18"/>
      <c r="G1" s="18" t="s">
        <v>153</v>
      </c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>
      <c r="A2" s="18" t="s">
        <v>38</v>
      </c>
      <c r="B2" s="17">
        <v>10.0</v>
      </c>
      <c r="C2" s="56" t="s">
        <v>133</v>
      </c>
      <c r="D2" s="57">
        <v>0.75</v>
      </c>
      <c r="E2" s="18"/>
      <c r="F2" s="18"/>
      <c r="G2" s="18" t="s">
        <v>154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>
      <c r="A3" s="18" t="s">
        <v>40</v>
      </c>
      <c r="B3" s="17">
        <v>100.0</v>
      </c>
      <c r="C3" s="18"/>
      <c r="D3" s="18"/>
      <c r="E3" s="18"/>
      <c r="F3" s="18"/>
      <c r="G3" s="58" t="s">
        <v>155</v>
      </c>
      <c r="H3" s="59"/>
      <c r="I3" s="59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>
      <c r="A4" s="18" t="s">
        <v>44</v>
      </c>
      <c r="B4" s="17">
        <v>100.0</v>
      </c>
      <c r="C4" s="18"/>
      <c r="D4" s="18"/>
      <c r="E4" s="18"/>
      <c r="F4" s="18"/>
      <c r="G4" s="58" t="s">
        <v>156</v>
      </c>
      <c r="H4" s="59"/>
      <c r="I4" s="59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>
      <c r="A5" s="18" t="s">
        <v>80</v>
      </c>
      <c r="B5" s="17">
        <v>20.0</v>
      </c>
      <c r="C5" s="18"/>
      <c r="D5" s="18"/>
      <c r="E5" s="18"/>
      <c r="F5" s="18"/>
      <c r="G5" s="58" t="s">
        <v>157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>
      <c r="A6" s="18" t="s">
        <v>131</v>
      </c>
      <c r="B6" s="17">
        <v>0.0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>
      <c r="A7" s="18"/>
      <c r="B7" s="18"/>
      <c r="C7" s="18"/>
      <c r="D7" s="18"/>
      <c r="E7" s="18"/>
      <c r="F7" s="18"/>
      <c r="G7" s="58" t="s">
        <v>158</v>
      </c>
      <c r="H7" s="59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>
      <c r="A8" s="18" t="s">
        <v>159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>
      <c r="A9" s="18" t="s">
        <v>160</v>
      </c>
      <c r="B9" s="18"/>
      <c r="C9" s="18"/>
      <c r="D9" s="18"/>
      <c r="E9" s="18"/>
      <c r="F9" s="18"/>
      <c r="G9" s="18" t="s">
        <v>161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>
      <c r="A10" s="18" t="s">
        <v>162</v>
      </c>
      <c r="B10" s="18"/>
      <c r="C10" s="58" t="s">
        <v>163</v>
      </c>
      <c r="D10" s="18"/>
      <c r="E10" s="18"/>
      <c r="F10" s="18"/>
      <c r="G10" s="18" t="s">
        <v>164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>
      <c r="A11" s="18"/>
      <c r="B11" s="18"/>
      <c r="C11" s="18" t="s">
        <v>165</v>
      </c>
      <c r="D11" s="18"/>
      <c r="E11" s="18"/>
      <c r="F11" s="18"/>
      <c r="G11" s="18" t="s">
        <v>166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>
      <c r="A12" s="18"/>
      <c r="B12" s="18"/>
      <c r="C12" s="18" t="s">
        <v>167</v>
      </c>
      <c r="D12" s="18"/>
      <c r="E12" s="18"/>
      <c r="F12" s="18"/>
      <c r="G12" s="18" t="s">
        <v>168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>
      <c r="A13" s="18"/>
      <c r="B13" s="18"/>
      <c r="C13" s="18" t="s">
        <v>169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>
      <c r="A14" s="18"/>
      <c r="B14" s="18"/>
      <c r="C14" s="18" t="s">
        <v>170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>
      <c r="A15" s="18"/>
      <c r="B15" s="18"/>
      <c r="C15" s="18" t="s">
        <v>171</v>
      </c>
      <c r="D15" s="58" t="s">
        <v>172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>
      <c r="A16" s="18"/>
      <c r="B16" s="18"/>
      <c r="C16" s="18"/>
      <c r="D16" s="18"/>
      <c r="E16" s="18"/>
      <c r="F16" s="18"/>
      <c r="G16" s="58" t="s">
        <v>173</v>
      </c>
      <c r="H16" s="59"/>
      <c r="I16" s="59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>
      <c r="A17" s="18"/>
      <c r="B17" s="18"/>
      <c r="C17" s="18"/>
      <c r="D17" s="18"/>
      <c r="E17" s="18"/>
      <c r="F17" s="18"/>
      <c r="G17" s="18" t="s">
        <v>174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8">
      <c r="A18" s="58" t="s">
        <v>175</v>
      </c>
      <c r="B18" s="59"/>
      <c r="C18" s="18"/>
      <c r="D18" s="18"/>
      <c r="E18" s="18"/>
      <c r="F18" s="18"/>
      <c r="G18" s="60" t="s">
        <v>176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>
      <c r="A19" s="18" t="s">
        <v>177</v>
      </c>
      <c r="B19" s="17">
        <v>10.0</v>
      </c>
      <c r="C19" s="18"/>
      <c r="D19" s="18"/>
      <c r="E19" s="18"/>
      <c r="F19" s="18"/>
      <c r="G19" s="60" t="s">
        <v>178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0">
      <c r="A20" s="58" t="s">
        <v>179</v>
      </c>
      <c r="B20" s="18"/>
      <c r="C20" s="18"/>
      <c r="D20" s="18"/>
      <c r="E20" s="18"/>
      <c r="F20" s="18"/>
      <c r="G20" s="60" t="s">
        <v>180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>
      <c r="A21" s="18" t="s">
        <v>181</v>
      </c>
      <c r="B21" s="18"/>
      <c r="C21" s="18"/>
      <c r="D21" s="18"/>
      <c r="E21" s="18"/>
      <c r="F21" s="18"/>
      <c r="G21" s="18" t="s">
        <v>182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>
      <c r="A22" s="18" t="s">
        <v>183</v>
      </c>
      <c r="B22" s="18"/>
      <c r="C22" s="18"/>
      <c r="D22" s="18"/>
      <c r="E22" s="18"/>
      <c r="F22" s="18"/>
      <c r="G22" s="18" t="s">
        <v>184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>
      <c r="A23" s="18" t="s">
        <v>185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>
      <c r="A24" s="18"/>
      <c r="B24" s="18"/>
      <c r="C24" s="18"/>
      <c r="D24" s="18"/>
      <c r="E24" s="18"/>
      <c r="F24" s="18"/>
      <c r="G24" s="18" t="s">
        <v>186</v>
      </c>
      <c r="H24" s="18" t="s">
        <v>187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>
      <c r="A25" s="58" t="s">
        <v>188</v>
      </c>
      <c r="B25" s="18"/>
      <c r="C25" s="58" t="s">
        <v>189</v>
      </c>
      <c r="D25" s="59"/>
      <c r="E25" s="18"/>
      <c r="F25" s="18"/>
      <c r="G25" s="18" t="s">
        <v>190</v>
      </c>
      <c r="H25" s="58" t="s">
        <v>191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>
      <c r="A26" s="18"/>
      <c r="B26" s="18"/>
      <c r="C26" s="58" t="s">
        <v>192</v>
      </c>
      <c r="D26" s="18"/>
      <c r="E26" s="18"/>
      <c r="F26" s="18"/>
      <c r="G26" s="18" t="s">
        <v>193</v>
      </c>
      <c r="H26" s="18" t="s">
        <v>194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>
      <c r="A27" s="18"/>
      <c r="B27" s="18"/>
      <c r="C27" s="18"/>
      <c r="D27" s="18"/>
      <c r="E27" s="18"/>
      <c r="F27" s="18"/>
      <c r="G27" s="18" t="s">
        <v>195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>
      <c r="A28" s="18"/>
      <c r="B28" s="18"/>
      <c r="C28" s="18"/>
      <c r="D28" s="18"/>
      <c r="E28" s="18"/>
      <c r="F28" s="18"/>
      <c r="G28" s="18" t="s">
        <v>196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>
      <c r="A29" s="18"/>
      <c r="B29" s="18"/>
      <c r="C29" s="18"/>
      <c r="D29" s="18"/>
      <c r="E29" s="18"/>
      <c r="F29" s="18"/>
      <c r="G29" s="18" t="s">
        <v>197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</row>
    <row r="30">
      <c r="A30" s="18"/>
      <c r="B30" s="18"/>
      <c r="C30" s="18"/>
      <c r="D30" s="18"/>
      <c r="E30" s="18"/>
      <c r="F30" s="18"/>
      <c r="G30" s="18" t="s">
        <v>198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>
      <c r="A31" s="18"/>
      <c r="B31" s="18"/>
      <c r="C31" s="18"/>
      <c r="D31" s="18"/>
      <c r="E31" s="18"/>
      <c r="F31" s="18"/>
      <c r="G31" s="18" t="s">
        <v>199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>
      <c r="A32" s="18"/>
      <c r="B32" s="18"/>
      <c r="C32" s="18"/>
      <c r="D32" s="18"/>
      <c r="E32" s="18"/>
      <c r="F32" s="18"/>
      <c r="G32" s="18" t="s">
        <v>200</v>
      </c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>
      <c r="A33" s="18"/>
      <c r="B33" s="18"/>
      <c r="C33" s="18"/>
      <c r="D33" s="18"/>
      <c r="E33" s="18"/>
      <c r="F33" s="18"/>
      <c r="G33" s="18" t="s">
        <v>201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>
      <c r="A34" s="18"/>
      <c r="B34" s="18"/>
      <c r="C34" s="18"/>
      <c r="D34" s="18"/>
      <c r="E34" s="18"/>
      <c r="F34" s="18"/>
      <c r="G34" s="18" t="s">
        <v>202</v>
      </c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>
      <c r="A36" s="18"/>
      <c r="B36" s="18" t="s">
        <v>203</v>
      </c>
      <c r="C36" s="18" t="s">
        <v>204</v>
      </c>
      <c r="D36" s="18"/>
      <c r="E36" s="60" t="s">
        <v>205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>
      <c r="A37" s="18" t="s">
        <v>206</v>
      </c>
      <c r="B37" s="18" t="s">
        <v>207</v>
      </c>
      <c r="C37" s="18" t="s">
        <v>208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>
      <c r="A38" s="18" t="s">
        <v>209</v>
      </c>
      <c r="B38" s="18" t="s">
        <v>210</v>
      </c>
      <c r="C38" s="18" t="s">
        <v>211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>
      <c r="A39" s="18" t="s">
        <v>212</v>
      </c>
      <c r="B39" s="18" t="s">
        <v>213</v>
      </c>
      <c r="C39" s="18" t="s">
        <v>214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>
      <c r="A43" s="18"/>
      <c r="B43" s="18" t="s">
        <v>215</v>
      </c>
      <c r="C43" s="18"/>
      <c r="D43" s="18"/>
      <c r="E43" s="60" t="s">
        <v>216</v>
      </c>
      <c r="F43" s="61" t="s">
        <v>132</v>
      </c>
      <c r="G43" s="60" t="s">
        <v>38</v>
      </c>
      <c r="H43" s="61" t="s">
        <v>133</v>
      </c>
      <c r="I43" s="60" t="s">
        <v>44</v>
      </c>
      <c r="J43" s="61" t="s">
        <v>133</v>
      </c>
      <c r="K43" s="60" t="s">
        <v>129</v>
      </c>
      <c r="L43" s="60" t="s">
        <v>134</v>
      </c>
      <c r="M43" s="60" t="s">
        <v>131</v>
      </c>
      <c r="N43" s="18"/>
      <c r="O43" s="18"/>
      <c r="P43" s="18"/>
      <c r="Q43" s="18"/>
      <c r="R43" s="18"/>
      <c r="S43" s="18"/>
      <c r="T43" s="18"/>
      <c r="U43" s="18"/>
      <c r="V43" s="18"/>
    </row>
    <row r="44">
      <c r="A44" s="18"/>
      <c r="B44" s="58" t="s">
        <v>217</v>
      </c>
      <c r="C44" s="18"/>
      <c r="D44" s="18"/>
      <c r="E44" s="18"/>
      <c r="F44" s="18"/>
      <c r="G44" s="60" t="s">
        <v>218</v>
      </c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>
      <c r="A45" s="18"/>
      <c r="B45" s="18"/>
      <c r="C45" s="18"/>
      <c r="D45" s="18"/>
      <c r="E45" s="18"/>
      <c r="F45" s="18"/>
      <c r="G45" s="60" t="s">
        <v>219</v>
      </c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  <row r="46">
      <c r="A46" s="18"/>
      <c r="B46" s="18"/>
      <c r="C46" s="18"/>
      <c r="D46" s="18"/>
      <c r="E46" s="18"/>
      <c r="F46" s="18"/>
      <c r="G46" s="60" t="s">
        <v>220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</row>
    <row r="47">
      <c r="A47" s="18"/>
      <c r="B47" s="18"/>
      <c r="C47" s="18"/>
      <c r="D47" s="18"/>
      <c r="E47" s="18"/>
      <c r="F47" s="18"/>
      <c r="G47" s="60" t="s">
        <v>221</v>
      </c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</row>
  </sheetData>
  <drawing r:id="rId1"/>
</worksheet>
</file>