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ua\OneDrive\Desktop\RSD-Y3S1\Subjects Y3S1\BBFA1043 Principles of Accounting\Tutorial Question\"/>
    </mc:Choice>
  </mc:AlternateContent>
  <xr:revisionPtr revIDLastSave="0" documentId="13_ncr:1_{19ED6F1D-102C-4515-BD21-05C87BC73606}" xr6:coauthVersionLast="47" xr6:coauthVersionMax="47" xr10:uidLastSave="{00000000-0000-0000-0000-000000000000}"/>
  <bookViews>
    <workbookView xWindow="-108" yWindow="-108" windowWidth="23256" windowHeight="12576" firstSheet="2" activeTab="6" xr2:uid="{49A40C7C-9694-4F02-B369-AC1399DB9C94}"/>
  </bookViews>
  <sheets>
    <sheet name="exer" sheetId="1" r:id="rId1"/>
    <sheet name="Make good test - SPL" sheetId="8" r:id="rId2"/>
    <sheet name="Forth question for revision" sheetId="3" r:id="rId3"/>
    <sheet name="MAY 2022 - SPL" sheetId="5" r:id="rId4"/>
    <sheet name="MAY 2022 - SFP" sheetId="6" r:id="rId5"/>
    <sheet name="MAY 2022 - WAC" sheetId="2" r:id="rId6"/>
    <sheet name="MAY 2022 - C9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5" i="8" l="1"/>
  <c r="H60" i="8"/>
  <c r="G50" i="8"/>
  <c r="H53" i="8" s="1"/>
  <c r="G43" i="8"/>
  <c r="G41" i="8"/>
  <c r="G39" i="8"/>
  <c r="H31" i="8"/>
  <c r="G15" i="8"/>
  <c r="H16" i="8" s="1"/>
  <c r="H6" i="8"/>
  <c r="D10" i="7"/>
  <c r="G31" i="2"/>
  <c r="F31" i="2"/>
  <c r="G29" i="2"/>
  <c r="F29" i="2"/>
  <c r="I19" i="2"/>
  <c r="F19" i="2"/>
  <c r="I18" i="2"/>
  <c r="F18" i="2"/>
  <c r="H26" i="6"/>
  <c r="H31" i="6" s="1"/>
  <c r="H16" i="6"/>
  <c r="H17" i="6" s="1"/>
  <c r="H14" i="5"/>
  <c r="H30" i="5" s="1"/>
  <c r="H13" i="5"/>
  <c r="H30" i="6"/>
  <c r="H23" i="6"/>
  <c r="H9" i="6"/>
  <c r="G8" i="6"/>
  <c r="G6" i="6"/>
  <c r="H28" i="5"/>
  <c r="H19" i="5"/>
  <c r="G12" i="5"/>
  <c r="H6" i="5"/>
  <c r="E23" i="3"/>
  <c r="H23" i="3"/>
  <c r="I22" i="3"/>
  <c r="K22" i="3" s="1"/>
  <c r="H22" i="3"/>
  <c r="F22" i="3"/>
  <c r="F21" i="3"/>
  <c r="H21" i="3" s="1"/>
  <c r="K20" i="3"/>
  <c r="K19" i="3"/>
  <c r="I19" i="3"/>
  <c r="H19" i="3"/>
  <c r="F19" i="3"/>
  <c r="K17" i="3"/>
  <c r="K16" i="3"/>
  <c r="I15" i="3"/>
  <c r="K15" i="3" s="1"/>
  <c r="E15" i="3"/>
  <c r="K14" i="3"/>
  <c r="K13" i="3"/>
  <c r="I13" i="3"/>
  <c r="E13" i="3"/>
  <c r="K12" i="3"/>
  <c r="I12" i="3"/>
  <c r="H12" i="3"/>
  <c r="F12" i="3"/>
  <c r="H11" i="3"/>
  <c r="H10" i="3"/>
  <c r="K9" i="3"/>
  <c r="K8" i="3"/>
  <c r="K7" i="3"/>
  <c r="E7" i="3"/>
  <c r="K6" i="3"/>
  <c r="K5" i="3"/>
  <c r="F12" i="2"/>
  <c r="H33" i="1"/>
  <c r="H19" i="1"/>
  <c r="G13" i="1"/>
  <c r="H14" i="1" s="1"/>
  <c r="H15" i="1" s="1"/>
  <c r="H6" i="1"/>
  <c r="H66" i="8" l="1"/>
  <c r="H17" i="8"/>
  <c r="H32" i="8" s="1"/>
  <c r="H44" i="8"/>
  <c r="H54" i="8" s="1"/>
  <c r="H34" i="1"/>
</calcChain>
</file>

<file path=xl/sharedStrings.xml><?xml version="1.0" encoding="utf-8"?>
<sst xmlns="http://schemas.openxmlformats.org/spreadsheetml/2006/main" count="216" uniqueCount="123">
  <si>
    <t>Statement of Profit or Loss</t>
  </si>
  <si>
    <t>RM</t>
  </si>
  <si>
    <t>Sales</t>
  </si>
  <si>
    <t>less: return inwards</t>
  </si>
  <si>
    <t>Net Sales</t>
  </si>
  <si>
    <t>Less: Cost Of Good Solds</t>
  </si>
  <si>
    <t>Opening inventories</t>
  </si>
  <si>
    <t>Purchase</t>
  </si>
  <si>
    <t>less: return outwards</t>
  </si>
  <si>
    <t>add:carriage inwards</t>
  </si>
  <si>
    <t>less: closing inventories</t>
  </si>
  <si>
    <t>add:income</t>
  </si>
  <si>
    <t>rent received</t>
  </si>
  <si>
    <t>less: expenditure</t>
  </si>
  <si>
    <t>depn: furniture&amp;fittings</t>
  </si>
  <si>
    <t>depn: office equipment</t>
  </si>
  <si>
    <t>depn: motor vehicles</t>
  </si>
  <si>
    <t>carriage outwards</t>
  </si>
  <si>
    <t>discount received</t>
  </si>
  <si>
    <t>discount allowed</t>
  </si>
  <si>
    <t>interest</t>
  </si>
  <si>
    <t>insurance</t>
  </si>
  <si>
    <t>utilities</t>
  </si>
  <si>
    <t>bad debts</t>
  </si>
  <si>
    <t>doubtful debts</t>
  </si>
  <si>
    <t>add: wages</t>
  </si>
  <si>
    <t>salary</t>
  </si>
  <si>
    <t>Good Received</t>
  </si>
  <si>
    <t>Good issued/sold</t>
  </si>
  <si>
    <t>Balance</t>
  </si>
  <si>
    <t>Date</t>
  </si>
  <si>
    <t>Qty</t>
  </si>
  <si>
    <t>@</t>
  </si>
  <si>
    <t>closing inv</t>
  </si>
  <si>
    <t>cos</t>
  </si>
  <si>
    <t>purchase</t>
  </si>
  <si>
    <t>balance</t>
  </si>
  <si>
    <t>FIFO</t>
  </si>
  <si>
    <t>Good received</t>
  </si>
  <si>
    <t>Good issued</t>
  </si>
  <si>
    <t>Statement of Profit or Loss of Cairoo Enterprise for the year ended 30 April 2022</t>
  </si>
  <si>
    <t>Less: COGS</t>
  </si>
  <si>
    <t>add: carriage inwards</t>
  </si>
  <si>
    <t>add: income</t>
  </si>
  <si>
    <t>interest received</t>
  </si>
  <si>
    <t>depn: fixtures and fittings</t>
  </si>
  <si>
    <t>salaries</t>
  </si>
  <si>
    <t>stationery</t>
  </si>
  <si>
    <t>electricity and water</t>
  </si>
  <si>
    <t>less: closing inv</t>
  </si>
  <si>
    <t>Gross profit</t>
  </si>
  <si>
    <t>Net Profit</t>
  </si>
  <si>
    <t>Statement of financial position of Cairoo Enterprise as at 30 April 2022</t>
  </si>
  <si>
    <t>Non-current asset</t>
  </si>
  <si>
    <t>Fixture and fittings</t>
  </si>
  <si>
    <t>less: accump depn: fixtures and fittings</t>
  </si>
  <si>
    <t>motor vehicles</t>
  </si>
  <si>
    <t>less: accump depn: motor vehicles</t>
  </si>
  <si>
    <t>current asset</t>
  </si>
  <si>
    <t>trade receivables</t>
  </si>
  <si>
    <t>bank</t>
  </si>
  <si>
    <t>cash</t>
  </si>
  <si>
    <t>prepaid stationery</t>
  </si>
  <si>
    <t>Equity</t>
  </si>
  <si>
    <t xml:space="preserve">Capital as at 1 April </t>
  </si>
  <si>
    <t>add: net profit</t>
  </si>
  <si>
    <t>less: drawings</t>
  </si>
  <si>
    <t>Capital as at 30 April</t>
  </si>
  <si>
    <t>Non current liabilities</t>
  </si>
  <si>
    <t>bank loan</t>
  </si>
  <si>
    <t>current liabilities</t>
  </si>
  <si>
    <t>trade payables</t>
  </si>
  <si>
    <t>accrual bank loan interest</t>
  </si>
  <si>
    <t>(A)</t>
  </si>
  <si>
    <t>(B)</t>
  </si>
  <si>
    <t>Unit Price</t>
  </si>
  <si>
    <t>Unit</t>
  </si>
  <si>
    <t>Total</t>
  </si>
  <si>
    <t>Trading account</t>
  </si>
  <si>
    <t>less: cogs</t>
  </si>
  <si>
    <t>opening inv</t>
  </si>
  <si>
    <t>gross profit</t>
  </si>
  <si>
    <t>bal b/d</t>
  </si>
  <si>
    <t>bal c/d</t>
  </si>
  <si>
    <t>SPL</t>
  </si>
  <si>
    <t>cream usage</t>
  </si>
  <si>
    <t>inventory of cream</t>
  </si>
  <si>
    <t>(a)</t>
  </si>
  <si>
    <t>(b)</t>
  </si>
  <si>
    <t>rental received in advance</t>
  </si>
  <si>
    <t>Rental income account</t>
  </si>
  <si>
    <t>Rental received in advance account</t>
  </si>
  <si>
    <t>rental income</t>
  </si>
  <si>
    <t>Statement of profit or loss for Mr En Dur for the year ended 31 December 2021</t>
  </si>
  <si>
    <t>Less: Cost of good sold</t>
  </si>
  <si>
    <t>Opening inv</t>
  </si>
  <si>
    <t>add: import tax</t>
  </si>
  <si>
    <t>add: insurance for purchase</t>
  </si>
  <si>
    <t>add:wages</t>
  </si>
  <si>
    <t>decrease in allowance for doubtful debt</t>
  </si>
  <si>
    <t>depn: fixtures</t>
  </si>
  <si>
    <t>depn:equipment</t>
  </si>
  <si>
    <t>rent</t>
  </si>
  <si>
    <t>electricity</t>
  </si>
  <si>
    <t>net loss</t>
  </si>
  <si>
    <t>Statement of financial position as at 31 December 2021</t>
  </si>
  <si>
    <t>Motor Vehicles</t>
  </si>
  <si>
    <t>Fixtures</t>
  </si>
  <si>
    <t>less: accump depn: fixtures</t>
  </si>
  <si>
    <t>Equipment</t>
  </si>
  <si>
    <t>less: accump depn: equipment</t>
  </si>
  <si>
    <t>fixed deposit</t>
  </si>
  <si>
    <t>less: AFDD</t>
  </si>
  <si>
    <t>Capital as at 1 Dec</t>
  </si>
  <si>
    <t>less: net loss</t>
  </si>
  <si>
    <t>Capital as at 31 Dec</t>
  </si>
  <si>
    <t>prepaid rental</t>
  </si>
  <si>
    <t>interest receivables</t>
  </si>
  <si>
    <t>Current liabiities</t>
  </si>
  <si>
    <t>bank overdraft</t>
  </si>
  <si>
    <t>Other payables (2200 + 50)</t>
  </si>
  <si>
    <t>Inventory of cream (prepaid expenses, asset)</t>
  </si>
  <si>
    <t>Cream Usage Account (expenses)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</si>
</sst>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7030A0"/>
      <name val="Times New Roman"/>
      <family val="1"/>
    </font>
    <font>
      <sz val="12"/>
      <color rgb="FF7030A0"/>
      <name val="Times New Roman"/>
      <family val="1"/>
    </font>
    <font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6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16" fontId="5" fillId="6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16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16" fontId="5" fillId="8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16" fontId="5" fillId="9" borderId="2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16" fontId="0" fillId="2" borderId="2" xfId="0" applyNumberFormat="1" applyFill="1" applyBorder="1"/>
    <xf numFmtId="0" fontId="0" fillId="2" borderId="2" xfId="0" applyFill="1" applyBorder="1"/>
    <xf numFmtId="16" fontId="0" fillId="3" borderId="2" xfId="0" applyNumberFormat="1" applyFill="1" applyBorder="1"/>
    <xf numFmtId="0" fontId="0" fillId="3" borderId="2" xfId="0" applyFill="1" applyBorder="1"/>
    <xf numFmtId="16" fontId="0" fillId="6" borderId="2" xfId="0" applyNumberFormat="1" applyFill="1" applyBorder="1"/>
    <xf numFmtId="0" fontId="0" fillId="6" borderId="2" xfId="0" applyFill="1" applyBorder="1"/>
    <xf numFmtId="16" fontId="0" fillId="4" borderId="2" xfId="0" applyNumberFormat="1" applyFill="1" applyBorder="1"/>
    <xf numFmtId="0" fontId="0" fillId="4" borderId="2" xfId="0" applyFill="1" applyBorder="1"/>
    <xf numFmtId="16" fontId="0" fillId="9" borderId="2" xfId="0" applyNumberFormat="1" applyFill="1" applyBorder="1"/>
    <xf numFmtId="0" fontId="0" fillId="9" borderId="2" xfId="0" applyFill="1" applyBorder="1"/>
    <xf numFmtId="16" fontId="0" fillId="5" borderId="2" xfId="0" applyNumberFormat="1" applyFill="1" applyBorder="1"/>
    <xf numFmtId="0" fontId="0" fillId="5" borderId="2" xfId="0" applyFill="1" applyBorder="1"/>
    <xf numFmtId="16" fontId="0" fillId="10" borderId="2" xfId="0" applyNumberFormat="1" applyFill="1" applyBorder="1"/>
    <xf numFmtId="0" fontId="0" fillId="10" borderId="2" xfId="0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5" borderId="0" xfId="0" applyFill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0" borderId="0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548-ED1C-425A-AF05-D4A2319DF798}">
  <dimension ref="B2:H34"/>
  <sheetViews>
    <sheetView workbookViewId="0">
      <selection activeCell="H12" sqref="H12"/>
    </sheetView>
  </sheetViews>
  <sheetFormatPr defaultRowHeight="14.4" x14ac:dyDescent="0.3"/>
  <sheetData>
    <row r="2" spans="2:8" x14ac:dyDescent="0.3">
      <c r="B2" s="1" t="s">
        <v>0</v>
      </c>
    </row>
    <row r="3" spans="2:8" x14ac:dyDescent="0.3">
      <c r="F3" t="s">
        <v>1</v>
      </c>
      <c r="G3" t="s">
        <v>1</v>
      </c>
      <c r="H3" t="s">
        <v>1</v>
      </c>
    </row>
    <row r="4" spans="2:8" x14ac:dyDescent="0.3">
      <c r="B4" t="s">
        <v>2</v>
      </c>
      <c r="G4">
        <v>177300</v>
      </c>
    </row>
    <row r="5" spans="2:8" x14ac:dyDescent="0.3">
      <c r="B5" t="s">
        <v>3</v>
      </c>
      <c r="G5" s="2">
        <v>-3800</v>
      </c>
      <c r="H5" s="2"/>
    </row>
    <row r="6" spans="2:8" x14ac:dyDescent="0.3">
      <c r="B6" t="s">
        <v>4</v>
      </c>
      <c r="H6">
        <f>G4+G5</f>
        <v>173500</v>
      </c>
    </row>
    <row r="8" spans="2:8" x14ac:dyDescent="0.3">
      <c r="B8" s="1" t="s">
        <v>5</v>
      </c>
    </row>
    <row r="9" spans="2:8" x14ac:dyDescent="0.3">
      <c r="B9" t="s">
        <v>6</v>
      </c>
      <c r="G9">
        <v>29300</v>
      </c>
    </row>
    <row r="10" spans="2:8" x14ac:dyDescent="0.3">
      <c r="B10" t="s">
        <v>7</v>
      </c>
      <c r="F10">
        <v>89100</v>
      </c>
    </row>
    <row r="11" spans="2:8" x14ac:dyDescent="0.3">
      <c r="B11" t="s">
        <v>8</v>
      </c>
      <c r="F11">
        <v>-2600</v>
      </c>
    </row>
    <row r="12" spans="2:8" x14ac:dyDescent="0.3">
      <c r="B12" t="s">
        <v>25</v>
      </c>
      <c r="G12">
        <v>12000</v>
      </c>
    </row>
    <row r="13" spans="2:8" x14ac:dyDescent="0.3">
      <c r="B13" t="s">
        <v>9</v>
      </c>
      <c r="F13">
        <v>900</v>
      </c>
      <c r="G13">
        <f>F10+F11+F13</f>
        <v>87400</v>
      </c>
    </row>
    <row r="14" spans="2:8" x14ac:dyDescent="0.3">
      <c r="B14" t="s">
        <v>10</v>
      </c>
      <c r="G14" s="2">
        <v>-25100</v>
      </c>
      <c r="H14" s="2">
        <f>SUM(G9:G14)</f>
        <v>103600</v>
      </c>
    </row>
    <row r="15" spans="2:8" x14ac:dyDescent="0.3">
      <c r="H15">
        <f>H6-H14</f>
        <v>69900</v>
      </c>
    </row>
    <row r="17" spans="2:8" x14ac:dyDescent="0.3">
      <c r="B17" s="1" t="s">
        <v>11</v>
      </c>
    </row>
    <row r="18" spans="2:8" x14ac:dyDescent="0.3">
      <c r="B18" t="s">
        <v>12</v>
      </c>
      <c r="G18">
        <v>4000</v>
      </c>
    </row>
    <row r="19" spans="2:8" x14ac:dyDescent="0.3">
      <c r="B19" t="s">
        <v>18</v>
      </c>
      <c r="G19" s="2">
        <v>1300</v>
      </c>
      <c r="H19" s="2">
        <f>G18+G19</f>
        <v>5300</v>
      </c>
    </row>
    <row r="20" spans="2:8" x14ac:dyDescent="0.3">
      <c r="G20" s="3"/>
      <c r="H20" s="3">
        <v>5300</v>
      </c>
    </row>
    <row r="22" spans="2:8" x14ac:dyDescent="0.3">
      <c r="B22" s="1" t="s">
        <v>13</v>
      </c>
    </row>
    <row r="23" spans="2:8" x14ac:dyDescent="0.3">
      <c r="B23" s="4" t="s">
        <v>26</v>
      </c>
      <c r="G23">
        <v>24000</v>
      </c>
    </row>
    <row r="24" spans="2:8" x14ac:dyDescent="0.3">
      <c r="B24" t="s">
        <v>14</v>
      </c>
      <c r="G24">
        <v>10000</v>
      </c>
    </row>
    <row r="25" spans="2:8" x14ac:dyDescent="0.3">
      <c r="B25" t="s">
        <v>15</v>
      </c>
      <c r="G25">
        <v>8000</v>
      </c>
    </row>
    <row r="26" spans="2:8" x14ac:dyDescent="0.3">
      <c r="B26" t="s">
        <v>16</v>
      </c>
      <c r="G26">
        <v>8960</v>
      </c>
    </row>
    <row r="27" spans="2:8" x14ac:dyDescent="0.3">
      <c r="B27" t="s">
        <v>17</v>
      </c>
      <c r="G27">
        <v>3600</v>
      </c>
    </row>
    <row r="28" spans="2:8" x14ac:dyDescent="0.3">
      <c r="B28" t="s">
        <v>19</v>
      </c>
      <c r="G28">
        <v>2300</v>
      </c>
    </row>
    <row r="29" spans="2:8" x14ac:dyDescent="0.3">
      <c r="B29" t="s">
        <v>20</v>
      </c>
      <c r="G29">
        <v>1800</v>
      </c>
    </row>
    <row r="30" spans="2:8" x14ac:dyDescent="0.3">
      <c r="B30" t="s">
        <v>21</v>
      </c>
      <c r="G30">
        <v>2400</v>
      </c>
    </row>
    <row r="31" spans="2:8" x14ac:dyDescent="0.3">
      <c r="B31" t="s">
        <v>22</v>
      </c>
      <c r="G31">
        <v>5800</v>
      </c>
    </row>
    <row r="32" spans="2:8" x14ac:dyDescent="0.3">
      <c r="B32" t="s">
        <v>23</v>
      </c>
      <c r="G32">
        <v>3500</v>
      </c>
    </row>
    <row r="33" spans="2:8" x14ac:dyDescent="0.3">
      <c r="B33" t="s">
        <v>24</v>
      </c>
      <c r="G33" s="2">
        <v>750</v>
      </c>
      <c r="H33" s="2">
        <f>SUM(G23:G33)</f>
        <v>71110</v>
      </c>
    </row>
    <row r="34" spans="2:8" x14ac:dyDescent="0.3">
      <c r="H34">
        <f>H15+H20-H33</f>
        <v>4090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41BA-82B1-4B0B-A7DB-2D510FC91DF0}">
  <dimension ref="B2:H66"/>
  <sheetViews>
    <sheetView topLeftCell="A41" zoomScale="85" zoomScaleNormal="85" workbookViewId="0">
      <selection activeCell="M58" sqref="M58"/>
    </sheetView>
  </sheetViews>
  <sheetFormatPr defaultRowHeight="14.4" x14ac:dyDescent="0.3"/>
  <sheetData>
    <row r="2" spans="2:8" x14ac:dyDescent="0.3">
      <c r="B2" s="1" t="s">
        <v>93</v>
      </c>
    </row>
    <row r="3" spans="2:8" x14ac:dyDescent="0.3">
      <c r="F3" t="s">
        <v>1</v>
      </c>
      <c r="G3" t="s">
        <v>1</v>
      </c>
      <c r="H3" t="s">
        <v>1</v>
      </c>
    </row>
    <row r="4" spans="2:8" x14ac:dyDescent="0.3">
      <c r="B4" t="s">
        <v>2</v>
      </c>
      <c r="G4">
        <v>90000</v>
      </c>
    </row>
    <row r="5" spans="2:8" x14ac:dyDescent="0.3">
      <c r="B5" t="s">
        <v>3</v>
      </c>
      <c r="G5" s="2">
        <v>-3000</v>
      </c>
      <c r="H5" s="2"/>
    </row>
    <row r="6" spans="2:8" x14ac:dyDescent="0.3">
      <c r="B6" t="s">
        <v>4</v>
      </c>
      <c r="H6">
        <f>G4+G5</f>
        <v>87000</v>
      </c>
    </row>
    <row r="8" spans="2:8" x14ac:dyDescent="0.3">
      <c r="B8" s="1" t="s">
        <v>94</v>
      </c>
    </row>
    <row r="9" spans="2:8" x14ac:dyDescent="0.3">
      <c r="B9" t="s">
        <v>95</v>
      </c>
      <c r="G9">
        <v>6000</v>
      </c>
    </row>
    <row r="10" spans="2:8" x14ac:dyDescent="0.3">
      <c r="B10" t="s">
        <v>35</v>
      </c>
      <c r="F10">
        <v>45000</v>
      </c>
    </row>
    <row r="11" spans="2:8" x14ac:dyDescent="0.3">
      <c r="B11" t="s">
        <v>8</v>
      </c>
      <c r="F11">
        <v>-2000</v>
      </c>
    </row>
    <row r="12" spans="2:8" x14ac:dyDescent="0.3">
      <c r="B12" t="s">
        <v>42</v>
      </c>
      <c r="F12">
        <v>1200</v>
      </c>
    </row>
    <row r="13" spans="2:8" x14ac:dyDescent="0.3">
      <c r="B13" t="s">
        <v>98</v>
      </c>
      <c r="F13">
        <v>4000</v>
      </c>
    </row>
    <row r="14" spans="2:8" x14ac:dyDescent="0.3">
      <c r="B14" t="s">
        <v>96</v>
      </c>
      <c r="F14">
        <v>1300</v>
      </c>
    </row>
    <row r="15" spans="2:8" x14ac:dyDescent="0.3">
      <c r="B15" t="s">
        <v>97</v>
      </c>
      <c r="F15">
        <v>1600</v>
      </c>
      <c r="G15">
        <f>SUM(F10:F15)</f>
        <v>51100</v>
      </c>
    </row>
    <row r="16" spans="2:8" x14ac:dyDescent="0.3">
      <c r="B16" t="s">
        <v>49</v>
      </c>
      <c r="G16" s="2">
        <v>-5500</v>
      </c>
      <c r="H16" s="2">
        <f>SUM(G9:G16)</f>
        <v>51600</v>
      </c>
    </row>
    <row r="17" spans="2:8" x14ac:dyDescent="0.3">
      <c r="B17" t="s">
        <v>81</v>
      </c>
      <c r="H17">
        <f>H6-H16</f>
        <v>35400</v>
      </c>
    </row>
    <row r="19" spans="2:8" x14ac:dyDescent="0.3">
      <c r="B19" s="1" t="s">
        <v>43</v>
      </c>
    </row>
    <row r="20" spans="2:8" x14ac:dyDescent="0.3">
      <c r="B20" t="s">
        <v>99</v>
      </c>
      <c r="G20">
        <v>80</v>
      </c>
    </row>
    <row r="21" spans="2:8" x14ac:dyDescent="0.3">
      <c r="B21" t="s">
        <v>44</v>
      </c>
      <c r="G21" s="2">
        <v>500</v>
      </c>
      <c r="H21" s="2">
        <v>580</v>
      </c>
    </row>
    <row r="23" spans="2:8" x14ac:dyDescent="0.3">
      <c r="B23" s="1" t="s">
        <v>13</v>
      </c>
    </row>
    <row r="24" spans="2:8" x14ac:dyDescent="0.3">
      <c r="B24" t="s">
        <v>16</v>
      </c>
      <c r="G24">
        <v>2700</v>
      </c>
    </row>
    <row r="25" spans="2:8" x14ac:dyDescent="0.3">
      <c r="B25" t="s">
        <v>100</v>
      </c>
      <c r="G25">
        <v>3280</v>
      </c>
    </row>
    <row r="26" spans="2:8" x14ac:dyDescent="0.3">
      <c r="B26" t="s">
        <v>101</v>
      </c>
      <c r="G26">
        <v>1563</v>
      </c>
    </row>
    <row r="27" spans="2:8" x14ac:dyDescent="0.3">
      <c r="B27" t="s">
        <v>46</v>
      </c>
      <c r="G27">
        <v>24000</v>
      </c>
    </row>
    <row r="28" spans="2:8" x14ac:dyDescent="0.3">
      <c r="B28" t="s">
        <v>17</v>
      </c>
      <c r="G28">
        <v>2400</v>
      </c>
    </row>
    <row r="29" spans="2:8" x14ac:dyDescent="0.3">
      <c r="B29" t="s">
        <v>102</v>
      </c>
      <c r="G29">
        <v>7200</v>
      </c>
    </row>
    <row r="30" spans="2:8" x14ac:dyDescent="0.3">
      <c r="B30" t="s">
        <v>103</v>
      </c>
      <c r="G30">
        <v>3650</v>
      </c>
    </row>
    <row r="31" spans="2:8" x14ac:dyDescent="0.3">
      <c r="B31" t="s">
        <v>23</v>
      </c>
      <c r="G31" s="2">
        <v>300</v>
      </c>
      <c r="H31" s="2">
        <f>SUM(G24:G31)</f>
        <v>45093</v>
      </c>
    </row>
    <row r="32" spans="2:8" x14ac:dyDescent="0.3">
      <c r="B32" t="s">
        <v>104</v>
      </c>
      <c r="H32">
        <f>H17+H21-H31</f>
        <v>-9113</v>
      </c>
    </row>
    <row r="35" spans="2:8" x14ac:dyDescent="0.3">
      <c r="B35" s="1" t="s">
        <v>105</v>
      </c>
    </row>
    <row r="36" spans="2:8" x14ac:dyDescent="0.3">
      <c r="F36" t="s">
        <v>1</v>
      </c>
      <c r="G36" t="s">
        <v>1</v>
      </c>
      <c r="H36" t="s">
        <v>1</v>
      </c>
    </row>
    <row r="37" spans="2:8" x14ac:dyDescent="0.3">
      <c r="B37" s="1" t="s">
        <v>53</v>
      </c>
    </row>
    <row r="38" spans="2:8" x14ac:dyDescent="0.3">
      <c r="B38" t="s">
        <v>106</v>
      </c>
      <c r="F38">
        <v>22500</v>
      </c>
    </row>
    <row r="39" spans="2:8" x14ac:dyDescent="0.3">
      <c r="B39" s="4" t="s">
        <v>57</v>
      </c>
      <c r="F39">
        <v>-2700</v>
      </c>
      <c r="G39">
        <f>F38+F39</f>
        <v>19800</v>
      </c>
    </row>
    <row r="40" spans="2:8" x14ac:dyDescent="0.3">
      <c r="B40" s="4" t="s">
        <v>107</v>
      </c>
      <c r="F40">
        <v>16500</v>
      </c>
    </row>
    <row r="41" spans="2:8" x14ac:dyDescent="0.3">
      <c r="B41" s="4" t="s">
        <v>108</v>
      </c>
      <c r="F41">
        <v>-5280</v>
      </c>
      <c r="G41">
        <f>F40+F41</f>
        <v>11220</v>
      </c>
    </row>
    <row r="42" spans="2:8" x14ac:dyDescent="0.3">
      <c r="B42" s="4" t="s">
        <v>109</v>
      </c>
      <c r="F42">
        <v>11500</v>
      </c>
    </row>
    <row r="43" spans="2:8" x14ac:dyDescent="0.3">
      <c r="B43" s="4" t="s">
        <v>110</v>
      </c>
      <c r="F43">
        <v>-2643</v>
      </c>
      <c r="G43" s="2">
        <f>F42+F43</f>
        <v>8857</v>
      </c>
      <c r="H43" s="2"/>
    </row>
    <row r="44" spans="2:8" x14ac:dyDescent="0.3">
      <c r="H44">
        <f>SUM(G39:G43)</f>
        <v>39877</v>
      </c>
    </row>
    <row r="46" spans="2:8" x14ac:dyDescent="0.3">
      <c r="B46" s="1" t="s">
        <v>58</v>
      </c>
    </row>
    <row r="47" spans="2:8" x14ac:dyDescent="0.3">
      <c r="B47" s="4" t="s">
        <v>33</v>
      </c>
      <c r="G47">
        <v>5500</v>
      </c>
    </row>
    <row r="48" spans="2:8" x14ac:dyDescent="0.3">
      <c r="B48" t="s">
        <v>111</v>
      </c>
      <c r="G48">
        <v>20000</v>
      </c>
    </row>
    <row r="49" spans="2:8" x14ac:dyDescent="0.3">
      <c r="B49" t="s">
        <v>59</v>
      </c>
      <c r="F49">
        <v>11000</v>
      </c>
    </row>
    <row r="50" spans="2:8" x14ac:dyDescent="0.3">
      <c r="B50" t="s">
        <v>112</v>
      </c>
      <c r="F50">
        <v>-220</v>
      </c>
      <c r="G50">
        <f>F49+F50</f>
        <v>10780</v>
      </c>
    </row>
    <row r="51" spans="2:8" x14ac:dyDescent="0.3">
      <c r="B51" t="s">
        <v>117</v>
      </c>
      <c r="G51">
        <v>500</v>
      </c>
    </row>
    <row r="52" spans="2:8" x14ac:dyDescent="0.3">
      <c r="B52" t="s">
        <v>116</v>
      </c>
      <c r="G52">
        <v>600</v>
      </c>
    </row>
    <row r="53" spans="2:8" x14ac:dyDescent="0.3">
      <c r="B53" t="s">
        <v>61</v>
      </c>
      <c r="G53" s="2">
        <v>3850</v>
      </c>
      <c r="H53" s="2">
        <f>SUM(G47:G53)</f>
        <v>41230</v>
      </c>
    </row>
    <row r="54" spans="2:8" x14ac:dyDescent="0.3">
      <c r="H54">
        <f>H44+H53</f>
        <v>81107</v>
      </c>
    </row>
    <row r="56" spans="2:8" x14ac:dyDescent="0.3">
      <c r="B56" s="1" t="s">
        <v>63</v>
      </c>
    </row>
    <row r="57" spans="2:8" x14ac:dyDescent="0.3">
      <c r="B57" t="s">
        <v>113</v>
      </c>
      <c r="G57">
        <v>72820</v>
      </c>
    </row>
    <row r="58" spans="2:8" x14ac:dyDescent="0.3">
      <c r="B58" t="s">
        <v>114</v>
      </c>
      <c r="G58">
        <v>-9113</v>
      </c>
    </row>
    <row r="59" spans="2:8" x14ac:dyDescent="0.3">
      <c r="B59" t="s">
        <v>66</v>
      </c>
      <c r="G59" s="2">
        <v>-250</v>
      </c>
      <c r="H59" s="2"/>
    </row>
    <row r="60" spans="2:8" x14ac:dyDescent="0.3">
      <c r="B60" t="s">
        <v>115</v>
      </c>
      <c r="H60">
        <f>SUM(G57:G59)</f>
        <v>63457</v>
      </c>
    </row>
    <row r="62" spans="2:8" x14ac:dyDescent="0.3">
      <c r="B62" s="1" t="s">
        <v>118</v>
      </c>
    </row>
    <row r="63" spans="2:8" x14ac:dyDescent="0.3">
      <c r="B63" t="s">
        <v>120</v>
      </c>
      <c r="G63">
        <v>2250</v>
      </c>
    </row>
    <row r="64" spans="2:8" x14ac:dyDescent="0.3">
      <c r="B64" t="s">
        <v>71</v>
      </c>
      <c r="G64">
        <v>11000</v>
      </c>
    </row>
    <row r="65" spans="2:8" x14ac:dyDescent="0.3">
      <c r="B65" t="s">
        <v>119</v>
      </c>
      <c r="G65" s="2">
        <v>4400</v>
      </c>
      <c r="H65" s="2">
        <f>SUM(G63:G65)</f>
        <v>17650</v>
      </c>
    </row>
    <row r="66" spans="2:8" x14ac:dyDescent="0.3">
      <c r="H66">
        <f>H60+H65</f>
        <v>81107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DC04-3BF7-4B07-9061-0B3C05BFE1E9}">
  <dimension ref="B3:K24"/>
  <sheetViews>
    <sheetView workbookViewId="0">
      <selection activeCell="S7" sqref="S7"/>
    </sheetView>
  </sheetViews>
  <sheetFormatPr defaultRowHeight="14.4" x14ac:dyDescent="0.3"/>
  <sheetData>
    <row r="3" spans="2:11" x14ac:dyDescent="0.3">
      <c r="B3" s="46" t="s">
        <v>37</v>
      </c>
      <c r="C3" s="47" t="s">
        <v>38</v>
      </c>
      <c r="D3" s="47"/>
      <c r="E3" s="47"/>
      <c r="F3" s="47" t="s">
        <v>39</v>
      </c>
      <c r="G3" s="47"/>
      <c r="H3" s="47"/>
      <c r="I3" s="47" t="s">
        <v>36</v>
      </c>
      <c r="J3" s="47"/>
      <c r="K3" s="47"/>
    </row>
    <row r="4" spans="2:11" x14ac:dyDescent="0.3">
      <c r="B4" s="45" t="s">
        <v>30</v>
      </c>
      <c r="C4" s="48" t="s">
        <v>31</v>
      </c>
      <c r="D4" s="48" t="s">
        <v>32</v>
      </c>
      <c r="E4" s="48" t="s">
        <v>1</v>
      </c>
      <c r="F4" s="48" t="s">
        <v>31</v>
      </c>
      <c r="G4" s="48" t="s">
        <v>32</v>
      </c>
      <c r="H4" s="48" t="s">
        <v>1</v>
      </c>
      <c r="I4" s="48" t="s">
        <v>31</v>
      </c>
      <c r="J4" s="48" t="s">
        <v>32</v>
      </c>
      <c r="K4" s="48" t="s">
        <v>1</v>
      </c>
    </row>
    <row r="5" spans="2:11" x14ac:dyDescent="0.3">
      <c r="B5" s="31">
        <v>44835</v>
      </c>
      <c r="C5" s="32"/>
      <c r="D5" s="32"/>
      <c r="E5" s="32"/>
      <c r="F5" s="32"/>
      <c r="G5" s="32"/>
      <c r="H5" s="32"/>
      <c r="I5" s="32">
        <v>25</v>
      </c>
      <c r="J5" s="32">
        <v>8.5</v>
      </c>
      <c r="K5" s="32">
        <f>I5*J5</f>
        <v>212.5</v>
      </c>
    </row>
    <row r="6" spans="2:11" x14ac:dyDescent="0.3">
      <c r="B6" s="32"/>
      <c r="C6" s="32"/>
      <c r="D6" s="32"/>
      <c r="E6" s="32"/>
      <c r="F6" s="32"/>
      <c r="G6" s="32"/>
      <c r="H6" s="32"/>
      <c r="I6" s="32">
        <v>36</v>
      </c>
      <c r="J6" s="32">
        <v>9.8000000000000007</v>
      </c>
      <c r="K6" s="32">
        <f>I6*J6</f>
        <v>352.8</v>
      </c>
    </row>
    <row r="7" spans="2:11" x14ac:dyDescent="0.3">
      <c r="B7" s="33">
        <v>44839</v>
      </c>
      <c r="C7" s="34">
        <v>155</v>
      </c>
      <c r="D7" s="34">
        <v>10.199999999999999</v>
      </c>
      <c r="E7" s="34">
        <f>C7*D7</f>
        <v>1581</v>
      </c>
      <c r="F7" s="34"/>
      <c r="G7" s="34"/>
      <c r="H7" s="34"/>
      <c r="I7" s="34">
        <v>25</v>
      </c>
      <c r="J7" s="34">
        <v>8.5</v>
      </c>
      <c r="K7" s="34">
        <f>I7*J7</f>
        <v>212.5</v>
      </c>
    </row>
    <row r="8" spans="2:11" x14ac:dyDescent="0.3">
      <c r="B8" s="34"/>
      <c r="C8" s="34"/>
      <c r="D8" s="34"/>
      <c r="E8" s="34"/>
      <c r="F8" s="34"/>
      <c r="G8" s="34"/>
      <c r="H8" s="34"/>
      <c r="I8" s="34">
        <v>36</v>
      </c>
      <c r="J8" s="34">
        <v>9.8000000000000007</v>
      </c>
      <c r="K8" s="34">
        <f>I8*J8</f>
        <v>352.8</v>
      </c>
    </row>
    <row r="9" spans="2:11" x14ac:dyDescent="0.3">
      <c r="B9" s="34"/>
      <c r="C9" s="34"/>
      <c r="D9" s="34"/>
      <c r="E9" s="34"/>
      <c r="F9" s="34"/>
      <c r="G9" s="34"/>
      <c r="H9" s="34"/>
      <c r="I9" s="34">
        <v>155</v>
      </c>
      <c r="J9" s="34">
        <v>10.199999999999999</v>
      </c>
      <c r="K9" s="34">
        <f>I9*J9</f>
        <v>1581</v>
      </c>
    </row>
    <row r="10" spans="2:11" x14ac:dyDescent="0.3">
      <c r="B10" s="35">
        <v>44840</v>
      </c>
      <c r="C10" s="36"/>
      <c r="D10" s="36"/>
      <c r="E10" s="36"/>
      <c r="F10" s="36">
        <v>25</v>
      </c>
      <c r="G10" s="36">
        <v>8.5</v>
      </c>
      <c r="H10" s="36">
        <f>F10*G10</f>
        <v>212.5</v>
      </c>
      <c r="I10" s="36"/>
      <c r="J10" s="36"/>
      <c r="K10" s="36"/>
    </row>
    <row r="11" spans="2:11" x14ac:dyDescent="0.3">
      <c r="B11" s="36"/>
      <c r="C11" s="36"/>
      <c r="D11" s="36"/>
      <c r="E11" s="36"/>
      <c r="F11" s="36">
        <v>36</v>
      </c>
      <c r="G11" s="36">
        <v>9.8000000000000007</v>
      </c>
      <c r="H11" s="36">
        <f>F11*G11</f>
        <v>352.8</v>
      </c>
      <c r="I11" s="36"/>
      <c r="J11" s="36"/>
      <c r="K11" s="36"/>
    </row>
    <row r="12" spans="2:11" x14ac:dyDescent="0.3">
      <c r="B12" s="36"/>
      <c r="C12" s="36"/>
      <c r="D12" s="36"/>
      <c r="E12" s="36"/>
      <c r="F12" s="36">
        <f>165-25-36</f>
        <v>104</v>
      </c>
      <c r="G12" s="36">
        <v>10.199999999999999</v>
      </c>
      <c r="H12" s="36">
        <f>F12*G12</f>
        <v>1060.8</v>
      </c>
      <c r="I12" s="36">
        <f>155-104</f>
        <v>51</v>
      </c>
      <c r="J12" s="36">
        <v>10.199999999999999</v>
      </c>
      <c r="K12" s="36">
        <f>I12*J12</f>
        <v>520.19999999999993</v>
      </c>
    </row>
    <row r="13" spans="2:11" x14ac:dyDescent="0.3">
      <c r="B13" s="37">
        <v>44849</v>
      </c>
      <c r="C13" s="38">
        <v>188</v>
      </c>
      <c r="D13" s="38">
        <v>11.8</v>
      </c>
      <c r="E13" s="38">
        <f>D13*C13</f>
        <v>2218.4</v>
      </c>
      <c r="F13" s="38"/>
      <c r="G13" s="38"/>
      <c r="H13" s="38"/>
      <c r="I13" s="38">
        <f>155-104</f>
        <v>51</v>
      </c>
      <c r="J13" s="38">
        <v>10.199999999999999</v>
      </c>
      <c r="K13" s="38">
        <f>I13*J13</f>
        <v>520.19999999999993</v>
      </c>
    </row>
    <row r="14" spans="2:11" x14ac:dyDescent="0.3">
      <c r="B14" s="38"/>
      <c r="C14" s="38"/>
      <c r="D14" s="38"/>
      <c r="E14" s="38"/>
      <c r="F14" s="38"/>
      <c r="G14" s="38"/>
      <c r="H14" s="38"/>
      <c r="I14" s="38">
        <v>188</v>
      </c>
      <c r="J14" s="38">
        <v>11.8</v>
      </c>
      <c r="K14" s="38">
        <f>J14*I14</f>
        <v>2218.4</v>
      </c>
    </row>
    <row r="15" spans="2:11" x14ac:dyDescent="0.3">
      <c r="B15" s="39">
        <v>44851</v>
      </c>
      <c r="C15" s="40">
        <v>232</v>
      </c>
      <c r="D15" s="40">
        <v>13.5</v>
      </c>
      <c r="E15" s="40">
        <f>D15*C15</f>
        <v>3132</v>
      </c>
      <c r="F15" s="40"/>
      <c r="G15" s="40"/>
      <c r="H15" s="40"/>
      <c r="I15" s="40">
        <f>155-104</f>
        <v>51</v>
      </c>
      <c r="J15" s="40">
        <v>10.199999999999999</v>
      </c>
      <c r="K15" s="40">
        <f>I15*J15</f>
        <v>520.19999999999993</v>
      </c>
    </row>
    <row r="16" spans="2:11" x14ac:dyDescent="0.3">
      <c r="B16" s="40"/>
      <c r="C16" s="40"/>
      <c r="D16" s="40"/>
      <c r="E16" s="40"/>
      <c r="F16" s="40"/>
      <c r="G16" s="40"/>
      <c r="H16" s="40"/>
      <c r="I16" s="40">
        <v>188</v>
      </c>
      <c r="J16" s="40">
        <v>11.8</v>
      </c>
      <c r="K16" s="40">
        <f>J16*I16</f>
        <v>2218.4</v>
      </c>
    </row>
    <row r="17" spans="2:11" x14ac:dyDescent="0.3">
      <c r="B17" s="40"/>
      <c r="C17" s="40"/>
      <c r="D17" s="40"/>
      <c r="E17" s="40"/>
      <c r="F17" s="40"/>
      <c r="G17" s="40"/>
      <c r="H17" s="40"/>
      <c r="I17" s="40">
        <v>232</v>
      </c>
      <c r="J17" s="40">
        <v>13.5</v>
      </c>
      <c r="K17" s="40">
        <f>J17*I17</f>
        <v>3132</v>
      </c>
    </row>
    <row r="18" spans="2:11" x14ac:dyDescent="0.3">
      <c r="B18" s="41">
        <v>44852</v>
      </c>
      <c r="C18" s="42"/>
      <c r="D18" s="42"/>
      <c r="E18" s="42"/>
      <c r="F18" s="42">
        <v>51</v>
      </c>
      <c r="G18" s="42">
        <v>10.199999999999999</v>
      </c>
      <c r="H18" s="42">
        <v>520.20000000000005</v>
      </c>
      <c r="I18" s="42"/>
      <c r="J18" s="42"/>
      <c r="K18" s="42"/>
    </row>
    <row r="19" spans="2:11" x14ac:dyDescent="0.3">
      <c r="B19" s="42"/>
      <c r="C19" s="42"/>
      <c r="D19" s="42"/>
      <c r="E19" s="42"/>
      <c r="F19" s="42">
        <f>173-51</f>
        <v>122</v>
      </c>
      <c r="G19" s="42">
        <v>11.8</v>
      </c>
      <c r="H19" s="42">
        <f>122*11.8</f>
        <v>1439.6000000000001</v>
      </c>
      <c r="I19" s="42">
        <f>188-122</f>
        <v>66</v>
      </c>
      <c r="J19" s="42">
        <v>11.8</v>
      </c>
      <c r="K19" s="42">
        <f>J19*I19</f>
        <v>778.80000000000007</v>
      </c>
    </row>
    <row r="20" spans="2:11" x14ac:dyDescent="0.3">
      <c r="B20" s="42"/>
      <c r="C20" s="42"/>
      <c r="D20" s="42"/>
      <c r="E20" s="42"/>
      <c r="F20" s="42"/>
      <c r="G20" s="42"/>
      <c r="H20" s="42"/>
      <c r="I20" s="42">
        <v>232</v>
      </c>
      <c r="J20" s="42">
        <v>13.5</v>
      </c>
      <c r="K20" s="42">
        <f>J20*I20</f>
        <v>3132</v>
      </c>
    </row>
    <row r="21" spans="2:11" x14ac:dyDescent="0.3">
      <c r="B21" s="43">
        <v>44860</v>
      </c>
      <c r="C21" s="44"/>
      <c r="D21" s="44"/>
      <c r="E21" s="44"/>
      <c r="F21" s="44">
        <f>188-122</f>
        <v>66</v>
      </c>
      <c r="G21" s="44">
        <v>11.8</v>
      </c>
      <c r="H21" s="44">
        <f>G21*F21</f>
        <v>778.80000000000007</v>
      </c>
      <c r="I21" s="44"/>
      <c r="J21" s="44"/>
      <c r="K21" s="44"/>
    </row>
    <row r="22" spans="2:11" x14ac:dyDescent="0.3">
      <c r="B22" s="44"/>
      <c r="C22" s="44"/>
      <c r="D22" s="44"/>
      <c r="E22" s="44"/>
      <c r="F22" s="44">
        <f>269-66</f>
        <v>203</v>
      </c>
      <c r="G22" s="44">
        <v>13.5</v>
      </c>
      <c r="H22" s="44">
        <f>G22*F22</f>
        <v>2740.5</v>
      </c>
      <c r="I22" s="44">
        <f>232-203</f>
        <v>29</v>
      </c>
      <c r="J22" s="44">
        <v>13.5</v>
      </c>
      <c r="K22" s="44">
        <f>J22*I22</f>
        <v>391.5</v>
      </c>
    </row>
    <row r="23" spans="2:11" x14ac:dyDescent="0.3">
      <c r="B23" s="28"/>
      <c r="C23" s="28"/>
      <c r="D23" s="28"/>
      <c r="E23" s="30">
        <f>SUM(E7:E15)</f>
        <v>6931.4</v>
      </c>
      <c r="F23" s="30"/>
      <c r="G23" s="30"/>
      <c r="H23" s="30">
        <f>SUM(H10:H22)</f>
        <v>7105.2000000000007</v>
      </c>
      <c r="I23" s="30"/>
      <c r="J23" s="30"/>
      <c r="K23" s="30">
        <v>391.5</v>
      </c>
    </row>
    <row r="24" spans="2:11" x14ac:dyDescent="0.3">
      <c r="B24" s="28"/>
      <c r="C24" s="28"/>
      <c r="D24" s="28"/>
      <c r="E24" s="30" t="s">
        <v>35</v>
      </c>
      <c r="F24" s="30"/>
      <c r="G24" s="30"/>
      <c r="H24" s="30" t="s">
        <v>34</v>
      </c>
      <c r="I24" s="30"/>
      <c r="J24" s="30"/>
      <c r="K24" s="30" t="s">
        <v>33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C027-D291-4B38-ACCD-377B78B52487}">
  <dimension ref="B2:H30"/>
  <sheetViews>
    <sheetView zoomScale="85" zoomScaleNormal="85" workbookViewId="0">
      <selection activeCell="D33" sqref="D33"/>
    </sheetView>
  </sheetViews>
  <sheetFormatPr defaultRowHeight="14.4" x14ac:dyDescent="0.3"/>
  <sheetData>
    <row r="2" spans="2:8" x14ac:dyDescent="0.3">
      <c r="B2" s="1" t="s">
        <v>40</v>
      </c>
    </row>
    <row r="3" spans="2:8" x14ac:dyDescent="0.3">
      <c r="F3" t="s">
        <v>1</v>
      </c>
      <c r="G3" t="s">
        <v>1</v>
      </c>
      <c r="H3" t="s">
        <v>1</v>
      </c>
    </row>
    <row r="4" spans="2:8" x14ac:dyDescent="0.3">
      <c r="B4" t="s">
        <v>2</v>
      </c>
      <c r="G4">
        <v>120000</v>
      </c>
    </row>
    <row r="5" spans="2:8" x14ac:dyDescent="0.3">
      <c r="B5" t="s">
        <v>3</v>
      </c>
      <c r="G5" s="2">
        <v>-4700</v>
      </c>
      <c r="H5" s="2"/>
    </row>
    <row r="6" spans="2:8" x14ac:dyDescent="0.3">
      <c r="B6" t="s">
        <v>4</v>
      </c>
      <c r="H6">
        <f>G4+G5</f>
        <v>115300</v>
      </c>
    </row>
    <row r="8" spans="2:8" x14ac:dyDescent="0.3">
      <c r="B8" s="1" t="s">
        <v>41</v>
      </c>
    </row>
    <row r="9" spans="2:8" x14ac:dyDescent="0.3">
      <c r="B9" t="s">
        <v>6</v>
      </c>
      <c r="G9">
        <v>4700</v>
      </c>
    </row>
    <row r="10" spans="2:8" x14ac:dyDescent="0.3">
      <c r="B10" t="s">
        <v>35</v>
      </c>
      <c r="F10">
        <v>80000</v>
      </c>
    </row>
    <row r="11" spans="2:8" x14ac:dyDescent="0.3">
      <c r="B11" t="s">
        <v>8</v>
      </c>
      <c r="F11">
        <v>-3700</v>
      </c>
    </row>
    <row r="12" spans="2:8" x14ac:dyDescent="0.3">
      <c r="B12" t="s">
        <v>42</v>
      </c>
      <c r="F12">
        <v>5100</v>
      </c>
      <c r="G12" s="3">
        <f>F10+F11+F12</f>
        <v>81400</v>
      </c>
      <c r="H12" s="3"/>
    </row>
    <row r="13" spans="2:8" x14ac:dyDescent="0.3">
      <c r="B13" t="s">
        <v>49</v>
      </c>
      <c r="G13" s="2">
        <v>-5000</v>
      </c>
      <c r="H13" s="2">
        <f>SUM(G9:G13)</f>
        <v>81100</v>
      </c>
    </row>
    <row r="14" spans="2:8" x14ac:dyDescent="0.3">
      <c r="B14" t="s">
        <v>50</v>
      </c>
      <c r="G14" s="3"/>
      <c r="H14" s="3">
        <f>H6-H13</f>
        <v>34200</v>
      </c>
    </row>
    <row r="16" spans="2:8" x14ac:dyDescent="0.3">
      <c r="B16" s="1" t="s">
        <v>43</v>
      </c>
    </row>
    <row r="17" spans="2:8" x14ac:dyDescent="0.3">
      <c r="B17" t="s">
        <v>44</v>
      </c>
      <c r="G17">
        <v>2400</v>
      </c>
    </row>
    <row r="18" spans="2:8" x14ac:dyDescent="0.3">
      <c r="B18" t="s">
        <v>12</v>
      </c>
      <c r="G18" s="2">
        <v>4800</v>
      </c>
      <c r="H18" s="2"/>
    </row>
    <row r="19" spans="2:8" x14ac:dyDescent="0.3">
      <c r="H19">
        <f>G17+G18</f>
        <v>7200</v>
      </c>
    </row>
    <row r="21" spans="2:8" x14ac:dyDescent="0.3">
      <c r="B21" s="1" t="s">
        <v>13</v>
      </c>
    </row>
    <row r="22" spans="2:8" x14ac:dyDescent="0.3">
      <c r="B22" t="s">
        <v>45</v>
      </c>
      <c r="G22">
        <v>6500</v>
      </c>
    </row>
    <row r="23" spans="2:8" x14ac:dyDescent="0.3">
      <c r="B23" t="s">
        <v>16</v>
      </c>
      <c r="G23">
        <v>6000</v>
      </c>
    </row>
    <row r="24" spans="2:8" x14ac:dyDescent="0.3">
      <c r="B24" t="s">
        <v>17</v>
      </c>
      <c r="G24">
        <v>5100</v>
      </c>
    </row>
    <row r="25" spans="2:8" x14ac:dyDescent="0.3">
      <c r="B25" t="s">
        <v>46</v>
      </c>
      <c r="G25">
        <v>6000</v>
      </c>
    </row>
    <row r="26" spans="2:8" x14ac:dyDescent="0.3">
      <c r="B26" t="s">
        <v>47</v>
      </c>
      <c r="G26">
        <v>30</v>
      </c>
    </row>
    <row r="27" spans="2:8" x14ac:dyDescent="0.3">
      <c r="B27" t="s">
        <v>21</v>
      </c>
      <c r="G27">
        <v>500</v>
      </c>
    </row>
    <row r="28" spans="2:8" x14ac:dyDescent="0.3">
      <c r="B28" t="s">
        <v>48</v>
      </c>
      <c r="G28" s="2">
        <v>1200</v>
      </c>
      <c r="H28" s="2">
        <f>SUM(G22:G28)</f>
        <v>25330</v>
      </c>
    </row>
    <row r="30" spans="2:8" x14ac:dyDescent="0.3">
      <c r="B30" t="s">
        <v>51</v>
      </c>
      <c r="H30" s="49">
        <f>H14+H19-H28</f>
        <v>16070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D820-EC0E-4AE4-BB9A-65A6B2A7CD96}">
  <dimension ref="B2:H31"/>
  <sheetViews>
    <sheetView zoomScale="85" zoomScaleNormal="85" workbookViewId="0">
      <selection activeCell="M15" sqref="M15"/>
    </sheetView>
  </sheetViews>
  <sheetFormatPr defaultRowHeight="14.4" x14ac:dyDescent="0.3"/>
  <sheetData>
    <row r="2" spans="2:8" x14ac:dyDescent="0.3">
      <c r="B2" s="1" t="s">
        <v>52</v>
      </c>
    </row>
    <row r="3" spans="2:8" x14ac:dyDescent="0.3">
      <c r="F3" t="s">
        <v>1</v>
      </c>
      <c r="G3" t="s">
        <v>1</v>
      </c>
      <c r="H3" t="s">
        <v>1</v>
      </c>
    </row>
    <row r="4" spans="2:8" x14ac:dyDescent="0.3">
      <c r="B4" s="1" t="s">
        <v>53</v>
      </c>
    </row>
    <row r="5" spans="2:8" x14ac:dyDescent="0.3">
      <c r="B5" t="s">
        <v>54</v>
      </c>
      <c r="F5">
        <v>65000</v>
      </c>
    </row>
    <row r="6" spans="2:8" x14ac:dyDescent="0.3">
      <c r="B6" s="4" t="s">
        <v>55</v>
      </c>
      <c r="F6">
        <v>-11500</v>
      </c>
      <c r="G6">
        <f>F5+F6</f>
        <v>53500</v>
      </c>
    </row>
    <row r="7" spans="2:8" x14ac:dyDescent="0.3">
      <c r="B7" s="4" t="s">
        <v>56</v>
      </c>
      <c r="F7">
        <v>65000</v>
      </c>
    </row>
    <row r="8" spans="2:8" x14ac:dyDescent="0.3">
      <c r="B8" s="4" t="s">
        <v>57</v>
      </c>
      <c r="F8">
        <v>-11000</v>
      </c>
      <c r="G8" s="2">
        <f>F7+F8</f>
        <v>54000</v>
      </c>
      <c r="H8" s="2"/>
    </row>
    <row r="9" spans="2:8" x14ac:dyDescent="0.3">
      <c r="H9">
        <f>G6+G8</f>
        <v>107500</v>
      </c>
    </row>
    <row r="11" spans="2:8" x14ac:dyDescent="0.3">
      <c r="B11" s="1" t="s">
        <v>58</v>
      </c>
    </row>
    <row r="12" spans="2:8" x14ac:dyDescent="0.3">
      <c r="B12" t="s">
        <v>33</v>
      </c>
      <c r="G12">
        <v>5000</v>
      </c>
    </row>
    <row r="13" spans="2:8" x14ac:dyDescent="0.3">
      <c r="B13" t="s">
        <v>59</v>
      </c>
      <c r="G13">
        <v>15000</v>
      </c>
    </row>
    <row r="14" spans="2:8" x14ac:dyDescent="0.3">
      <c r="B14" t="s">
        <v>60</v>
      </c>
      <c r="G14">
        <v>30000</v>
      </c>
    </row>
    <row r="15" spans="2:8" x14ac:dyDescent="0.3">
      <c r="B15" t="s">
        <v>61</v>
      </c>
      <c r="G15">
        <v>10000</v>
      </c>
    </row>
    <row r="16" spans="2:8" x14ac:dyDescent="0.3">
      <c r="B16" t="s">
        <v>62</v>
      </c>
      <c r="G16" s="2">
        <v>20</v>
      </c>
      <c r="H16" s="2">
        <f>SUM(G12:G16)</f>
        <v>60020</v>
      </c>
    </row>
    <row r="17" spans="2:8" x14ac:dyDescent="0.3">
      <c r="H17" s="49">
        <f>H16+H9</f>
        <v>167520</v>
      </c>
    </row>
    <row r="19" spans="2:8" x14ac:dyDescent="0.3">
      <c r="B19" s="1" t="s">
        <v>63</v>
      </c>
    </row>
    <row r="20" spans="2:8" x14ac:dyDescent="0.3">
      <c r="B20" t="s">
        <v>64</v>
      </c>
      <c r="G20">
        <v>100000</v>
      </c>
    </row>
    <row r="21" spans="2:8" x14ac:dyDescent="0.3">
      <c r="B21" t="s">
        <v>65</v>
      </c>
      <c r="G21">
        <v>16070</v>
      </c>
    </row>
    <row r="22" spans="2:8" x14ac:dyDescent="0.3">
      <c r="B22" t="s">
        <v>66</v>
      </c>
      <c r="G22" s="2">
        <v>-18550</v>
      </c>
      <c r="H22" s="2"/>
    </row>
    <row r="23" spans="2:8" x14ac:dyDescent="0.3">
      <c r="B23" t="s">
        <v>67</v>
      </c>
      <c r="H23">
        <f>SUM(G20:G22)</f>
        <v>97520</v>
      </c>
    </row>
    <row r="25" spans="2:8" x14ac:dyDescent="0.3">
      <c r="B25" s="1" t="s">
        <v>68</v>
      </c>
    </row>
    <row r="26" spans="2:8" x14ac:dyDescent="0.3">
      <c r="B26" t="s">
        <v>69</v>
      </c>
      <c r="G26" s="2"/>
      <c r="H26" s="2">
        <f>50000-2500</f>
        <v>47500</v>
      </c>
    </row>
    <row r="28" spans="2:8" x14ac:dyDescent="0.3">
      <c r="B28" s="1" t="s">
        <v>70</v>
      </c>
    </row>
    <row r="29" spans="2:8" x14ac:dyDescent="0.3">
      <c r="B29" t="s">
        <v>71</v>
      </c>
      <c r="G29">
        <v>20000</v>
      </c>
    </row>
    <row r="30" spans="2:8" x14ac:dyDescent="0.3">
      <c r="B30" t="s">
        <v>72</v>
      </c>
      <c r="G30" s="2">
        <v>2500</v>
      </c>
      <c r="H30" s="2">
        <f>G29+G30</f>
        <v>22500</v>
      </c>
    </row>
    <row r="31" spans="2:8" x14ac:dyDescent="0.3">
      <c r="H31" s="49">
        <f>H23+H26+H30</f>
        <v>167520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9754-4C27-42DE-82D8-9C6DA8FDAA2F}">
  <dimension ref="C2:L31"/>
  <sheetViews>
    <sheetView topLeftCell="B1" workbookViewId="0">
      <selection activeCell="N17" sqref="N17"/>
    </sheetView>
  </sheetViews>
  <sheetFormatPr defaultRowHeight="14.4" x14ac:dyDescent="0.3"/>
  <cols>
    <col min="5" max="5" width="9.109375" bestFit="1" customWidth="1"/>
    <col min="8" max="8" width="9.109375" bestFit="1" customWidth="1"/>
  </cols>
  <sheetData>
    <row r="2" spans="3:12" x14ac:dyDescent="0.3">
      <c r="C2" t="s">
        <v>73</v>
      </c>
    </row>
    <row r="3" spans="3:12" ht="15.6" x14ac:dyDescent="0.3">
      <c r="C3" s="5"/>
      <c r="D3" s="6" t="s">
        <v>27</v>
      </c>
      <c r="E3" s="6"/>
      <c r="F3" s="6"/>
      <c r="G3" s="6" t="s">
        <v>28</v>
      </c>
      <c r="H3" s="6"/>
      <c r="I3" s="6"/>
      <c r="J3" s="6" t="s">
        <v>29</v>
      </c>
      <c r="K3" s="6"/>
      <c r="L3" s="6"/>
    </row>
    <row r="4" spans="3:12" ht="15.6" x14ac:dyDescent="0.3">
      <c r="C4" s="5" t="s">
        <v>30</v>
      </c>
      <c r="D4" s="7" t="s">
        <v>31</v>
      </c>
      <c r="E4" s="7" t="s">
        <v>32</v>
      </c>
      <c r="F4" s="7" t="s">
        <v>1</v>
      </c>
      <c r="G4" s="7" t="s">
        <v>31</v>
      </c>
      <c r="H4" s="7" t="s">
        <v>32</v>
      </c>
      <c r="I4" s="7" t="s">
        <v>1</v>
      </c>
      <c r="J4" s="7" t="s">
        <v>31</v>
      </c>
      <c r="K4" s="7" t="s">
        <v>32</v>
      </c>
      <c r="L4" s="7" t="s">
        <v>1</v>
      </c>
    </row>
    <row r="5" spans="3:12" ht="15.6" x14ac:dyDescent="0.3">
      <c r="C5" s="8"/>
      <c r="D5" s="9"/>
      <c r="E5" s="9"/>
      <c r="F5" s="9"/>
      <c r="G5" s="9"/>
      <c r="H5" s="9"/>
      <c r="I5" s="9"/>
      <c r="J5" s="9">
        <v>20</v>
      </c>
      <c r="K5" s="9">
        <v>8</v>
      </c>
      <c r="L5" s="9">
        <v>160</v>
      </c>
    </row>
    <row r="6" spans="3:12" ht="15.6" x14ac:dyDescent="0.3">
      <c r="C6" s="10">
        <v>44656</v>
      </c>
      <c r="D6" s="11">
        <v>150</v>
      </c>
      <c r="E6" s="11">
        <v>10</v>
      </c>
      <c r="F6" s="11">
        <v>1500</v>
      </c>
      <c r="G6" s="11"/>
      <c r="H6" s="11"/>
      <c r="I6" s="11"/>
      <c r="J6" s="11">
        <v>170</v>
      </c>
      <c r="K6" s="11">
        <v>9.8000000000000007</v>
      </c>
      <c r="L6" s="11">
        <v>1660</v>
      </c>
    </row>
    <row r="7" spans="3:12" ht="15.6" x14ac:dyDescent="0.3">
      <c r="C7" s="19">
        <v>44657</v>
      </c>
      <c r="D7" s="20"/>
      <c r="E7" s="20"/>
      <c r="F7" s="20"/>
      <c r="G7" s="20">
        <v>170</v>
      </c>
      <c r="H7" s="20">
        <v>9.8000000000000007</v>
      </c>
      <c r="I7" s="20">
        <v>1660</v>
      </c>
      <c r="J7" s="20">
        <v>0</v>
      </c>
      <c r="K7" s="20">
        <v>9.8000000000000007</v>
      </c>
      <c r="L7" s="20">
        <v>0</v>
      </c>
    </row>
    <row r="8" spans="3:12" ht="15.6" x14ac:dyDescent="0.3">
      <c r="C8" s="12">
        <v>44666</v>
      </c>
      <c r="D8" s="13">
        <v>200</v>
      </c>
      <c r="E8" s="13">
        <v>12</v>
      </c>
      <c r="F8" s="13">
        <v>2400</v>
      </c>
      <c r="G8" s="13"/>
      <c r="H8" s="13"/>
      <c r="I8" s="13"/>
      <c r="J8" s="13">
        <v>200</v>
      </c>
      <c r="K8" s="13">
        <v>12</v>
      </c>
      <c r="L8" s="13">
        <v>2400</v>
      </c>
    </row>
    <row r="9" spans="3:12" ht="15.6" x14ac:dyDescent="0.3">
      <c r="C9" s="21">
        <v>44667</v>
      </c>
      <c r="D9" s="22"/>
      <c r="E9" s="22"/>
      <c r="F9" s="22"/>
      <c r="G9" s="22">
        <v>180</v>
      </c>
      <c r="H9" s="22">
        <v>12</v>
      </c>
      <c r="I9" s="22">
        <v>2160</v>
      </c>
      <c r="J9" s="22">
        <v>20</v>
      </c>
      <c r="K9" s="22">
        <v>12</v>
      </c>
      <c r="L9" s="22">
        <v>240</v>
      </c>
    </row>
    <row r="10" spans="3:12" ht="15.6" x14ac:dyDescent="0.3">
      <c r="C10" s="23">
        <v>44676</v>
      </c>
      <c r="D10" s="24">
        <v>250</v>
      </c>
      <c r="E10" s="24">
        <v>14</v>
      </c>
      <c r="F10" s="24">
        <v>3500</v>
      </c>
      <c r="G10" s="24"/>
      <c r="H10" s="24"/>
      <c r="I10" s="24"/>
      <c r="J10" s="24">
        <v>270</v>
      </c>
      <c r="K10" s="24">
        <v>13.9</v>
      </c>
      <c r="L10" s="24">
        <v>3740</v>
      </c>
    </row>
    <row r="11" spans="3:12" ht="15.6" x14ac:dyDescent="0.3">
      <c r="C11" s="25">
        <v>44677</v>
      </c>
      <c r="D11" s="26"/>
      <c r="E11" s="26"/>
      <c r="F11" s="26"/>
      <c r="G11" s="26">
        <v>270</v>
      </c>
      <c r="H11" s="26">
        <v>13.9</v>
      </c>
      <c r="I11" s="26">
        <v>3740</v>
      </c>
      <c r="J11" s="26">
        <v>0</v>
      </c>
      <c r="K11" s="26">
        <v>13.9</v>
      </c>
      <c r="L11" s="26">
        <v>0</v>
      </c>
    </row>
    <row r="12" spans="3:12" ht="15.6" x14ac:dyDescent="0.3">
      <c r="C12" s="14"/>
      <c r="D12" s="15"/>
      <c r="E12" s="15"/>
      <c r="F12" s="17">
        <f>SUM(F6:F10)</f>
        <v>7400</v>
      </c>
      <c r="G12" s="15"/>
      <c r="H12" s="15"/>
      <c r="I12" s="17">
        <v>7560</v>
      </c>
      <c r="J12" s="15"/>
      <c r="K12" s="15"/>
      <c r="L12" s="17">
        <v>0</v>
      </c>
    </row>
    <row r="13" spans="3:12" ht="15.6" x14ac:dyDescent="0.3">
      <c r="C13" s="16"/>
      <c r="D13" s="16"/>
      <c r="E13" s="16"/>
      <c r="F13" s="18" t="s">
        <v>35</v>
      </c>
      <c r="G13" s="16"/>
      <c r="H13" s="16"/>
      <c r="I13" s="18" t="s">
        <v>34</v>
      </c>
      <c r="J13" s="16"/>
      <c r="K13" s="16"/>
      <c r="L13" s="18" t="s">
        <v>33</v>
      </c>
    </row>
    <row r="15" spans="3:12" x14ac:dyDescent="0.3">
      <c r="C15" t="s">
        <v>74</v>
      </c>
    </row>
    <row r="16" spans="3:12" x14ac:dyDescent="0.3">
      <c r="C16" s="48" t="s">
        <v>30</v>
      </c>
      <c r="D16" s="50" t="s">
        <v>7</v>
      </c>
      <c r="E16" s="50"/>
      <c r="F16" s="50"/>
      <c r="G16" s="52" t="s">
        <v>2</v>
      </c>
      <c r="H16" s="52"/>
      <c r="I16" s="52"/>
    </row>
    <row r="17" spans="3:11" x14ac:dyDescent="0.3">
      <c r="C17" s="48"/>
      <c r="D17" s="51" t="s">
        <v>76</v>
      </c>
      <c r="E17" s="51" t="s">
        <v>75</v>
      </c>
      <c r="F17" s="51" t="s">
        <v>77</v>
      </c>
      <c r="G17" s="53" t="s">
        <v>76</v>
      </c>
      <c r="H17" s="53" t="s">
        <v>75</v>
      </c>
      <c r="I17" s="53" t="s">
        <v>77</v>
      </c>
    </row>
    <row r="18" spans="3:11" x14ac:dyDescent="0.3">
      <c r="C18" s="29">
        <v>2021</v>
      </c>
      <c r="D18" s="54">
        <v>150</v>
      </c>
      <c r="E18" s="54">
        <v>20</v>
      </c>
      <c r="F18" s="54">
        <f>E18*D18</f>
        <v>3000</v>
      </c>
      <c r="G18" s="55">
        <v>170</v>
      </c>
      <c r="H18" s="55">
        <v>50</v>
      </c>
      <c r="I18" s="55">
        <f>G18*H18</f>
        <v>8500</v>
      </c>
    </row>
    <row r="19" spans="3:11" x14ac:dyDescent="0.3">
      <c r="C19" s="29">
        <v>2022</v>
      </c>
      <c r="D19" s="54">
        <v>175</v>
      </c>
      <c r="E19" s="54">
        <v>30</v>
      </c>
      <c r="F19" s="54">
        <f>E19*D19</f>
        <v>5250</v>
      </c>
      <c r="G19" s="55">
        <v>165</v>
      </c>
      <c r="H19" s="55">
        <v>60</v>
      </c>
      <c r="I19" s="55">
        <f>H19*G19</f>
        <v>9900</v>
      </c>
    </row>
    <row r="20" spans="3:11" x14ac:dyDescent="0.3">
      <c r="C20" s="3"/>
      <c r="D20" s="3"/>
      <c r="E20" s="3"/>
      <c r="F20" s="3"/>
      <c r="G20" s="3"/>
      <c r="H20" s="3"/>
      <c r="I20" s="3"/>
      <c r="J20" s="3"/>
      <c r="K20" s="3"/>
    </row>
    <row r="21" spans="3:11" x14ac:dyDescent="0.3">
      <c r="C21" s="56" t="s">
        <v>78</v>
      </c>
      <c r="D21" s="3"/>
      <c r="E21" s="3"/>
      <c r="F21" s="3"/>
      <c r="G21" s="3"/>
      <c r="H21" s="3"/>
      <c r="I21" s="3"/>
      <c r="J21" s="3"/>
      <c r="K21" s="3"/>
    </row>
    <row r="22" spans="3:11" x14ac:dyDescent="0.3">
      <c r="C22" s="3"/>
      <c r="D22" s="3"/>
      <c r="E22" s="3"/>
      <c r="F22" s="59">
        <v>2021</v>
      </c>
      <c r="G22" s="59">
        <v>2022</v>
      </c>
      <c r="H22" s="3"/>
      <c r="I22" s="3"/>
      <c r="J22" s="3"/>
      <c r="K22" s="3"/>
    </row>
    <row r="23" spans="3:11" x14ac:dyDescent="0.3">
      <c r="C23" s="3" t="s">
        <v>2</v>
      </c>
      <c r="D23" s="3"/>
      <c r="E23" s="3"/>
      <c r="F23" s="58">
        <v>8500</v>
      </c>
      <c r="G23" s="60">
        <v>9900</v>
      </c>
      <c r="H23" s="3"/>
      <c r="I23" s="3"/>
      <c r="J23" s="3"/>
      <c r="K23" s="3"/>
    </row>
    <row r="24" spans="3:11" x14ac:dyDescent="0.3">
      <c r="C24" s="3"/>
      <c r="D24" s="3"/>
      <c r="E24" s="3"/>
      <c r="F24" s="58"/>
      <c r="G24" s="58"/>
      <c r="H24" s="3"/>
      <c r="I24" s="3"/>
      <c r="J24" s="3"/>
      <c r="K24" s="3"/>
    </row>
    <row r="25" spans="3:11" x14ac:dyDescent="0.3">
      <c r="C25" s="1" t="s">
        <v>79</v>
      </c>
      <c r="F25" s="27"/>
      <c r="G25" s="27"/>
    </row>
    <row r="26" spans="3:11" x14ac:dyDescent="0.3">
      <c r="C26" s="57" t="s">
        <v>80</v>
      </c>
      <c r="F26" s="27">
        <v>800</v>
      </c>
      <c r="G26" s="27">
        <v>400</v>
      </c>
    </row>
    <row r="27" spans="3:11" x14ac:dyDescent="0.3">
      <c r="C27" s="57" t="s">
        <v>35</v>
      </c>
      <c r="F27" s="27">
        <v>3000</v>
      </c>
      <c r="G27" s="27">
        <v>5250</v>
      </c>
    </row>
    <row r="28" spans="3:11" x14ac:dyDescent="0.3">
      <c r="C28" s="57" t="s">
        <v>49</v>
      </c>
      <c r="F28" s="27">
        <v>-400</v>
      </c>
      <c r="G28" s="27">
        <v>-900</v>
      </c>
    </row>
    <row r="29" spans="3:11" x14ac:dyDescent="0.3">
      <c r="C29" s="57"/>
      <c r="F29" s="27">
        <f>SUM(F26:F28)</f>
        <v>3400</v>
      </c>
      <c r="G29" s="27">
        <f>SUM(G26:G28)</f>
        <v>4750</v>
      </c>
    </row>
    <row r="30" spans="3:11" x14ac:dyDescent="0.3">
      <c r="F30" s="27"/>
      <c r="G30" s="27"/>
    </row>
    <row r="31" spans="3:11" x14ac:dyDescent="0.3">
      <c r="C31" t="s">
        <v>81</v>
      </c>
      <c r="F31" s="27">
        <f>F23-F29</f>
        <v>5100</v>
      </c>
      <c r="G31" s="27">
        <f>G23-G29</f>
        <v>5150</v>
      </c>
    </row>
  </sheetData>
  <mergeCells count="5">
    <mergeCell ref="D3:F3"/>
    <mergeCell ref="G3:I3"/>
    <mergeCell ref="J3:L3"/>
    <mergeCell ref="D16:F16"/>
    <mergeCell ref="G16:I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4A42-788E-4791-8EC2-C214C76CAC16}">
  <dimension ref="B3:G32"/>
  <sheetViews>
    <sheetView tabSelected="1" workbookViewId="0">
      <selection activeCell="K5" sqref="K5"/>
    </sheetView>
  </sheetViews>
  <sheetFormatPr defaultRowHeight="14.4" x14ac:dyDescent="0.3"/>
  <sheetData>
    <row r="3" spans="2:7" x14ac:dyDescent="0.3">
      <c r="B3" t="s">
        <v>87</v>
      </c>
    </row>
    <row r="4" spans="2:7" x14ac:dyDescent="0.3">
      <c r="B4" s="63" t="s">
        <v>122</v>
      </c>
      <c r="C4" s="63"/>
      <c r="D4" s="63"/>
      <c r="E4" s="63"/>
      <c r="F4" s="63"/>
      <c r="G4" s="63"/>
    </row>
    <row r="5" spans="2:7" x14ac:dyDescent="0.3">
      <c r="D5" s="62" t="s">
        <v>1</v>
      </c>
      <c r="G5" t="s">
        <v>1</v>
      </c>
    </row>
    <row r="6" spans="2:7" ht="28.8" x14ac:dyDescent="0.3">
      <c r="C6" s="66" t="s">
        <v>86</v>
      </c>
      <c r="D6" s="62">
        <v>500</v>
      </c>
      <c r="F6" t="s">
        <v>84</v>
      </c>
      <c r="G6">
        <v>2000</v>
      </c>
    </row>
    <row r="7" spans="2:7" x14ac:dyDescent="0.3">
      <c r="C7" t="s">
        <v>60</v>
      </c>
      <c r="D7" s="62">
        <v>1740</v>
      </c>
    </row>
    <row r="8" spans="2:7" x14ac:dyDescent="0.3">
      <c r="D8" s="62"/>
    </row>
    <row r="9" spans="2:7" ht="29.4" thickBot="1" x14ac:dyDescent="0.35">
      <c r="D9" s="64"/>
      <c r="F9" s="66" t="s">
        <v>86</v>
      </c>
      <c r="G9" s="61">
        <v>240</v>
      </c>
    </row>
    <row r="10" spans="2:7" ht="15" thickTop="1" x14ac:dyDescent="0.3">
      <c r="D10" s="62">
        <f>D7+D6</f>
        <v>2240</v>
      </c>
      <c r="G10">
        <v>2240</v>
      </c>
    </row>
    <row r="11" spans="2:7" x14ac:dyDescent="0.3">
      <c r="D11" s="62"/>
    </row>
    <row r="13" spans="2:7" x14ac:dyDescent="0.3">
      <c r="B13" s="63" t="s">
        <v>121</v>
      </c>
      <c r="C13" s="63"/>
      <c r="D13" s="63"/>
      <c r="E13" s="63"/>
      <c r="F13" s="63"/>
      <c r="G13" s="63"/>
    </row>
    <row r="14" spans="2:7" x14ac:dyDescent="0.3">
      <c r="D14" s="65" t="s">
        <v>1</v>
      </c>
      <c r="G14" t="s">
        <v>1</v>
      </c>
    </row>
    <row r="15" spans="2:7" ht="29.4" thickBot="1" x14ac:dyDescent="0.35">
      <c r="B15" t="s">
        <v>82</v>
      </c>
      <c r="D15" s="64">
        <v>500</v>
      </c>
      <c r="F15" s="66" t="s">
        <v>85</v>
      </c>
      <c r="G15" s="61">
        <v>500</v>
      </c>
    </row>
    <row r="16" spans="2:7" ht="15" thickTop="1" x14ac:dyDescent="0.3">
      <c r="D16" s="62"/>
    </row>
    <row r="17" spans="2:7" ht="15" thickBot="1" x14ac:dyDescent="0.35">
      <c r="B17" t="s">
        <v>85</v>
      </c>
      <c r="D17" s="64">
        <v>240</v>
      </c>
      <c r="F17" t="s">
        <v>83</v>
      </c>
      <c r="G17" s="61">
        <v>240</v>
      </c>
    </row>
    <row r="18" spans="2:7" ht="15" thickTop="1" x14ac:dyDescent="0.3">
      <c r="D18" s="62"/>
    </row>
    <row r="19" spans="2:7" x14ac:dyDescent="0.3">
      <c r="C19" s="3"/>
      <c r="D19" s="3"/>
      <c r="E19" s="3"/>
    </row>
    <row r="20" spans="2:7" x14ac:dyDescent="0.3">
      <c r="B20" t="s">
        <v>88</v>
      </c>
      <c r="C20" s="3"/>
      <c r="D20" s="3"/>
      <c r="E20" s="3"/>
    </row>
    <row r="21" spans="2:7" x14ac:dyDescent="0.3">
      <c r="B21" s="63" t="s">
        <v>90</v>
      </c>
      <c r="C21" s="63"/>
      <c r="D21" s="63"/>
      <c r="E21" s="63"/>
      <c r="F21" s="63"/>
      <c r="G21" s="63"/>
    </row>
    <row r="22" spans="2:7" x14ac:dyDescent="0.3">
      <c r="D22" s="65" t="s">
        <v>1</v>
      </c>
      <c r="G22" t="s">
        <v>1</v>
      </c>
    </row>
    <row r="23" spans="2:7" x14ac:dyDescent="0.3">
      <c r="B23" t="s">
        <v>84</v>
      </c>
      <c r="D23" s="62">
        <v>4800</v>
      </c>
      <c r="E23" t="s">
        <v>60</v>
      </c>
      <c r="G23" s="62">
        <v>5200</v>
      </c>
    </row>
    <row r="24" spans="2:7" ht="58.2" thickBot="1" x14ac:dyDescent="0.35">
      <c r="B24" s="66" t="s">
        <v>89</v>
      </c>
      <c r="C24" s="66"/>
      <c r="D24" s="64">
        <v>400</v>
      </c>
      <c r="G24" s="61"/>
    </row>
    <row r="25" spans="2:7" ht="15" thickTop="1" x14ac:dyDescent="0.3">
      <c r="D25" s="62">
        <v>5200</v>
      </c>
      <c r="G25">
        <v>5200</v>
      </c>
    </row>
    <row r="26" spans="2:7" x14ac:dyDescent="0.3">
      <c r="D26" s="62"/>
    </row>
    <row r="27" spans="2:7" x14ac:dyDescent="0.3">
      <c r="D27" s="62"/>
    </row>
    <row r="29" spans="2:7" x14ac:dyDescent="0.3">
      <c r="B29" s="63" t="s">
        <v>91</v>
      </c>
      <c r="C29" s="63"/>
      <c r="D29" s="63"/>
      <c r="E29" s="63"/>
      <c r="F29" s="63"/>
      <c r="G29" s="63"/>
    </row>
    <row r="30" spans="2:7" x14ac:dyDescent="0.3">
      <c r="D30" s="65" t="s">
        <v>1</v>
      </c>
      <c r="G30" t="s">
        <v>1</v>
      </c>
    </row>
    <row r="31" spans="2:7" ht="15" thickBot="1" x14ac:dyDescent="0.35">
      <c r="B31" t="s">
        <v>83</v>
      </c>
      <c r="D31" s="64">
        <v>400</v>
      </c>
      <c r="E31" t="s">
        <v>92</v>
      </c>
      <c r="G31" s="64">
        <v>400</v>
      </c>
    </row>
    <row r="32" spans="2:7" ht="15" thickTop="1" x14ac:dyDescent="0.3"/>
  </sheetData>
  <mergeCells count="4">
    <mergeCell ref="B4:G4"/>
    <mergeCell ref="B13:G13"/>
    <mergeCell ref="B21:G21"/>
    <mergeCell ref="B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</vt:lpstr>
      <vt:lpstr>Make good test - SPL</vt:lpstr>
      <vt:lpstr>Forth question for revision</vt:lpstr>
      <vt:lpstr>MAY 2022 - SPL</vt:lpstr>
      <vt:lpstr>MAY 2022 - SFP</vt:lpstr>
      <vt:lpstr>MAY 2022 - WAC</vt:lpstr>
      <vt:lpstr>MAY 2022 - 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zixuan</dc:creator>
  <cp:lastModifiedBy>Loo zixuan</cp:lastModifiedBy>
  <dcterms:created xsi:type="dcterms:W3CDTF">2022-10-23T14:59:01Z</dcterms:created>
  <dcterms:modified xsi:type="dcterms:W3CDTF">2022-10-24T10:36:41Z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