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OneDrive\Desktop\RSD-Y3S1\Subjects Y3S1\BBFA1043 Principles of Accounting\Tutorial Question\"/>
    </mc:Choice>
  </mc:AlternateContent>
  <xr:revisionPtr revIDLastSave="0" documentId="13_ncr:1_{E80EF17F-8509-4007-8477-55D9B16A34E5}" xr6:coauthVersionLast="47" xr6:coauthVersionMax="47" xr10:uidLastSave="{00000000-0000-0000-0000-000000000000}"/>
  <bookViews>
    <workbookView xWindow="-96" yWindow="-96" windowWidth="23232" windowHeight="12552" firstSheet="3" activeTab="11" xr2:uid="{8FEF900E-35BB-41A4-AB0B-242A9E90D62A}"/>
  </bookViews>
  <sheets>
    <sheet name="SA - Q1" sheetId="1" r:id="rId1"/>
    <sheet name="SA Q2 - SPL" sheetId="2" r:id="rId2"/>
    <sheet name="SA Q2 - SFP" sheetId="3" r:id="rId3"/>
    <sheet name="SB Q1 - TB" sheetId="4" r:id="rId4"/>
    <sheet name="SB Q1 - SPL" sheetId="5" r:id="rId5"/>
    <sheet name="SB Q1 - SFP" sheetId="6" r:id="rId6"/>
    <sheet name="SB Q2 - SPL" sheetId="7" r:id="rId7"/>
    <sheet name="SB Q2 - SFP" sheetId="8" r:id="rId8"/>
    <sheet name="SB Q3 - SPL" sheetId="9" r:id="rId9"/>
    <sheet name="SB Q3 - SFP" sheetId="10" r:id="rId10"/>
    <sheet name="i2" sheetId="11" r:id="rId11"/>
    <sheet name="i2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2" l="1"/>
  <c r="H26" i="12"/>
  <c r="G17" i="12"/>
  <c r="H19" i="12" s="1"/>
  <c r="G8" i="12"/>
  <c r="G6" i="12"/>
  <c r="H10" i="12" s="1"/>
  <c r="H33" i="11"/>
  <c r="H32" i="11"/>
  <c r="H21" i="11"/>
  <c r="H15" i="11"/>
  <c r="G13" i="11"/>
  <c r="H6" i="11"/>
  <c r="J29" i="10"/>
  <c r="J24" i="10"/>
  <c r="J30" i="10" s="1"/>
  <c r="H17" i="10"/>
  <c r="J18" i="10" s="1"/>
  <c r="H9" i="10"/>
  <c r="H7" i="10"/>
  <c r="J10" i="10" s="1"/>
  <c r="J32" i="9"/>
  <c r="J31" i="9"/>
  <c r="J14" i="9"/>
  <c r="J13" i="9"/>
  <c r="H12" i="9"/>
  <c r="J7" i="9"/>
  <c r="J30" i="8"/>
  <c r="J22" i="8"/>
  <c r="J31" i="8" s="1"/>
  <c r="H15" i="8"/>
  <c r="J15" i="8" s="1"/>
  <c r="H8" i="8"/>
  <c r="H6" i="8"/>
  <c r="J8" i="8" s="1"/>
  <c r="H20" i="12" l="1"/>
  <c r="J19" i="10"/>
  <c r="J16" i="8"/>
  <c r="J31" i="7"/>
  <c r="H12" i="7"/>
  <c r="J13" i="7" s="1"/>
  <c r="J14" i="7" s="1"/>
  <c r="J6" i="7"/>
  <c r="J33" i="6"/>
  <c r="J24" i="6"/>
  <c r="H15" i="6"/>
  <c r="J17" i="6" s="1"/>
  <c r="J18" i="6" s="1"/>
  <c r="H9" i="6"/>
  <c r="H7" i="6"/>
  <c r="J32" i="7" l="1"/>
  <c r="J9" i="6"/>
  <c r="J34" i="6"/>
  <c r="J22" i="5" l="1"/>
  <c r="J36" i="5"/>
  <c r="H14" i="5"/>
  <c r="J6" i="5"/>
  <c r="D33" i="4"/>
  <c r="C33" i="4"/>
  <c r="J33" i="3"/>
  <c r="J17" i="3"/>
  <c r="J24" i="3"/>
  <c r="H9" i="3"/>
  <c r="H7" i="3"/>
  <c r="J32" i="2"/>
  <c r="H13" i="2"/>
  <c r="J14" i="2" s="1"/>
  <c r="J15" i="2" s="1"/>
  <c r="J6" i="2"/>
  <c r="J68" i="1"/>
  <c r="H51" i="1"/>
  <c r="J54" i="1" s="1"/>
  <c r="J62" i="1"/>
  <c r="H46" i="1"/>
  <c r="H42" i="1"/>
  <c r="J34" i="1"/>
  <c r="H13" i="1"/>
  <c r="H14" i="1" s="1"/>
  <c r="J6" i="1"/>
  <c r="J16" i="1" s="1"/>
  <c r="J16" i="5" l="1"/>
  <c r="J17" i="5" s="1"/>
  <c r="J34" i="3"/>
  <c r="J9" i="3"/>
  <c r="J18" i="3" s="1"/>
  <c r="J34" i="2"/>
  <c r="J69" i="1"/>
  <c r="J46" i="1"/>
  <c r="J55" i="1" s="1"/>
  <c r="J35" i="1"/>
  <c r="J23" i="5" l="1"/>
  <c r="J37" i="5" s="1"/>
</calcChain>
</file>

<file path=xl/sharedStrings.xml><?xml version="1.0" encoding="utf-8"?>
<sst xmlns="http://schemas.openxmlformats.org/spreadsheetml/2006/main" count="374" uniqueCount="233">
  <si>
    <t>Statement of Profit or Loss for Excelsior Trading for the year ended 31 August 2021</t>
  </si>
  <si>
    <t>RM</t>
  </si>
  <si>
    <t>Sales</t>
  </si>
  <si>
    <t>Less: return inwards</t>
  </si>
  <si>
    <t>Net Sales</t>
  </si>
  <si>
    <t>Less: Cost of Good Sold</t>
  </si>
  <si>
    <t>Opening inventories</t>
  </si>
  <si>
    <t>Purchase</t>
  </si>
  <si>
    <t>Less: Return Outwards</t>
  </si>
  <si>
    <t>Add: Carriage Inwards</t>
  </si>
  <si>
    <t>Add: Wages</t>
  </si>
  <si>
    <t>Less: Closing Inventories</t>
  </si>
  <si>
    <t>Gross Profit</t>
  </si>
  <si>
    <t>Add: Income</t>
  </si>
  <si>
    <t>Discount Received</t>
  </si>
  <si>
    <t>Less: Expenditure</t>
  </si>
  <si>
    <t>Rent</t>
  </si>
  <si>
    <t>Interest</t>
  </si>
  <si>
    <t>Utilities</t>
  </si>
  <si>
    <t>Bad debts</t>
  </si>
  <si>
    <t>Doubtful debts</t>
  </si>
  <si>
    <t>Depn: Motor Vehicles</t>
  </si>
  <si>
    <t>Discount allowed</t>
  </si>
  <si>
    <t>Carriage Outwards</t>
  </si>
  <si>
    <t>Rent received (4800-800)</t>
  </si>
  <si>
    <t>Salary (36000 - 12000)</t>
  </si>
  <si>
    <t>Carriage Outwards (4500 - 900)</t>
  </si>
  <si>
    <t>Insurance (3600 - 1200)</t>
  </si>
  <si>
    <t>Utilities (5000 + 800)</t>
  </si>
  <si>
    <t>Bad debts (1900 + 1600)</t>
  </si>
  <si>
    <t>Doubtful debts (2250 - 1500)</t>
  </si>
  <si>
    <t>Depn: Furniture&amp;fittings (50000 * 0.2)</t>
  </si>
  <si>
    <t>Depn: Office Equipment (40000*0.2)</t>
  </si>
  <si>
    <t>Depn: Motor Vehicles ((70000 - 25200)*0.2)</t>
  </si>
  <si>
    <t>Net Profit</t>
  </si>
  <si>
    <t>Statement of Financial Position as at 31 August 2021</t>
  </si>
  <si>
    <t>Non current-asset</t>
  </si>
  <si>
    <t>Furniture &amp; Fittings</t>
  </si>
  <si>
    <t>Motor Vehicles</t>
  </si>
  <si>
    <t>Accump Depn: Motor Vehicles</t>
  </si>
  <si>
    <t>Office Equipment</t>
  </si>
  <si>
    <t>Less: Accump Depn: Furniture &amp;Fittings</t>
  </si>
  <si>
    <t>Less: Accump Depn: Office Equipment</t>
  </si>
  <si>
    <t>Less: Accump Depn: Motor Vehicles</t>
  </si>
  <si>
    <t>Current Asset</t>
  </si>
  <si>
    <t>Trade Receivables (46600 - 1600)</t>
  </si>
  <si>
    <t>Bank</t>
  </si>
  <si>
    <t>Cash</t>
  </si>
  <si>
    <t>Prepaid insurance</t>
  </si>
  <si>
    <t>Equity</t>
  </si>
  <si>
    <t>Add: Net Profit</t>
  </si>
  <si>
    <t>Less: Drawings</t>
  </si>
  <si>
    <t>Capital as at 1 August</t>
  </si>
  <si>
    <t>Capital as at 31 August</t>
  </si>
  <si>
    <t>Current Liabilities</t>
  </si>
  <si>
    <t>Loan</t>
  </si>
  <si>
    <t>Trade Payables</t>
  </si>
  <si>
    <t>Less: AFDD</t>
  </si>
  <si>
    <t xml:space="preserve">Accrual ultilies </t>
  </si>
  <si>
    <t>Inventories</t>
  </si>
  <si>
    <t>Rent received in advance</t>
  </si>
  <si>
    <t>Statement of Profit or Loss for the year ended 30 June 2021</t>
  </si>
  <si>
    <t>Less: Return Inwards</t>
  </si>
  <si>
    <t>Opening inventory</t>
  </si>
  <si>
    <t>Less: Return outwards</t>
  </si>
  <si>
    <t>Add: Custom Duty</t>
  </si>
  <si>
    <t>Less: Closing Inventory</t>
  </si>
  <si>
    <t>Water and Electricity</t>
  </si>
  <si>
    <t>Carriage outwards</t>
  </si>
  <si>
    <t>Advertisement</t>
  </si>
  <si>
    <t>Salaries</t>
  </si>
  <si>
    <t>Depn: Plant and machinery</t>
  </si>
  <si>
    <t>Purchase (956000 - 6000)</t>
  </si>
  <si>
    <t>General expenses (2200+480)</t>
  </si>
  <si>
    <t>Interest on loan (3500+12500)</t>
  </si>
  <si>
    <t>Commision Received (6000+1000)</t>
  </si>
  <si>
    <t>Statement of Financial Position as at 30 June 2021</t>
  </si>
  <si>
    <t>Non-current asset</t>
  </si>
  <si>
    <t>Freehold premises</t>
  </si>
  <si>
    <t>Plant &amp; Machinery</t>
  </si>
  <si>
    <t>Less: Accump Dpen: Motor Vehicles</t>
  </si>
  <si>
    <t>Less: Accump Dpen: Plant &amp; Machinery</t>
  </si>
  <si>
    <t>Commision receivables</t>
  </si>
  <si>
    <t>Trade receivables</t>
  </si>
  <si>
    <t>Capital as at 1 June 2021</t>
  </si>
  <si>
    <t>Capital as at 30 June 2021</t>
  </si>
  <si>
    <t>Non-current liabilities</t>
  </si>
  <si>
    <t>8% Long term loan</t>
  </si>
  <si>
    <t>Current liabilities</t>
  </si>
  <si>
    <t>Accrued expenses</t>
  </si>
  <si>
    <t>Accrued interest</t>
  </si>
  <si>
    <t>Closing inventory</t>
  </si>
  <si>
    <t>Bank Overdraft</t>
  </si>
  <si>
    <t>Particular</t>
  </si>
  <si>
    <t>Dr</t>
  </si>
  <si>
    <t>Cr</t>
  </si>
  <si>
    <t>Inventory @ 1 July 2020</t>
  </si>
  <si>
    <t>Repairs and maintenance</t>
  </si>
  <si>
    <t>Salaries and wages</t>
  </si>
  <si>
    <t xml:space="preserve">Premises at cost </t>
  </si>
  <si>
    <t>Accumulated depreciation: Premise</t>
  </si>
  <si>
    <t>Motor vehicles</t>
  </si>
  <si>
    <t>Accumulated depreciation: Motor Vehicles</t>
  </si>
  <si>
    <t>Insurance on goods purchased</t>
  </si>
  <si>
    <t>Trade payables</t>
  </si>
  <si>
    <t>Allowance for doubtful debts</t>
  </si>
  <si>
    <t>Commission received</t>
  </si>
  <si>
    <t xml:space="preserve">6% Long term bank loan </t>
  </si>
  <si>
    <t>Carriage inwards</t>
  </si>
  <si>
    <t xml:space="preserve">Purchases </t>
  </si>
  <si>
    <t xml:space="preserve">Sales </t>
  </si>
  <si>
    <t>Returns inwards</t>
  </si>
  <si>
    <t>Returns outwards</t>
  </si>
  <si>
    <t xml:space="preserve">Utilities </t>
  </si>
  <si>
    <t xml:space="preserve">Drawings </t>
  </si>
  <si>
    <t>Discount received</t>
  </si>
  <si>
    <t xml:space="preserve">Advertising </t>
  </si>
  <si>
    <t xml:space="preserve">Duty on imports </t>
  </si>
  <si>
    <t xml:space="preserve">Capital </t>
  </si>
  <si>
    <t xml:space="preserve">Rent </t>
  </si>
  <si>
    <t>Bank overdraft</t>
  </si>
  <si>
    <t>Cash in hand</t>
  </si>
  <si>
    <t>Less: COGS</t>
  </si>
  <si>
    <t>Add: Duty on imports</t>
  </si>
  <si>
    <t>Trade Receivables</t>
  </si>
  <si>
    <t>Commision received</t>
  </si>
  <si>
    <t>Depn: Premises</t>
  </si>
  <si>
    <t>Depn:Motor Vehicles</t>
  </si>
  <si>
    <t>Add: Insurance on good purchases</t>
  </si>
  <si>
    <t>Advertising</t>
  </si>
  <si>
    <t>Less: Closing inventory</t>
  </si>
  <si>
    <t>Net Loss</t>
  </si>
  <si>
    <t>Interest on Bank Loan</t>
  </si>
  <si>
    <t>Decrease in AFDD</t>
  </si>
  <si>
    <t>Salary and wages</t>
  </si>
  <si>
    <t>Statement of Financial Position as at 30 June</t>
  </si>
  <si>
    <t>Non current asset</t>
  </si>
  <si>
    <t>Premises</t>
  </si>
  <si>
    <t>Accump Depn: Premises</t>
  </si>
  <si>
    <t>Current asset</t>
  </si>
  <si>
    <t>Prepaid utilities</t>
  </si>
  <si>
    <t>Capital as at 1 June</t>
  </si>
  <si>
    <t>Less: Net Loss</t>
  </si>
  <si>
    <t>Capital as at 30 June</t>
  </si>
  <si>
    <t>Non current liabilities</t>
  </si>
  <si>
    <t>6% long term bank loan</t>
  </si>
  <si>
    <t>Accruel salaries and wages</t>
  </si>
  <si>
    <t>Accruel interest on loan</t>
  </si>
  <si>
    <t>Statement of Profit or Loss of Omega Shoes for the year ended 30 June 2021</t>
  </si>
  <si>
    <t>less: return inwards</t>
  </si>
  <si>
    <t>net sales</t>
  </si>
  <si>
    <t>sales</t>
  </si>
  <si>
    <t>less:cogs</t>
  </si>
  <si>
    <t>opening inventory</t>
  </si>
  <si>
    <t>purchase</t>
  </si>
  <si>
    <t>less:return outwards</t>
  </si>
  <si>
    <t>gross profit</t>
  </si>
  <si>
    <t>add: income</t>
  </si>
  <si>
    <t>less: expenditure</t>
  </si>
  <si>
    <t>depn: motor vehicles</t>
  </si>
  <si>
    <t>depn: office equipment</t>
  </si>
  <si>
    <t>discount allowed</t>
  </si>
  <si>
    <t>bad debts</t>
  </si>
  <si>
    <t>doubtful debts</t>
  </si>
  <si>
    <t>insurance for motor vehicles</t>
  </si>
  <si>
    <t>carriage outwards</t>
  </si>
  <si>
    <t>salaries and wages</t>
  </si>
  <si>
    <t>printing and stattionery</t>
  </si>
  <si>
    <t>utilities</t>
  </si>
  <si>
    <t>net profit</t>
  </si>
  <si>
    <t>add: insurance on inventories</t>
  </si>
  <si>
    <t>less: closing inventory</t>
  </si>
  <si>
    <t>rent</t>
  </si>
  <si>
    <t>loan interest on bank</t>
  </si>
  <si>
    <t>Accump depreciation: motor vehicles</t>
  </si>
  <si>
    <t>Accump depreciation:office equipment</t>
  </si>
  <si>
    <t>bank</t>
  </si>
  <si>
    <t>trade receivables</t>
  </si>
  <si>
    <t>less: AFDD</t>
  </si>
  <si>
    <t xml:space="preserve">Capital as at 1 June </t>
  </si>
  <si>
    <t>add: net profit</t>
  </si>
  <si>
    <t>less: drawings</t>
  </si>
  <si>
    <t xml:space="preserve">Capital as at 30 June </t>
  </si>
  <si>
    <t>closing inventories</t>
  </si>
  <si>
    <t>6% Bank loan</t>
  </si>
  <si>
    <t>current liabilities</t>
  </si>
  <si>
    <t>accruel loan interest</t>
  </si>
  <si>
    <t>prepaid utilities</t>
  </si>
  <si>
    <t>Statement of Profit or Loss for the year ended 31 December 2021</t>
  </si>
  <si>
    <t>less: COGS</t>
  </si>
  <si>
    <t>less: closing inventories</t>
  </si>
  <si>
    <t>add:income</t>
  </si>
  <si>
    <t>rent received</t>
  </si>
  <si>
    <t>discount received</t>
  </si>
  <si>
    <t>less:expenditure</t>
  </si>
  <si>
    <t>less: return outwards</t>
  </si>
  <si>
    <t>depn:motor vehicles</t>
  </si>
  <si>
    <t>depn:buildings</t>
  </si>
  <si>
    <t>advertising</t>
  </si>
  <si>
    <t>insurance</t>
  </si>
  <si>
    <t>sundry expenses</t>
  </si>
  <si>
    <t>electicity and water</t>
  </si>
  <si>
    <t>doubtful debt</t>
  </si>
  <si>
    <t>printing and stationery</t>
  </si>
  <si>
    <t>Statement of Financial Position as at 31 December 2021</t>
  </si>
  <si>
    <t>Buildings</t>
  </si>
  <si>
    <t>Accump Depn: Buildings</t>
  </si>
  <si>
    <t>less:AFDD</t>
  </si>
  <si>
    <t>accrual rent received</t>
  </si>
  <si>
    <t>Capital as at 1 Dec</t>
  </si>
  <si>
    <t>Capital as at 31 Dec</t>
  </si>
  <si>
    <t>accrual electricity</t>
  </si>
  <si>
    <t>prepaid insuracne</t>
  </si>
  <si>
    <t>Statement of Profit or Loss for the year ended 31 March 2022</t>
  </si>
  <si>
    <t>Less: Cost of Good sold</t>
  </si>
  <si>
    <t>add:carriage inwards</t>
  </si>
  <si>
    <t>add:wages</t>
  </si>
  <si>
    <t>Commision</t>
  </si>
  <si>
    <t>Less: expenditure</t>
  </si>
  <si>
    <t>Insurance</t>
  </si>
  <si>
    <t>depn: fixtures&amp;fittings</t>
  </si>
  <si>
    <t>Statement of Financial Position as at 31 March 2022</t>
  </si>
  <si>
    <t>Fixtures and fittings</t>
  </si>
  <si>
    <t>less: accump depn: fixtures and fittings</t>
  </si>
  <si>
    <t>less: accump depn: motor vehicles</t>
  </si>
  <si>
    <t>premises</t>
  </si>
  <si>
    <t>prepaid insurance</t>
  </si>
  <si>
    <t>commision receivables</t>
  </si>
  <si>
    <t>Capital as at 1 March</t>
  </si>
  <si>
    <t>Capital as at 31 March</t>
  </si>
  <si>
    <t>Current liabilitirs</t>
  </si>
  <si>
    <t>Accrual utilities</t>
  </si>
  <si>
    <t>rental received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</si>
</sst>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7030A0"/>
      <name val="Times New Roman"/>
      <family val="1"/>
    </font>
    <font>
      <b/>
      <u/>
      <sz val="11"/>
      <color rgb="FF7030A0"/>
      <name val="Times New Roman"/>
      <family val="1"/>
    </font>
    <font>
      <b/>
      <u/>
      <sz val="12"/>
      <color rgb="FF7030A0"/>
      <name val="Times New Roman"/>
      <family val="1"/>
    </font>
    <font>
      <b/>
      <sz val="12"/>
      <color rgb="FF7030A0"/>
      <name val="Times New Roman"/>
      <family val="1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4" fillId="0" borderId="1" xfId="0" applyFont="1" applyBorder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justify" vertical="center"/>
    </xf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Alignment="1">
      <alignment wrapText="1"/>
    </xf>
    <xf numFmtId="0" fontId="5" fillId="0" borderId="0" xfId="0" applyFont="1"/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1993-193E-461B-B373-BF96B2E774CD}">
  <dimension ref="B2:J69"/>
  <sheetViews>
    <sheetView zoomScaleNormal="100" workbookViewId="0">
      <selection activeCell="B2" sqref="B2"/>
    </sheetView>
  </sheetViews>
  <sheetFormatPr defaultRowHeight="15.6" x14ac:dyDescent="0.3"/>
  <cols>
    <col min="1" max="16384" width="8.88671875" style="1"/>
  </cols>
  <sheetData>
    <row r="2" spans="2:10" x14ac:dyDescent="0.3">
      <c r="B2" s="2" t="s">
        <v>0</v>
      </c>
    </row>
    <row r="3" spans="2:10" x14ac:dyDescent="0.3">
      <c r="F3" s="1" t="s">
        <v>1</v>
      </c>
      <c r="H3" s="1" t="s">
        <v>1</v>
      </c>
      <c r="J3" s="1" t="s">
        <v>1</v>
      </c>
    </row>
    <row r="4" spans="2:10" x14ac:dyDescent="0.3">
      <c r="B4" s="1" t="s">
        <v>2</v>
      </c>
      <c r="H4" s="1">
        <v>177300</v>
      </c>
    </row>
    <row r="5" spans="2:10" x14ac:dyDescent="0.3">
      <c r="B5" s="1" t="s">
        <v>3</v>
      </c>
      <c r="H5" s="1">
        <v>-3800</v>
      </c>
    </row>
    <row r="6" spans="2:10" x14ac:dyDescent="0.3">
      <c r="B6" s="1" t="s">
        <v>4</v>
      </c>
      <c r="J6" s="1">
        <f>H4+H5</f>
        <v>173500</v>
      </c>
    </row>
    <row r="8" spans="2:10" x14ac:dyDescent="0.3">
      <c r="B8" s="3" t="s">
        <v>5</v>
      </c>
    </row>
    <row r="9" spans="2:10" x14ac:dyDescent="0.3">
      <c r="B9" s="1" t="s">
        <v>6</v>
      </c>
      <c r="H9" s="1">
        <v>29300</v>
      </c>
    </row>
    <row r="10" spans="2:10" x14ac:dyDescent="0.3">
      <c r="B10" s="1" t="s">
        <v>7</v>
      </c>
      <c r="F10" s="1">
        <v>89100</v>
      </c>
    </row>
    <row r="11" spans="2:10" x14ac:dyDescent="0.3">
      <c r="B11" s="1" t="s">
        <v>8</v>
      </c>
      <c r="F11" s="1">
        <v>-2600</v>
      </c>
    </row>
    <row r="12" spans="2:10" x14ac:dyDescent="0.3">
      <c r="B12" s="1" t="s">
        <v>9</v>
      </c>
      <c r="F12" s="1">
        <v>900</v>
      </c>
    </row>
    <row r="13" spans="2:10" x14ac:dyDescent="0.3">
      <c r="B13" s="1" t="s">
        <v>10</v>
      </c>
      <c r="F13" s="1">
        <v>12000</v>
      </c>
      <c r="H13" s="1">
        <f>SUM(F10:F13)</f>
        <v>99400</v>
      </c>
    </row>
    <row r="14" spans="2:10" x14ac:dyDescent="0.3">
      <c r="H14" s="1">
        <f>H9+H13</f>
        <v>128700</v>
      </c>
    </row>
    <row r="15" spans="2:10" x14ac:dyDescent="0.3">
      <c r="B15" s="1" t="s">
        <v>11</v>
      </c>
      <c r="H15" s="4">
        <v>-25100</v>
      </c>
      <c r="I15" s="4"/>
      <c r="J15" s="4">
        <v>-103600</v>
      </c>
    </row>
    <row r="16" spans="2:10" x14ac:dyDescent="0.3">
      <c r="B16" s="1" t="s">
        <v>12</v>
      </c>
      <c r="J16" s="5">
        <f>J6+J15</f>
        <v>69900</v>
      </c>
    </row>
    <row r="18" spans="2:10" x14ac:dyDescent="0.3">
      <c r="B18" s="3" t="s">
        <v>13</v>
      </c>
    </row>
    <row r="19" spans="2:10" x14ac:dyDescent="0.3">
      <c r="B19" s="1" t="s">
        <v>24</v>
      </c>
      <c r="H19" s="1">
        <v>4000</v>
      </c>
    </row>
    <row r="20" spans="2:10" x14ac:dyDescent="0.3">
      <c r="B20" s="1" t="s">
        <v>14</v>
      </c>
      <c r="H20" s="4">
        <v>1300</v>
      </c>
      <c r="I20" s="4"/>
      <c r="J20" s="4"/>
    </row>
    <row r="21" spans="2:10" x14ac:dyDescent="0.3">
      <c r="J21" s="5">
        <v>5300</v>
      </c>
    </row>
    <row r="23" spans="2:10" x14ac:dyDescent="0.3">
      <c r="B23" s="3" t="s">
        <v>15</v>
      </c>
    </row>
    <row r="24" spans="2:10" x14ac:dyDescent="0.3">
      <c r="B24" s="1" t="s">
        <v>25</v>
      </c>
      <c r="H24" s="1">
        <v>24000</v>
      </c>
    </row>
    <row r="25" spans="2:10" x14ac:dyDescent="0.3">
      <c r="B25" s="1" t="s">
        <v>22</v>
      </c>
      <c r="H25" s="1">
        <v>2300</v>
      </c>
    </row>
    <row r="26" spans="2:10" x14ac:dyDescent="0.3">
      <c r="B26" s="1" t="s">
        <v>26</v>
      </c>
      <c r="H26" s="1">
        <v>3600</v>
      </c>
    </row>
    <row r="27" spans="2:10" x14ac:dyDescent="0.3">
      <c r="B27" s="1" t="s">
        <v>17</v>
      </c>
      <c r="H27" s="1">
        <v>1800</v>
      </c>
    </row>
    <row r="28" spans="2:10" x14ac:dyDescent="0.3">
      <c r="B28" s="1" t="s">
        <v>27</v>
      </c>
      <c r="H28" s="1">
        <v>2400</v>
      </c>
    </row>
    <row r="29" spans="2:10" x14ac:dyDescent="0.3">
      <c r="B29" s="1" t="s">
        <v>28</v>
      </c>
      <c r="H29" s="1">
        <v>5800</v>
      </c>
    </row>
    <row r="30" spans="2:10" x14ac:dyDescent="0.3">
      <c r="B30" s="1" t="s">
        <v>29</v>
      </c>
      <c r="H30" s="1">
        <v>3500</v>
      </c>
    </row>
    <row r="31" spans="2:10" x14ac:dyDescent="0.3">
      <c r="B31" s="1" t="s">
        <v>30</v>
      </c>
      <c r="H31" s="1">
        <v>750</v>
      </c>
    </row>
    <row r="32" spans="2:10" x14ac:dyDescent="0.3">
      <c r="B32" s="1" t="s">
        <v>31</v>
      </c>
      <c r="H32" s="1">
        <v>10000</v>
      </c>
    </row>
    <row r="33" spans="2:10" x14ac:dyDescent="0.3">
      <c r="B33" s="1" t="s">
        <v>32</v>
      </c>
      <c r="H33" s="1">
        <v>8000</v>
      </c>
    </row>
    <row r="34" spans="2:10" x14ac:dyDescent="0.3">
      <c r="B34" s="1" t="s">
        <v>33</v>
      </c>
      <c r="H34" s="4">
        <v>8960</v>
      </c>
      <c r="I34" s="4"/>
      <c r="J34" s="6">
        <f>SUM(H24:H34)</f>
        <v>71110</v>
      </c>
    </row>
    <row r="35" spans="2:10" x14ac:dyDescent="0.3">
      <c r="B35" s="1" t="s">
        <v>34</v>
      </c>
      <c r="J35" s="7">
        <f>J16+J21-J34</f>
        <v>4090</v>
      </c>
    </row>
    <row r="38" spans="2:10" x14ac:dyDescent="0.3">
      <c r="B38" s="3" t="s">
        <v>35</v>
      </c>
    </row>
    <row r="39" spans="2:10" x14ac:dyDescent="0.3">
      <c r="F39" s="8" t="s">
        <v>1</v>
      </c>
      <c r="G39" s="8"/>
      <c r="H39" s="8" t="s">
        <v>1</v>
      </c>
      <c r="I39" s="8"/>
      <c r="J39" s="8" t="s">
        <v>1</v>
      </c>
    </row>
    <row r="40" spans="2:10" x14ac:dyDescent="0.3">
      <c r="B40" s="3" t="s">
        <v>36</v>
      </c>
    </row>
    <row r="41" spans="2:10" x14ac:dyDescent="0.3">
      <c r="B41" s="1" t="s">
        <v>37</v>
      </c>
      <c r="F41" s="1">
        <v>50000</v>
      </c>
    </row>
    <row r="42" spans="2:10" x14ac:dyDescent="0.3">
      <c r="B42" s="1" t="s">
        <v>41</v>
      </c>
      <c r="F42" s="4">
        <v>-10000</v>
      </c>
      <c r="H42" s="1">
        <f>F41+F42</f>
        <v>40000</v>
      </c>
    </row>
    <row r="43" spans="2:10" x14ac:dyDescent="0.3">
      <c r="B43" s="1" t="s">
        <v>40</v>
      </c>
      <c r="F43" s="1">
        <v>40000</v>
      </c>
    </row>
    <row r="44" spans="2:10" x14ac:dyDescent="0.3">
      <c r="B44" s="1" t="s">
        <v>42</v>
      </c>
      <c r="F44" s="4">
        <v>-16000</v>
      </c>
      <c r="H44" s="1">
        <v>24000</v>
      </c>
    </row>
    <row r="45" spans="2:10" x14ac:dyDescent="0.3">
      <c r="B45" s="1" t="s">
        <v>38</v>
      </c>
      <c r="F45" s="1">
        <v>70000</v>
      </c>
    </row>
    <row r="46" spans="2:10" x14ac:dyDescent="0.3">
      <c r="B46" s="1" t="s">
        <v>43</v>
      </c>
      <c r="F46" s="4">
        <v>-34160</v>
      </c>
      <c r="H46" s="1">
        <f>F45+F46</f>
        <v>35840</v>
      </c>
      <c r="J46" s="1">
        <f>H42+H44+H46</f>
        <v>99840</v>
      </c>
    </row>
    <row r="48" spans="2:10" x14ac:dyDescent="0.3">
      <c r="B48" s="3" t="s">
        <v>44</v>
      </c>
    </row>
    <row r="49" spans="2:10" x14ac:dyDescent="0.3">
      <c r="B49" s="1" t="s">
        <v>59</v>
      </c>
      <c r="H49" s="1">
        <v>25100</v>
      </c>
    </row>
    <row r="50" spans="2:10" x14ac:dyDescent="0.3">
      <c r="B50" s="1" t="s">
        <v>45</v>
      </c>
      <c r="G50" s="1">
        <v>45000</v>
      </c>
    </row>
    <row r="51" spans="2:10" x14ac:dyDescent="0.3">
      <c r="B51" s="1" t="s">
        <v>57</v>
      </c>
      <c r="G51" s="4">
        <v>-2250</v>
      </c>
      <c r="H51" s="1">
        <f>G50+G51</f>
        <v>42750</v>
      </c>
    </row>
    <row r="52" spans="2:10" x14ac:dyDescent="0.3">
      <c r="B52" s="1" t="s">
        <v>46</v>
      </c>
      <c r="H52" s="1">
        <v>11000</v>
      </c>
    </row>
    <row r="53" spans="2:10" x14ac:dyDescent="0.3">
      <c r="B53" s="1" t="s">
        <v>47</v>
      </c>
      <c r="H53" s="1">
        <v>3000</v>
      </c>
    </row>
    <row r="54" spans="2:10" x14ac:dyDescent="0.3">
      <c r="B54" s="1" t="s">
        <v>48</v>
      </c>
      <c r="H54" s="4">
        <v>1200</v>
      </c>
      <c r="I54" s="4"/>
      <c r="J54" s="4">
        <f>SUM(H49:H54)</f>
        <v>83050</v>
      </c>
    </row>
    <row r="55" spans="2:10" x14ac:dyDescent="0.3">
      <c r="J55" s="9">
        <f>J46+J54</f>
        <v>182890</v>
      </c>
    </row>
    <row r="57" spans="2:10" x14ac:dyDescent="0.3">
      <c r="B57" s="3" t="s">
        <v>49</v>
      </c>
    </row>
    <row r="58" spans="2:10" x14ac:dyDescent="0.3">
      <c r="B58" s="1" t="s">
        <v>52</v>
      </c>
      <c r="H58" s="1">
        <v>140000</v>
      </c>
    </row>
    <row r="59" spans="2:10" x14ac:dyDescent="0.3">
      <c r="B59" s="1" t="s">
        <v>50</v>
      </c>
      <c r="H59" s="1">
        <v>4090</v>
      </c>
    </row>
    <row r="60" spans="2:10" x14ac:dyDescent="0.3">
      <c r="B60" s="1" t="s">
        <v>51</v>
      </c>
      <c r="H60" s="1">
        <v>-19100</v>
      </c>
    </row>
    <row r="62" spans="2:10" x14ac:dyDescent="0.3">
      <c r="B62" s="1" t="s">
        <v>53</v>
      </c>
      <c r="J62" s="1">
        <f>SUM(H58:H60)</f>
        <v>124990</v>
      </c>
    </row>
    <row r="64" spans="2:10" x14ac:dyDescent="0.3">
      <c r="B64" s="3" t="s">
        <v>54</v>
      </c>
    </row>
    <row r="65" spans="2:10" x14ac:dyDescent="0.3">
      <c r="B65" s="1" t="s">
        <v>55</v>
      </c>
      <c r="H65" s="1">
        <v>25000</v>
      </c>
    </row>
    <row r="66" spans="2:10" x14ac:dyDescent="0.3">
      <c r="B66" s="1" t="s">
        <v>56</v>
      </c>
      <c r="H66" s="1">
        <v>31300</v>
      </c>
    </row>
    <row r="67" spans="2:10" x14ac:dyDescent="0.3">
      <c r="B67" s="1" t="s">
        <v>60</v>
      </c>
      <c r="H67" s="1">
        <v>800</v>
      </c>
    </row>
    <row r="68" spans="2:10" x14ac:dyDescent="0.3">
      <c r="B68" s="1" t="s">
        <v>58</v>
      </c>
      <c r="H68" s="4">
        <v>800</v>
      </c>
      <c r="I68" s="4"/>
      <c r="J68" s="4">
        <f>SUM(H65:H68)</f>
        <v>57900</v>
      </c>
    </row>
    <row r="69" spans="2:10" x14ac:dyDescent="0.3">
      <c r="J69" s="9">
        <f>J62+J68</f>
        <v>182890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C06C-BC9A-41CE-9F39-6F69456170C8}">
  <dimension ref="B3:J30"/>
  <sheetViews>
    <sheetView workbookViewId="0">
      <selection activeCell="I15" sqref="I15"/>
    </sheetView>
  </sheetViews>
  <sheetFormatPr defaultRowHeight="15.6" x14ac:dyDescent="0.3"/>
  <cols>
    <col min="1" max="16384" width="8.88671875" style="1"/>
  </cols>
  <sheetData>
    <row r="3" spans="2:10" x14ac:dyDescent="0.3">
      <c r="B3" s="3" t="s">
        <v>204</v>
      </c>
    </row>
    <row r="4" spans="2:10" x14ac:dyDescent="0.3">
      <c r="F4" s="1" t="s">
        <v>1</v>
      </c>
      <c r="H4" s="1" t="s">
        <v>1</v>
      </c>
      <c r="J4" s="1" t="s">
        <v>1</v>
      </c>
    </row>
    <row r="5" spans="2:10" x14ac:dyDescent="0.3">
      <c r="B5" s="3" t="s">
        <v>77</v>
      </c>
    </row>
    <row r="6" spans="2:10" x14ac:dyDescent="0.3">
      <c r="B6" s="1" t="s">
        <v>205</v>
      </c>
      <c r="F6" s="1">
        <v>520000</v>
      </c>
    </row>
    <row r="7" spans="2:10" x14ac:dyDescent="0.3">
      <c r="B7" s="1" t="s">
        <v>206</v>
      </c>
      <c r="F7" s="1">
        <v>-69200</v>
      </c>
      <c r="H7" s="1">
        <f>F6+F7</f>
        <v>450800</v>
      </c>
    </row>
    <row r="8" spans="2:10" x14ac:dyDescent="0.3">
      <c r="B8" s="1" t="s">
        <v>38</v>
      </c>
      <c r="F8" s="1">
        <v>100000</v>
      </c>
    </row>
    <row r="9" spans="2:10" x14ac:dyDescent="0.3">
      <c r="B9" s="1" t="s">
        <v>39</v>
      </c>
      <c r="F9" s="1">
        <v>-46000</v>
      </c>
      <c r="H9" s="4">
        <f>F8+F9</f>
        <v>54000</v>
      </c>
      <c r="I9" s="4"/>
      <c r="J9" s="4"/>
    </row>
    <row r="10" spans="2:10" x14ac:dyDescent="0.3">
      <c r="J10" s="1">
        <f>H7+H9</f>
        <v>504800</v>
      </c>
    </row>
    <row r="12" spans="2:10" x14ac:dyDescent="0.3">
      <c r="B12" s="3" t="s">
        <v>139</v>
      </c>
    </row>
    <row r="13" spans="2:10" x14ac:dyDescent="0.3">
      <c r="B13" s="1" t="s">
        <v>183</v>
      </c>
      <c r="H13" s="1">
        <v>6520</v>
      </c>
    </row>
    <row r="14" spans="2:10" x14ac:dyDescent="0.3">
      <c r="B14" s="1" t="s">
        <v>208</v>
      </c>
      <c r="H14" s="1">
        <v>1000</v>
      </c>
    </row>
    <row r="15" spans="2:10" x14ac:dyDescent="0.3">
      <c r="B15" s="1" t="s">
        <v>212</v>
      </c>
      <c r="H15" s="1">
        <v>2000</v>
      </c>
    </row>
    <row r="16" spans="2:10" x14ac:dyDescent="0.3">
      <c r="B16" s="1" t="s">
        <v>177</v>
      </c>
      <c r="F16" s="1">
        <v>168000</v>
      </c>
    </row>
    <row r="17" spans="2:10" x14ac:dyDescent="0.3">
      <c r="B17" s="1" t="s">
        <v>207</v>
      </c>
      <c r="F17" s="1">
        <v>-1700</v>
      </c>
      <c r="H17" s="1">
        <f>F16+F17</f>
        <v>166300</v>
      </c>
    </row>
    <row r="18" spans="2:10" x14ac:dyDescent="0.3">
      <c r="B18" s="1" t="s">
        <v>121</v>
      </c>
      <c r="H18" s="4">
        <v>136000</v>
      </c>
      <c r="I18" s="4"/>
      <c r="J18" s="4">
        <f>SUM(H13:H18)</f>
        <v>311820</v>
      </c>
    </row>
    <row r="19" spans="2:10" x14ac:dyDescent="0.3">
      <c r="J19" s="9">
        <f>J10+J18</f>
        <v>816620</v>
      </c>
    </row>
    <row r="21" spans="2:10" x14ac:dyDescent="0.3">
      <c r="B21" s="3" t="s">
        <v>49</v>
      </c>
    </row>
    <row r="22" spans="2:10" x14ac:dyDescent="0.3">
      <c r="B22" s="1" t="s">
        <v>209</v>
      </c>
      <c r="H22" s="1">
        <v>720000</v>
      </c>
    </row>
    <row r="23" spans="2:10" x14ac:dyDescent="0.3">
      <c r="B23" s="1" t="s">
        <v>142</v>
      </c>
      <c r="H23" s="4">
        <v>-4706</v>
      </c>
      <c r="I23" s="4"/>
      <c r="J23" s="4"/>
    </row>
    <row r="24" spans="2:10" x14ac:dyDescent="0.3">
      <c r="B24" s="1" t="s">
        <v>210</v>
      </c>
      <c r="J24" s="1">
        <f>H22+H23</f>
        <v>715294</v>
      </c>
    </row>
    <row r="26" spans="2:10" x14ac:dyDescent="0.3">
      <c r="B26" s="3" t="s">
        <v>54</v>
      </c>
    </row>
    <row r="27" spans="2:10" x14ac:dyDescent="0.3">
      <c r="B27" s="1" t="s">
        <v>56</v>
      </c>
      <c r="H27" s="1">
        <v>100000</v>
      </c>
    </row>
    <row r="28" spans="2:10" x14ac:dyDescent="0.3">
      <c r="B28" s="1" t="s">
        <v>120</v>
      </c>
      <c r="H28" s="1">
        <v>736</v>
      </c>
    </row>
    <row r="29" spans="2:10" x14ac:dyDescent="0.3">
      <c r="B29" s="1" t="s">
        <v>211</v>
      </c>
      <c r="H29" s="4">
        <v>590</v>
      </c>
      <c r="I29" s="4"/>
      <c r="J29" s="4">
        <f>SUM(H27:H29)</f>
        <v>101326</v>
      </c>
    </row>
    <row r="30" spans="2:10" x14ac:dyDescent="0.3">
      <c r="J30" s="9">
        <f>J24+J29</f>
        <v>816620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FA96-1C60-46EA-8C1B-AA5984CA3D04}">
  <dimension ref="B2:H33"/>
  <sheetViews>
    <sheetView topLeftCell="A10" workbookViewId="0">
      <selection activeCell="J25" sqref="J25"/>
    </sheetView>
  </sheetViews>
  <sheetFormatPr defaultRowHeight="14.4" x14ac:dyDescent="0.3"/>
  <sheetData>
    <row r="2" spans="2:8" x14ac:dyDescent="0.3">
      <c r="B2" s="30" t="s">
        <v>213</v>
      </c>
    </row>
    <row r="3" spans="2:8" x14ac:dyDescent="0.3">
      <c r="F3" t="s">
        <v>1</v>
      </c>
      <c r="G3" t="s">
        <v>1</v>
      </c>
      <c r="H3" t="s">
        <v>1</v>
      </c>
    </row>
    <row r="4" spans="2:8" x14ac:dyDescent="0.3">
      <c r="B4" t="s">
        <v>2</v>
      </c>
      <c r="G4">
        <v>97300</v>
      </c>
    </row>
    <row r="5" spans="2:8" x14ac:dyDescent="0.3">
      <c r="B5" t="s">
        <v>149</v>
      </c>
      <c r="G5" s="31">
        <v>-1800</v>
      </c>
      <c r="H5" s="31"/>
    </row>
    <row r="6" spans="2:8" x14ac:dyDescent="0.3">
      <c r="B6" t="s">
        <v>4</v>
      </c>
      <c r="H6">
        <f>G4+G5</f>
        <v>95500</v>
      </c>
    </row>
    <row r="8" spans="2:8" x14ac:dyDescent="0.3">
      <c r="B8" s="30" t="s">
        <v>214</v>
      </c>
    </row>
    <row r="9" spans="2:8" x14ac:dyDescent="0.3">
      <c r="B9" t="s">
        <v>6</v>
      </c>
      <c r="G9">
        <v>9500</v>
      </c>
    </row>
    <row r="10" spans="2:8" x14ac:dyDescent="0.3">
      <c r="B10" t="s">
        <v>154</v>
      </c>
      <c r="F10">
        <v>53900</v>
      </c>
    </row>
    <row r="11" spans="2:8" x14ac:dyDescent="0.3">
      <c r="B11" t="s">
        <v>195</v>
      </c>
      <c r="F11">
        <v>-2100</v>
      </c>
    </row>
    <row r="12" spans="2:8" x14ac:dyDescent="0.3">
      <c r="B12" t="s">
        <v>215</v>
      </c>
      <c r="F12">
        <v>1400</v>
      </c>
    </row>
    <row r="13" spans="2:8" x14ac:dyDescent="0.3">
      <c r="B13" t="s">
        <v>216</v>
      </c>
      <c r="F13">
        <v>2500</v>
      </c>
      <c r="G13">
        <f>SUM(F10:F13)</f>
        <v>55700</v>
      </c>
    </row>
    <row r="14" spans="2:8" x14ac:dyDescent="0.3">
      <c r="B14" t="s">
        <v>190</v>
      </c>
      <c r="G14" s="31">
        <v>-7500</v>
      </c>
      <c r="H14" s="31">
        <v>57700</v>
      </c>
    </row>
    <row r="15" spans="2:8" x14ac:dyDescent="0.3">
      <c r="B15" t="s">
        <v>12</v>
      </c>
      <c r="H15">
        <f>H6-H14</f>
        <v>37800</v>
      </c>
    </row>
    <row r="17" spans="2:8" x14ac:dyDescent="0.3">
      <c r="B17" s="30" t="s">
        <v>13</v>
      </c>
    </row>
    <row r="18" spans="2:8" x14ac:dyDescent="0.3">
      <c r="B18" t="s">
        <v>16</v>
      </c>
      <c r="G18">
        <v>4900</v>
      </c>
    </row>
    <row r="19" spans="2:8" x14ac:dyDescent="0.3">
      <c r="B19" t="s">
        <v>217</v>
      </c>
      <c r="G19">
        <v>2550</v>
      </c>
    </row>
    <row r="20" spans="2:8" x14ac:dyDescent="0.3">
      <c r="B20" t="s">
        <v>17</v>
      </c>
      <c r="G20" s="31">
        <v>2000</v>
      </c>
      <c r="H20" s="31"/>
    </row>
    <row r="21" spans="2:8" x14ac:dyDescent="0.3">
      <c r="H21">
        <f>G18+G19+G20</f>
        <v>9450</v>
      </c>
    </row>
    <row r="23" spans="2:8" x14ac:dyDescent="0.3">
      <c r="B23" s="30" t="s">
        <v>218</v>
      </c>
    </row>
    <row r="24" spans="2:8" x14ac:dyDescent="0.3">
      <c r="B24" t="s">
        <v>70</v>
      </c>
      <c r="G24">
        <v>10000</v>
      </c>
    </row>
    <row r="25" spans="2:8" x14ac:dyDescent="0.3">
      <c r="B25" t="s">
        <v>17</v>
      </c>
      <c r="G25">
        <v>1100</v>
      </c>
    </row>
    <row r="26" spans="2:8" x14ac:dyDescent="0.3">
      <c r="B26" t="s">
        <v>219</v>
      </c>
      <c r="G26">
        <v>1200</v>
      </c>
    </row>
    <row r="27" spans="2:8" x14ac:dyDescent="0.3">
      <c r="B27" t="s">
        <v>18</v>
      </c>
      <c r="G27">
        <v>3950</v>
      </c>
    </row>
    <row r="28" spans="2:8" x14ac:dyDescent="0.3">
      <c r="B28" t="s">
        <v>19</v>
      </c>
      <c r="G28">
        <v>700</v>
      </c>
    </row>
    <row r="29" spans="2:8" x14ac:dyDescent="0.3">
      <c r="B29" t="s">
        <v>20</v>
      </c>
      <c r="G29">
        <v>190</v>
      </c>
    </row>
    <row r="30" spans="2:8" x14ac:dyDescent="0.3">
      <c r="B30" t="s">
        <v>196</v>
      </c>
      <c r="G30">
        <v>5120</v>
      </c>
    </row>
    <row r="31" spans="2:8" x14ac:dyDescent="0.3">
      <c r="B31" t="s">
        <v>220</v>
      </c>
      <c r="G31" s="31">
        <v>4000</v>
      </c>
      <c r="H31" s="31"/>
    </row>
    <row r="32" spans="2:8" x14ac:dyDescent="0.3">
      <c r="H32">
        <f>SUM(G24:G31)</f>
        <v>26260</v>
      </c>
    </row>
    <row r="33" spans="2:8" x14ac:dyDescent="0.3">
      <c r="B33" t="s">
        <v>34</v>
      </c>
      <c r="H33">
        <f>H15+H21-H32</f>
        <v>20990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C5E0-E664-4398-9929-566BB29849F4}">
  <dimension ref="B2:H32"/>
  <sheetViews>
    <sheetView tabSelected="1" topLeftCell="A10" workbookViewId="0">
      <selection activeCell="L25" sqref="L25"/>
    </sheetView>
  </sheetViews>
  <sheetFormatPr defaultRowHeight="14.4" x14ac:dyDescent="0.3"/>
  <sheetData>
    <row r="2" spans="2:8" x14ac:dyDescent="0.3">
      <c r="B2" s="30" t="s">
        <v>221</v>
      </c>
    </row>
    <row r="3" spans="2:8" x14ac:dyDescent="0.3">
      <c r="F3" t="s">
        <v>1</v>
      </c>
      <c r="G3" t="s">
        <v>1</v>
      </c>
      <c r="H3" t="s">
        <v>1</v>
      </c>
    </row>
    <row r="4" spans="2:8" x14ac:dyDescent="0.3">
      <c r="B4" s="30" t="s">
        <v>77</v>
      </c>
    </row>
    <row r="5" spans="2:8" x14ac:dyDescent="0.3">
      <c r="B5" t="s">
        <v>222</v>
      </c>
      <c r="F5">
        <v>20000</v>
      </c>
    </row>
    <row r="6" spans="2:8" x14ac:dyDescent="0.3">
      <c r="B6" s="32" t="s">
        <v>223</v>
      </c>
      <c r="F6">
        <v>-8000</v>
      </c>
      <c r="G6">
        <f>F5+F6</f>
        <v>12000</v>
      </c>
    </row>
    <row r="7" spans="2:8" x14ac:dyDescent="0.3">
      <c r="B7" s="32" t="s">
        <v>101</v>
      </c>
      <c r="F7">
        <v>40000</v>
      </c>
    </row>
    <row r="8" spans="2:8" x14ac:dyDescent="0.3">
      <c r="B8" s="32" t="s">
        <v>224</v>
      </c>
      <c r="F8">
        <v>-19520</v>
      </c>
      <c r="G8">
        <f>F7+F8</f>
        <v>20480</v>
      </c>
    </row>
    <row r="9" spans="2:8" x14ac:dyDescent="0.3">
      <c r="B9" s="32" t="s">
        <v>225</v>
      </c>
      <c r="G9" s="31">
        <v>85000</v>
      </c>
      <c r="H9" s="31"/>
    </row>
    <row r="10" spans="2:8" x14ac:dyDescent="0.3">
      <c r="H10">
        <f>SUM(G5:G9)</f>
        <v>117480</v>
      </c>
    </row>
    <row r="12" spans="2:8" x14ac:dyDescent="0.3">
      <c r="B12" s="30" t="s">
        <v>139</v>
      </c>
    </row>
    <row r="13" spans="2:8" x14ac:dyDescent="0.3">
      <c r="B13" t="s">
        <v>183</v>
      </c>
      <c r="G13">
        <v>7500</v>
      </c>
    </row>
    <row r="14" spans="2:8" x14ac:dyDescent="0.3">
      <c r="B14" t="s">
        <v>227</v>
      </c>
      <c r="G14">
        <v>400</v>
      </c>
    </row>
    <row r="15" spans="2:8" x14ac:dyDescent="0.3">
      <c r="B15" t="s">
        <v>226</v>
      </c>
      <c r="G15">
        <v>300</v>
      </c>
    </row>
    <row r="16" spans="2:8" x14ac:dyDescent="0.3">
      <c r="B16" t="s">
        <v>177</v>
      </c>
      <c r="F16">
        <v>11000</v>
      </c>
    </row>
    <row r="17" spans="2:8" x14ac:dyDescent="0.3">
      <c r="B17" t="s">
        <v>178</v>
      </c>
      <c r="F17">
        <v>-440</v>
      </c>
      <c r="G17">
        <f>F16+F17</f>
        <v>10560</v>
      </c>
    </row>
    <row r="18" spans="2:8" x14ac:dyDescent="0.3">
      <c r="B18" t="s">
        <v>46</v>
      </c>
      <c r="G18">
        <v>8000</v>
      </c>
    </row>
    <row r="19" spans="2:8" x14ac:dyDescent="0.3">
      <c r="B19" t="s">
        <v>47</v>
      </c>
      <c r="G19" s="31">
        <v>1000</v>
      </c>
      <c r="H19" s="31">
        <f>SUM(G13:G19)</f>
        <v>27760</v>
      </c>
    </row>
    <row r="20" spans="2:8" x14ac:dyDescent="0.3">
      <c r="H20">
        <f>H10+H19</f>
        <v>145240</v>
      </c>
    </row>
    <row r="22" spans="2:8" x14ac:dyDescent="0.3">
      <c r="B22" s="30" t="s">
        <v>49</v>
      </c>
    </row>
    <row r="23" spans="2:8" x14ac:dyDescent="0.3">
      <c r="B23" t="s">
        <v>228</v>
      </c>
      <c r="G23">
        <v>110000</v>
      </c>
    </row>
    <row r="24" spans="2:8" x14ac:dyDescent="0.3">
      <c r="B24" t="s">
        <v>180</v>
      </c>
      <c r="G24">
        <v>20990</v>
      </c>
    </row>
    <row r="25" spans="2:8" x14ac:dyDescent="0.3">
      <c r="B25" t="s">
        <v>181</v>
      </c>
      <c r="G25" s="31">
        <v>-3300</v>
      </c>
      <c r="H25" s="31"/>
    </row>
    <row r="26" spans="2:8" x14ac:dyDescent="0.3">
      <c r="B26" t="s">
        <v>229</v>
      </c>
      <c r="H26">
        <f>SUM(G23:G25)</f>
        <v>127690</v>
      </c>
    </row>
    <row r="28" spans="2:8" x14ac:dyDescent="0.3">
      <c r="B28" s="30" t="s">
        <v>230</v>
      </c>
    </row>
    <row r="29" spans="2:8" x14ac:dyDescent="0.3">
      <c r="B29" t="s">
        <v>104</v>
      </c>
      <c r="G29">
        <v>16500</v>
      </c>
    </row>
    <row r="30" spans="2:8" x14ac:dyDescent="0.3">
      <c r="B30" t="s">
        <v>231</v>
      </c>
      <c r="G30">
        <v>350</v>
      </c>
    </row>
    <row r="31" spans="2:8" x14ac:dyDescent="0.3">
      <c r="B31" t="s">
        <v>232</v>
      </c>
      <c r="G31" s="31">
        <v>700</v>
      </c>
      <c r="H31" s="31">
        <v>17550</v>
      </c>
    </row>
    <row r="32" spans="2:8" x14ac:dyDescent="0.3">
      <c r="H32">
        <f>H26+H31</f>
        <v>145240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9D85-0110-437A-BF5B-2C47EC145E0C}">
  <dimension ref="B2:J43"/>
  <sheetViews>
    <sheetView topLeftCell="A22" workbookViewId="0">
      <selection activeCell="D43" sqref="D43"/>
    </sheetView>
  </sheetViews>
  <sheetFormatPr defaultRowHeight="15.6" x14ac:dyDescent="0.3"/>
  <cols>
    <col min="1" max="16384" width="8.88671875" style="1"/>
  </cols>
  <sheetData>
    <row r="2" spans="2:10" x14ac:dyDescent="0.3">
      <c r="B2" s="2" t="s">
        <v>61</v>
      </c>
    </row>
    <row r="3" spans="2:10" x14ac:dyDescent="0.3">
      <c r="F3" s="1" t="s">
        <v>1</v>
      </c>
      <c r="H3" s="1" t="s">
        <v>1</v>
      </c>
      <c r="J3" s="1" t="s">
        <v>1</v>
      </c>
    </row>
    <row r="4" spans="2:10" x14ac:dyDescent="0.3">
      <c r="B4" s="1" t="s">
        <v>2</v>
      </c>
      <c r="H4" s="1">
        <v>1254600</v>
      </c>
    </row>
    <row r="5" spans="2:10" x14ac:dyDescent="0.3">
      <c r="B5" s="1" t="s">
        <v>62</v>
      </c>
      <c r="H5" s="4">
        <v>-4500</v>
      </c>
    </row>
    <row r="6" spans="2:10" x14ac:dyDescent="0.3">
      <c r="B6" s="1" t="s">
        <v>4</v>
      </c>
      <c r="J6" s="1">
        <f>H4+H5</f>
        <v>1250100</v>
      </c>
    </row>
    <row r="8" spans="2:10" x14ac:dyDescent="0.3">
      <c r="B8" s="3" t="s">
        <v>5</v>
      </c>
    </row>
    <row r="9" spans="2:10" x14ac:dyDescent="0.3">
      <c r="B9" s="1" t="s">
        <v>63</v>
      </c>
      <c r="H9" s="1">
        <v>160000</v>
      </c>
    </row>
    <row r="10" spans="2:10" x14ac:dyDescent="0.3">
      <c r="B10" s="1" t="s">
        <v>72</v>
      </c>
      <c r="F10" s="1">
        <v>950000</v>
      </c>
    </row>
    <row r="11" spans="2:10" x14ac:dyDescent="0.3">
      <c r="B11" s="1" t="s">
        <v>64</v>
      </c>
      <c r="F11" s="1">
        <v>-3000</v>
      </c>
    </row>
    <row r="12" spans="2:10" x14ac:dyDescent="0.3">
      <c r="B12" s="1" t="s">
        <v>9</v>
      </c>
      <c r="F12" s="1">
        <v>1800</v>
      </c>
    </row>
    <row r="13" spans="2:10" x14ac:dyDescent="0.3">
      <c r="B13" s="1" t="s">
        <v>65</v>
      </c>
      <c r="F13" s="4">
        <v>3000</v>
      </c>
      <c r="H13" s="1">
        <f>SUM(F10:F13)</f>
        <v>951800</v>
      </c>
    </row>
    <row r="14" spans="2:10" x14ac:dyDescent="0.3">
      <c r="B14" s="1" t="s">
        <v>66</v>
      </c>
      <c r="H14" s="4">
        <v>-185000</v>
      </c>
      <c r="I14" s="4"/>
      <c r="J14" s="4">
        <f>SUM(H9,H13,H14)</f>
        <v>926800</v>
      </c>
    </row>
    <row r="15" spans="2:10" x14ac:dyDescent="0.3">
      <c r="B15" s="1" t="s">
        <v>12</v>
      </c>
      <c r="J15" s="1">
        <f>J6-J14</f>
        <v>323300</v>
      </c>
    </row>
    <row r="17" spans="2:10" x14ac:dyDescent="0.3">
      <c r="B17" s="3" t="s">
        <v>13</v>
      </c>
    </row>
    <row r="18" spans="2:10" x14ac:dyDescent="0.3">
      <c r="B18" s="1" t="s">
        <v>14</v>
      </c>
      <c r="H18" s="1">
        <v>800</v>
      </c>
    </row>
    <row r="19" spans="2:10" x14ac:dyDescent="0.3">
      <c r="B19" s="1" t="s">
        <v>75</v>
      </c>
      <c r="H19" s="4">
        <v>7000</v>
      </c>
      <c r="I19" s="4"/>
      <c r="J19" s="4">
        <v>7800</v>
      </c>
    </row>
    <row r="21" spans="2:10" x14ac:dyDescent="0.3">
      <c r="B21" s="3" t="s">
        <v>15</v>
      </c>
    </row>
    <row r="22" spans="2:10" x14ac:dyDescent="0.3">
      <c r="B22" s="1" t="s">
        <v>67</v>
      </c>
      <c r="H22" s="1">
        <v>4300</v>
      </c>
    </row>
    <row r="23" spans="2:10" x14ac:dyDescent="0.3">
      <c r="B23" s="1" t="s">
        <v>21</v>
      </c>
      <c r="H23" s="1">
        <v>17600</v>
      </c>
    </row>
    <row r="24" spans="2:10" x14ac:dyDescent="0.3">
      <c r="B24" s="1" t="s">
        <v>71</v>
      </c>
      <c r="H24" s="1">
        <v>45000</v>
      </c>
    </row>
    <row r="25" spans="2:10" x14ac:dyDescent="0.3">
      <c r="B25" s="1" t="s">
        <v>19</v>
      </c>
      <c r="H25" s="1">
        <v>3700</v>
      </c>
    </row>
    <row r="26" spans="2:10" x14ac:dyDescent="0.3">
      <c r="B26" s="1" t="s">
        <v>20</v>
      </c>
      <c r="H26" s="1">
        <v>1720</v>
      </c>
    </row>
    <row r="27" spans="2:10" x14ac:dyDescent="0.3">
      <c r="B27" s="1" t="s">
        <v>68</v>
      </c>
      <c r="H27" s="1">
        <v>3000</v>
      </c>
    </row>
    <row r="28" spans="2:10" x14ac:dyDescent="0.3">
      <c r="B28" s="1" t="s">
        <v>73</v>
      </c>
      <c r="H28" s="1">
        <v>2680</v>
      </c>
    </row>
    <row r="29" spans="2:10" x14ac:dyDescent="0.3">
      <c r="B29" s="1" t="s">
        <v>74</v>
      </c>
      <c r="H29" s="1">
        <v>16000</v>
      </c>
    </row>
    <row r="30" spans="2:10" x14ac:dyDescent="0.3">
      <c r="B30" s="1" t="s">
        <v>22</v>
      </c>
      <c r="H30" s="1">
        <v>600</v>
      </c>
    </row>
    <row r="31" spans="2:10" x14ac:dyDescent="0.3">
      <c r="B31" s="1" t="s">
        <v>69</v>
      </c>
      <c r="H31" s="1">
        <v>16000</v>
      </c>
    </row>
    <row r="32" spans="2:10" x14ac:dyDescent="0.3">
      <c r="B32" s="1" t="s">
        <v>70</v>
      </c>
      <c r="H32" s="4">
        <v>60000</v>
      </c>
      <c r="I32" s="4"/>
      <c r="J32" s="4">
        <f>SUM(H22:H32)</f>
        <v>170600</v>
      </c>
    </row>
    <row r="34" spans="2:10" x14ac:dyDescent="0.3">
      <c r="B34" s="1" t="s">
        <v>34</v>
      </c>
      <c r="J34" s="9">
        <f>J15+J19-J32</f>
        <v>160500</v>
      </c>
    </row>
    <row r="36" spans="2:10" x14ac:dyDescent="0.3">
      <c r="B36" s="3"/>
    </row>
    <row r="38" spans="2:10" x14ac:dyDescent="0.3">
      <c r="B38" s="3"/>
    </row>
    <row r="41" spans="2:10" x14ac:dyDescent="0.3">
      <c r="F41" s="4"/>
    </row>
    <row r="43" spans="2:10" x14ac:dyDescent="0.3">
      <c r="F43" s="4"/>
      <c r="H43" s="4"/>
      <c r="I43" s="4"/>
      <c r="J4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D308-E198-478B-9C4E-FB038CBF26E4}">
  <dimension ref="B2:J34"/>
  <sheetViews>
    <sheetView topLeftCell="A13" workbookViewId="0">
      <selection activeCell="N15" sqref="N15"/>
    </sheetView>
  </sheetViews>
  <sheetFormatPr defaultRowHeight="15.6" x14ac:dyDescent="0.3"/>
  <cols>
    <col min="1" max="16384" width="8.88671875" style="1"/>
  </cols>
  <sheetData>
    <row r="2" spans="2:10" x14ac:dyDescent="0.3">
      <c r="B2" s="3" t="s">
        <v>76</v>
      </c>
    </row>
    <row r="3" spans="2:10" x14ac:dyDescent="0.3">
      <c r="F3" s="1" t="s">
        <v>1</v>
      </c>
      <c r="H3" s="1" t="s">
        <v>1</v>
      </c>
      <c r="J3" s="1" t="s">
        <v>1</v>
      </c>
    </row>
    <row r="4" spans="2:10" x14ac:dyDescent="0.3">
      <c r="B4" s="3" t="s">
        <v>77</v>
      </c>
    </row>
    <row r="5" spans="2:10" x14ac:dyDescent="0.3">
      <c r="B5" s="1" t="s">
        <v>78</v>
      </c>
      <c r="H5" s="1">
        <v>800000</v>
      </c>
    </row>
    <row r="6" spans="2:10" x14ac:dyDescent="0.3">
      <c r="B6" s="1" t="s">
        <v>38</v>
      </c>
      <c r="F6" s="1">
        <v>100000</v>
      </c>
    </row>
    <row r="7" spans="2:10" x14ac:dyDescent="0.3">
      <c r="B7" s="1" t="s">
        <v>80</v>
      </c>
      <c r="F7" s="4">
        <v>-29600</v>
      </c>
      <c r="H7" s="1">
        <f>F6+F7</f>
        <v>70400</v>
      </c>
    </row>
    <row r="8" spans="2:10" x14ac:dyDescent="0.3">
      <c r="B8" s="1" t="s">
        <v>79</v>
      </c>
      <c r="F8" s="1">
        <v>300000</v>
      </c>
    </row>
    <row r="9" spans="2:10" x14ac:dyDescent="0.3">
      <c r="B9" s="1" t="s">
        <v>81</v>
      </c>
      <c r="F9" s="4">
        <v>-69000</v>
      </c>
      <c r="H9" s="4">
        <f>F8+F9</f>
        <v>231000</v>
      </c>
      <c r="I9" s="4"/>
      <c r="J9" s="4">
        <f>H5+H7+H9</f>
        <v>1101400</v>
      </c>
    </row>
    <row r="12" spans="2:10" x14ac:dyDescent="0.3">
      <c r="B12" s="3" t="s">
        <v>44</v>
      </c>
    </row>
    <row r="13" spans="2:10" x14ac:dyDescent="0.3">
      <c r="B13" s="1" t="s">
        <v>91</v>
      </c>
      <c r="H13" s="1">
        <v>185000</v>
      </c>
    </row>
    <row r="14" spans="2:10" x14ac:dyDescent="0.3">
      <c r="B14" s="1" t="s">
        <v>47</v>
      </c>
      <c r="H14" s="1">
        <v>8800</v>
      </c>
    </row>
    <row r="15" spans="2:10" x14ac:dyDescent="0.3">
      <c r="B15" s="1" t="s">
        <v>82</v>
      </c>
      <c r="H15" s="1">
        <v>1000</v>
      </c>
    </row>
    <row r="16" spans="2:10" x14ac:dyDescent="0.3">
      <c r="B16" s="1" t="s">
        <v>83</v>
      </c>
      <c r="F16" s="10">
        <v>136000</v>
      </c>
      <c r="H16" s="10"/>
      <c r="I16" s="10"/>
      <c r="J16" s="10"/>
    </row>
    <row r="17" spans="2:10" x14ac:dyDescent="0.3">
      <c r="B17" s="1" t="s">
        <v>57</v>
      </c>
      <c r="F17" s="4">
        <v>-2720</v>
      </c>
      <c r="H17" s="4">
        <v>133280</v>
      </c>
      <c r="I17" s="4"/>
      <c r="J17" s="4">
        <f>SUM(H13:H17)</f>
        <v>328080</v>
      </c>
    </row>
    <row r="18" spans="2:10" x14ac:dyDescent="0.3">
      <c r="J18" s="9">
        <f>J9+J17</f>
        <v>1429480</v>
      </c>
    </row>
    <row r="20" spans="2:10" x14ac:dyDescent="0.3">
      <c r="B20" s="3" t="s">
        <v>49</v>
      </c>
    </row>
    <row r="21" spans="2:10" x14ac:dyDescent="0.3">
      <c r="B21" s="1" t="s">
        <v>84</v>
      </c>
      <c r="H21" s="1">
        <v>1000000</v>
      </c>
    </row>
    <row r="22" spans="2:10" x14ac:dyDescent="0.3">
      <c r="B22" s="1" t="s">
        <v>50</v>
      </c>
      <c r="H22" s="1">
        <v>160500</v>
      </c>
    </row>
    <row r="23" spans="2:10" x14ac:dyDescent="0.3">
      <c r="B23" s="1" t="s">
        <v>51</v>
      </c>
      <c r="H23" s="4">
        <v>-18000</v>
      </c>
      <c r="I23" s="4"/>
      <c r="J23" s="4"/>
    </row>
    <row r="24" spans="2:10" x14ac:dyDescent="0.3">
      <c r="B24" s="1" t="s">
        <v>85</v>
      </c>
      <c r="J24" s="1">
        <f>SUM(H21:H23)</f>
        <v>1142500</v>
      </c>
    </row>
    <row r="26" spans="2:10" x14ac:dyDescent="0.3">
      <c r="B26" s="3" t="s">
        <v>86</v>
      </c>
    </row>
    <row r="27" spans="2:10" x14ac:dyDescent="0.3">
      <c r="B27" s="1" t="s">
        <v>87</v>
      </c>
      <c r="H27" s="1">
        <v>200000</v>
      </c>
      <c r="J27" s="1">
        <v>200000</v>
      </c>
    </row>
    <row r="29" spans="2:10" x14ac:dyDescent="0.3">
      <c r="B29" s="3" t="s">
        <v>88</v>
      </c>
    </row>
    <row r="30" spans="2:10" x14ac:dyDescent="0.3">
      <c r="B30" s="1" t="s">
        <v>56</v>
      </c>
      <c r="H30" s="1">
        <v>68000</v>
      </c>
    </row>
    <row r="31" spans="2:10" x14ac:dyDescent="0.3">
      <c r="B31" s="1" t="s">
        <v>92</v>
      </c>
      <c r="H31" s="1">
        <v>6000</v>
      </c>
    </row>
    <row r="32" spans="2:10" x14ac:dyDescent="0.3">
      <c r="B32" s="1" t="s">
        <v>89</v>
      </c>
      <c r="H32" s="1">
        <v>480</v>
      </c>
    </row>
    <row r="33" spans="2:10" x14ac:dyDescent="0.3">
      <c r="B33" s="1" t="s">
        <v>90</v>
      </c>
      <c r="H33" s="4">
        <v>12500</v>
      </c>
      <c r="I33" s="4"/>
      <c r="J33" s="4">
        <f>H32+H33+H31+H30</f>
        <v>86980</v>
      </c>
    </row>
    <row r="34" spans="2:10" x14ac:dyDescent="0.3">
      <c r="J34" s="9">
        <f>J24+J27+J33</f>
        <v>1429480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E86F-3027-43D8-A965-1CCE643A40C8}">
  <dimension ref="B2:F33"/>
  <sheetViews>
    <sheetView topLeftCell="A13" zoomScale="85" zoomScaleNormal="85" workbookViewId="0">
      <selection activeCell="E34" sqref="E34"/>
    </sheetView>
  </sheetViews>
  <sheetFormatPr defaultRowHeight="15.6" x14ac:dyDescent="0.3"/>
  <cols>
    <col min="1" max="1" width="8.88671875" style="1"/>
    <col min="2" max="2" width="39.6640625" style="1" bestFit="1" customWidth="1"/>
    <col min="3" max="3" width="12.21875" style="1" customWidth="1"/>
    <col min="4" max="4" width="12" style="1" customWidth="1"/>
    <col min="5" max="16384" width="8.88671875" style="1"/>
  </cols>
  <sheetData>
    <row r="2" spans="2:6" x14ac:dyDescent="0.3">
      <c r="B2" s="13" t="s">
        <v>93</v>
      </c>
      <c r="C2" s="13" t="s">
        <v>94</v>
      </c>
      <c r="D2" s="12" t="s">
        <v>95</v>
      </c>
      <c r="E2" s="11"/>
      <c r="F2" s="11"/>
    </row>
    <row r="3" spans="2:6" x14ac:dyDescent="0.3">
      <c r="B3" s="14" t="s">
        <v>96</v>
      </c>
      <c r="C3" s="18">
        <v>5300</v>
      </c>
      <c r="D3" s="19"/>
    </row>
    <row r="4" spans="2:6" x14ac:dyDescent="0.3">
      <c r="B4" s="15" t="s">
        <v>97</v>
      </c>
      <c r="C4" s="20">
        <v>900</v>
      </c>
      <c r="D4" s="21"/>
    </row>
    <row r="5" spans="2:6" x14ac:dyDescent="0.3">
      <c r="B5" s="15" t="s">
        <v>98</v>
      </c>
      <c r="C5" s="20">
        <v>2300</v>
      </c>
      <c r="D5" s="21"/>
    </row>
    <row r="6" spans="2:6" x14ac:dyDescent="0.3">
      <c r="B6" s="15" t="s">
        <v>99</v>
      </c>
      <c r="C6" s="20">
        <v>70000</v>
      </c>
      <c r="D6" s="21"/>
    </row>
    <row r="7" spans="2:6" x14ac:dyDescent="0.3">
      <c r="B7" s="16" t="s">
        <v>100</v>
      </c>
      <c r="C7" s="20"/>
      <c r="D7" s="21">
        <v>14000</v>
      </c>
    </row>
    <row r="8" spans="2:6" x14ac:dyDescent="0.3">
      <c r="B8" s="15" t="s">
        <v>101</v>
      </c>
      <c r="C8" s="20">
        <v>56000</v>
      </c>
      <c r="D8" s="21"/>
    </row>
    <row r="9" spans="2:6" x14ac:dyDescent="0.3">
      <c r="B9" s="15" t="s">
        <v>102</v>
      </c>
      <c r="C9" s="20"/>
      <c r="D9" s="21">
        <v>15540</v>
      </c>
    </row>
    <row r="10" spans="2:6" x14ac:dyDescent="0.3">
      <c r="B10" s="15" t="s">
        <v>103</v>
      </c>
      <c r="C10" s="20">
        <v>150</v>
      </c>
      <c r="D10" s="21"/>
    </row>
    <row r="11" spans="2:6" x14ac:dyDescent="0.3">
      <c r="B11" s="15" t="s">
        <v>83</v>
      </c>
      <c r="C11" s="20">
        <v>3170</v>
      </c>
      <c r="D11" s="21"/>
    </row>
    <row r="12" spans="2:6" x14ac:dyDescent="0.3">
      <c r="B12" s="15" t="s">
        <v>104</v>
      </c>
      <c r="C12" s="20"/>
      <c r="D12" s="21">
        <v>2560</v>
      </c>
    </row>
    <row r="13" spans="2:6" x14ac:dyDescent="0.3">
      <c r="B13" s="15" t="s">
        <v>105</v>
      </c>
      <c r="C13" s="20"/>
      <c r="D13" s="21">
        <v>290</v>
      </c>
    </row>
    <row r="14" spans="2:6" x14ac:dyDescent="0.3">
      <c r="B14" s="15" t="s">
        <v>106</v>
      </c>
      <c r="C14" s="20"/>
      <c r="D14" s="21">
        <v>3200</v>
      </c>
    </row>
    <row r="15" spans="2:6" x14ac:dyDescent="0.3">
      <c r="B15" s="15" t="s">
        <v>107</v>
      </c>
      <c r="C15" s="20"/>
      <c r="D15" s="21">
        <v>16000</v>
      </c>
    </row>
    <row r="16" spans="2:6" x14ac:dyDescent="0.3">
      <c r="B16" s="15" t="s">
        <v>108</v>
      </c>
      <c r="C16" s="20">
        <v>660</v>
      </c>
      <c r="D16" s="21"/>
    </row>
    <row r="17" spans="2:4" x14ac:dyDescent="0.3">
      <c r="B17" s="15" t="s">
        <v>109</v>
      </c>
      <c r="C17" s="20">
        <v>41120</v>
      </c>
      <c r="D17" s="21"/>
    </row>
    <row r="18" spans="2:4" x14ac:dyDescent="0.3">
      <c r="B18" s="15" t="s">
        <v>110</v>
      </c>
      <c r="C18" s="20"/>
      <c r="D18" s="21">
        <v>51420</v>
      </c>
    </row>
    <row r="19" spans="2:4" x14ac:dyDescent="0.3">
      <c r="B19" s="15" t="s">
        <v>111</v>
      </c>
      <c r="C19" s="20">
        <v>1730</v>
      </c>
      <c r="D19" s="21"/>
    </row>
    <row r="20" spans="2:4" x14ac:dyDescent="0.3">
      <c r="B20" s="15" t="s">
        <v>112</v>
      </c>
      <c r="C20" s="20"/>
      <c r="D20" s="21">
        <v>2200</v>
      </c>
    </row>
    <row r="21" spans="2:4" x14ac:dyDescent="0.3">
      <c r="B21" s="15" t="s">
        <v>113</v>
      </c>
      <c r="C21" s="20">
        <v>650</v>
      </c>
      <c r="D21" s="21"/>
    </row>
    <row r="22" spans="2:4" x14ac:dyDescent="0.3">
      <c r="B22" s="15" t="s">
        <v>114</v>
      </c>
      <c r="C22" s="20">
        <v>2100</v>
      </c>
      <c r="D22" s="21"/>
    </row>
    <row r="23" spans="2:4" x14ac:dyDescent="0.3">
      <c r="B23" s="15" t="s">
        <v>22</v>
      </c>
      <c r="C23" s="20">
        <v>650</v>
      </c>
      <c r="D23" s="21"/>
    </row>
    <row r="24" spans="2:4" x14ac:dyDescent="0.3">
      <c r="B24" s="15" t="s">
        <v>115</v>
      </c>
      <c r="C24" s="20"/>
      <c r="D24" s="21">
        <v>2270</v>
      </c>
    </row>
    <row r="25" spans="2:4" x14ac:dyDescent="0.3">
      <c r="B25" s="15" t="s">
        <v>116</v>
      </c>
      <c r="C25" s="20">
        <v>610</v>
      </c>
      <c r="D25" s="21"/>
    </row>
    <row r="26" spans="2:4" x14ac:dyDescent="0.3">
      <c r="B26" s="15" t="s">
        <v>117</v>
      </c>
      <c r="C26" s="20">
        <v>520</v>
      </c>
      <c r="D26" s="21"/>
    </row>
    <row r="27" spans="2:4" x14ac:dyDescent="0.3">
      <c r="B27" s="15" t="s">
        <v>118</v>
      </c>
      <c r="C27" s="20"/>
      <c r="D27" s="21">
        <v>82350</v>
      </c>
    </row>
    <row r="28" spans="2:4" x14ac:dyDescent="0.3">
      <c r="B28" s="15" t="s">
        <v>19</v>
      </c>
      <c r="C28" s="20">
        <v>400</v>
      </c>
      <c r="D28" s="21"/>
    </row>
    <row r="29" spans="2:4" x14ac:dyDescent="0.3">
      <c r="B29" s="15" t="s">
        <v>119</v>
      </c>
      <c r="C29" s="20">
        <v>1050</v>
      </c>
      <c r="D29" s="21"/>
    </row>
    <row r="30" spans="2:4" x14ac:dyDescent="0.3">
      <c r="B30" s="15" t="s">
        <v>120</v>
      </c>
      <c r="C30" s="20"/>
      <c r="D30" s="21">
        <v>1200</v>
      </c>
    </row>
    <row r="31" spans="2:4" x14ac:dyDescent="0.3">
      <c r="B31" s="15" t="s">
        <v>121</v>
      </c>
      <c r="C31" s="20">
        <v>3000</v>
      </c>
      <c r="D31" s="21"/>
    </row>
    <row r="32" spans="2:4" ht="16.2" thickBot="1" x14ac:dyDescent="0.35">
      <c r="B32" s="17" t="s">
        <v>68</v>
      </c>
      <c r="C32" s="22">
        <v>720</v>
      </c>
      <c r="D32" s="23"/>
    </row>
    <row r="33" spans="2:4" ht="16.2" thickTop="1" x14ac:dyDescent="0.3">
      <c r="B33" s="17"/>
      <c r="C33" s="24">
        <f>SUM(C3:C32)</f>
        <v>191030</v>
      </c>
      <c r="D33" s="25">
        <f>SUM(D3:D32)</f>
        <v>191030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0B15-69DF-4F37-8303-151D709D40C8}">
  <dimension ref="B2:J85"/>
  <sheetViews>
    <sheetView workbookViewId="0">
      <selection activeCell="B35" sqref="B35"/>
    </sheetView>
  </sheetViews>
  <sheetFormatPr defaultRowHeight="15.6" x14ac:dyDescent="0.3"/>
  <cols>
    <col min="1" max="9" width="8.88671875" style="1"/>
    <col min="10" max="10" width="9.88671875" style="1" bestFit="1" customWidth="1"/>
    <col min="11" max="16384" width="8.88671875" style="1"/>
  </cols>
  <sheetData>
    <row r="2" spans="2:10" x14ac:dyDescent="0.3">
      <c r="B2" s="3" t="s">
        <v>61</v>
      </c>
    </row>
    <row r="3" spans="2:10" x14ac:dyDescent="0.3">
      <c r="F3" s="1" t="s">
        <v>1</v>
      </c>
      <c r="H3" s="1" t="s">
        <v>1</v>
      </c>
      <c r="J3" s="1" t="s">
        <v>1</v>
      </c>
    </row>
    <row r="4" spans="2:10" x14ac:dyDescent="0.3">
      <c r="B4" s="1" t="s">
        <v>2</v>
      </c>
      <c r="H4" s="1">
        <v>51420</v>
      </c>
    </row>
    <row r="5" spans="2:10" x14ac:dyDescent="0.3">
      <c r="B5" s="1" t="s">
        <v>62</v>
      </c>
      <c r="H5" s="1">
        <v>-1730</v>
      </c>
    </row>
    <row r="6" spans="2:10" x14ac:dyDescent="0.3">
      <c r="B6" s="1" t="s">
        <v>4</v>
      </c>
      <c r="J6" s="1">
        <f>H4+H5</f>
        <v>49690</v>
      </c>
    </row>
    <row r="8" spans="2:10" x14ac:dyDescent="0.3">
      <c r="B8" s="3" t="s">
        <v>122</v>
      </c>
    </row>
    <row r="9" spans="2:10" x14ac:dyDescent="0.3">
      <c r="B9" s="1" t="s">
        <v>63</v>
      </c>
      <c r="H9" s="1">
        <v>5300</v>
      </c>
    </row>
    <row r="10" spans="2:10" x14ac:dyDescent="0.3">
      <c r="B10" s="1" t="s">
        <v>7</v>
      </c>
      <c r="F10" s="1">
        <v>39855</v>
      </c>
    </row>
    <row r="11" spans="2:10" x14ac:dyDescent="0.3">
      <c r="B11" s="1" t="s">
        <v>8</v>
      </c>
      <c r="F11" s="1">
        <v>-2200</v>
      </c>
    </row>
    <row r="12" spans="2:10" x14ac:dyDescent="0.3">
      <c r="B12" s="1" t="s">
        <v>9</v>
      </c>
      <c r="F12" s="1">
        <v>440</v>
      </c>
    </row>
    <row r="13" spans="2:10" x14ac:dyDescent="0.3">
      <c r="B13" s="1" t="s">
        <v>128</v>
      </c>
      <c r="F13" s="1">
        <v>150</v>
      </c>
    </row>
    <row r="14" spans="2:10" x14ac:dyDescent="0.3">
      <c r="B14" s="1" t="s">
        <v>123</v>
      </c>
      <c r="F14" s="1">
        <v>520</v>
      </c>
      <c r="H14" s="1">
        <f>SUM(F10:F14)</f>
        <v>38765</v>
      </c>
    </row>
    <row r="15" spans="2:10" x14ac:dyDescent="0.3">
      <c r="B15" s="1" t="s">
        <v>130</v>
      </c>
      <c r="H15" s="10">
        <v>-7035</v>
      </c>
      <c r="I15" s="10"/>
      <c r="J15" s="10"/>
    </row>
    <row r="16" spans="2:10" x14ac:dyDescent="0.3">
      <c r="H16" s="4"/>
      <c r="I16" s="4"/>
      <c r="J16" s="4">
        <f>H9+H14+H15</f>
        <v>37030</v>
      </c>
    </row>
    <row r="17" spans="2:10" x14ac:dyDescent="0.3">
      <c r="B17" s="1" t="s">
        <v>12</v>
      </c>
      <c r="H17" s="10"/>
      <c r="I17" s="10"/>
      <c r="J17" s="10">
        <f>J6-J16</f>
        <v>12660</v>
      </c>
    </row>
    <row r="19" spans="2:10" x14ac:dyDescent="0.3">
      <c r="B19" s="3" t="s">
        <v>13</v>
      </c>
    </row>
    <row r="20" spans="2:10" x14ac:dyDescent="0.3">
      <c r="B20" s="1" t="s">
        <v>125</v>
      </c>
      <c r="H20" s="1">
        <v>3200</v>
      </c>
    </row>
    <row r="21" spans="2:10" x14ac:dyDescent="0.3">
      <c r="B21" s="1" t="s">
        <v>133</v>
      </c>
      <c r="H21" s="1">
        <v>43</v>
      </c>
    </row>
    <row r="22" spans="2:10" x14ac:dyDescent="0.3">
      <c r="B22" s="1" t="s">
        <v>115</v>
      </c>
      <c r="H22" s="4">
        <v>2270</v>
      </c>
      <c r="I22" s="4"/>
      <c r="J22" s="4">
        <f>SUM(H20:H22)</f>
        <v>5513</v>
      </c>
    </row>
    <row r="23" spans="2:10" x14ac:dyDescent="0.3">
      <c r="J23" s="1">
        <f>J17+J22</f>
        <v>18173</v>
      </c>
    </row>
    <row r="25" spans="2:10" x14ac:dyDescent="0.3">
      <c r="B25" s="3" t="s">
        <v>15</v>
      </c>
    </row>
    <row r="26" spans="2:10" x14ac:dyDescent="0.3">
      <c r="B26" s="1" t="s">
        <v>97</v>
      </c>
      <c r="H26" s="1">
        <v>900</v>
      </c>
    </row>
    <row r="27" spans="2:10" x14ac:dyDescent="0.3">
      <c r="B27" s="1" t="s">
        <v>126</v>
      </c>
      <c r="H27" s="1">
        <v>7000</v>
      </c>
    </row>
    <row r="28" spans="2:10" x14ac:dyDescent="0.3">
      <c r="B28" s="1" t="s">
        <v>127</v>
      </c>
      <c r="H28" s="1">
        <v>6069</v>
      </c>
    </row>
    <row r="29" spans="2:10" x14ac:dyDescent="0.3">
      <c r="B29" s="1" t="s">
        <v>134</v>
      </c>
      <c r="H29" s="1">
        <v>2450</v>
      </c>
    </row>
    <row r="30" spans="2:10" x14ac:dyDescent="0.3">
      <c r="B30" s="1" t="s">
        <v>18</v>
      </c>
      <c r="H30" s="1">
        <v>530</v>
      </c>
    </row>
    <row r="31" spans="2:10" x14ac:dyDescent="0.3">
      <c r="B31" s="1" t="s">
        <v>22</v>
      </c>
      <c r="H31" s="1">
        <v>650</v>
      </c>
    </row>
    <row r="32" spans="2:10" x14ac:dyDescent="0.3">
      <c r="B32" s="1" t="s">
        <v>129</v>
      </c>
      <c r="H32" s="1">
        <v>610</v>
      </c>
    </row>
    <row r="33" spans="2:10" x14ac:dyDescent="0.3">
      <c r="B33" s="1" t="s">
        <v>19</v>
      </c>
      <c r="H33" s="1">
        <v>1100</v>
      </c>
    </row>
    <row r="34" spans="2:10" x14ac:dyDescent="0.3">
      <c r="B34" s="1" t="s">
        <v>16</v>
      </c>
      <c r="H34" s="1">
        <v>1050</v>
      </c>
    </row>
    <row r="35" spans="2:10" x14ac:dyDescent="0.3">
      <c r="B35" s="1" t="s">
        <v>132</v>
      </c>
      <c r="H35" s="1">
        <v>960</v>
      </c>
    </row>
    <row r="36" spans="2:10" x14ac:dyDescent="0.3">
      <c r="B36" s="1" t="s">
        <v>23</v>
      </c>
      <c r="H36" s="4">
        <v>940</v>
      </c>
      <c r="I36" s="4"/>
      <c r="J36" s="4">
        <f>SUM(H26:H36)</f>
        <v>22259</v>
      </c>
    </row>
    <row r="37" spans="2:10" x14ac:dyDescent="0.3">
      <c r="B37" s="5" t="s">
        <v>131</v>
      </c>
      <c r="J37" s="7">
        <f>J23-J36</f>
        <v>-4086</v>
      </c>
    </row>
    <row r="78" spans="2:10" x14ac:dyDescent="0.3">
      <c r="B78" s="26"/>
      <c r="C78" s="10"/>
      <c r="D78" s="10"/>
      <c r="E78" s="10"/>
      <c r="F78" s="10"/>
      <c r="G78" s="10"/>
      <c r="H78" s="10"/>
      <c r="I78" s="10"/>
      <c r="J78" s="10"/>
    </row>
    <row r="79" spans="2:10" x14ac:dyDescent="0.3">
      <c r="B79" s="26"/>
      <c r="C79" s="10"/>
      <c r="D79" s="10"/>
      <c r="E79" s="10"/>
      <c r="F79" s="27"/>
      <c r="G79" s="27"/>
      <c r="H79" s="27"/>
      <c r="I79" s="27"/>
      <c r="J79" s="27"/>
    </row>
    <row r="80" spans="2:10" x14ac:dyDescent="0.3">
      <c r="B80" s="26"/>
      <c r="C80" s="10"/>
      <c r="D80" s="10"/>
      <c r="E80" s="10"/>
      <c r="F80" s="10"/>
      <c r="G80" s="10"/>
      <c r="H80" s="10"/>
      <c r="I80" s="10"/>
      <c r="J80" s="10"/>
    </row>
    <row r="81" spans="2:10" x14ac:dyDescent="0.3">
      <c r="B81" s="10"/>
      <c r="C81" s="10"/>
      <c r="D81" s="10"/>
      <c r="E81" s="10"/>
      <c r="F81" s="10"/>
      <c r="G81" s="10"/>
      <c r="H81" s="10"/>
      <c r="I81" s="10"/>
      <c r="J81" s="10"/>
    </row>
    <row r="82" spans="2:10" x14ac:dyDescent="0.3">
      <c r="B82" s="10"/>
      <c r="C82" s="10"/>
      <c r="D82" s="10"/>
      <c r="E82" s="10"/>
      <c r="F82" s="10"/>
      <c r="G82" s="10"/>
      <c r="H82" s="10"/>
      <c r="I82" s="10"/>
      <c r="J82" s="10"/>
    </row>
    <row r="83" spans="2:10" x14ac:dyDescent="0.3">
      <c r="B83" s="10"/>
      <c r="C83" s="10"/>
      <c r="D83" s="10"/>
      <c r="E83" s="10"/>
      <c r="F83" s="10"/>
      <c r="G83" s="10"/>
      <c r="H83" s="10"/>
      <c r="I83" s="10"/>
      <c r="J83" s="10"/>
    </row>
    <row r="84" spans="2:10" x14ac:dyDescent="0.3">
      <c r="B84" s="10"/>
      <c r="C84" s="10"/>
      <c r="D84" s="10"/>
      <c r="E84" s="10"/>
      <c r="F84" s="10"/>
      <c r="G84" s="10"/>
      <c r="H84" s="10"/>
      <c r="I84" s="10"/>
      <c r="J84" s="10"/>
    </row>
    <row r="85" spans="2:10" x14ac:dyDescent="0.3">
      <c r="B85" s="10"/>
      <c r="C85" s="10"/>
      <c r="D85" s="10"/>
      <c r="E85" s="10"/>
      <c r="F85" s="10"/>
      <c r="G85" s="10"/>
      <c r="H85" s="10"/>
      <c r="I85" s="10"/>
      <c r="J85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33A9-C1AB-423B-A93C-BE1A033CDA47}">
  <dimension ref="B3:J34"/>
  <sheetViews>
    <sheetView workbookViewId="0">
      <selection activeCell="L21" sqref="L21"/>
    </sheetView>
  </sheetViews>
  <sheetFormatPr defaultRowHeight="15.6" x14ac:dyDescent="0.3"/>
  <cols>
    <col min="1" max="16384" width="8.88671875" style="1"/>
  </cols>
  <sheetData>
    <row r="3" spans="2:10" x14ac:dyDescent="0.3">
      <c r="B3" s="3" t="s">
        <v>135</v>
      </c>
    </row>
    <row r="4" spans="2:10" x14ac:dyDescent="0.3">
      <c r="B4" s="3"/>
      <c r="F4" s="8" t="s">
        <v>1</v>
      </c>
      <c r="G4" s="8"/>
      <c r="H4" s="8" t="s">
        <v>1</v>
      </c>
      <c r="I4" s="8"/>
      <c r="J4" s="8" t="s">
        <v>1</v>
      </c>
    </row>
    <row r="5" spans="2:10" x14ac:dyDescent="0.3">
      <c r="B5" s="3" t="s">
        <v>136</v>
      </c>
    </row>
    <row r="6" spans="2:10" x14ac:dyDescent="0.3">
      <c r="B6" s="1" t="s">
        <v>137</v>
      </c>
      <c r="F6" s="1">
        <v>70000</v>
      </c>
    </row>
    <row r="7" spans="2:10" x14ac:dyDescent="0.3">
      <c r="B7" s="1" t="s">
        <v>138</v>
      </c>
      <c r="F7" s="1">
        <v>-21000</v>
      </c>
      <c r="H7" s="1">
        <f>F6+F7</f>
        <v>49000</v>
      </c>
    </row>
    <row r="8" spans="2:10" x14ac:dyDescent="0.3">
      <c r="B8" s="1" t="s">
        <v>38</v>
      </c>
      <c r="F8" s="1">
        <v>56000</v>
      </c>
    </row>
    <row r="9" spans="2:10" x14ac:dyDescent="0.3">
      <c r="B9" s="1" t="s">
        <v>39</v>
      </c>
      <c r="F9" s="1">
        <v>-21609</v>
      </c>
      <c r="H9" s="4">
        <f>SUM(F8:F9)</f>
        <v>34391</v>
      </c>
      <c r="I9" s="4"/>
      <c r="J9" s="4">
        <f>SUM(H6:H9)</f>
        <v>83391</v>
      </c>
    </row>
    <row r="10" spans="2:10" x14ac:dyDescent="0.3">
      <c r="J10" s="1">
        <v>83391</v>
      </c>
    </row>
    <row r="12" spans="2:10" x14ac:dyDescent="0.3">
      <c r="B12" s="3" t="s">
        <v>139</v>
      </c>
    </row>
    <row r="13" spans="2:10" x14ac:dyDescent="0.3">
      <c r="B13" s="1" t="s">
        <v>91</v>
      </c>
      <c r="H13" s="1">
        <v>7035</v>
      </c>
    </row>
    <row r="14" spans="2:10" x14ac:dyDescent="0.3">
      <c r="B14" s="1" t="s">
        <v>124</v>
      </c>
      <c r="F14" s="1">
        <v>2470</v>
      </c>
    </row>
    <row r="15" spans="2:10" x14ac:dyDescent="0.3">
      <c r="B15" s="1" t="s">
        <v>57</v>
      </c>
      <c r="F15" s="1">
        <v>-247</v>
      </c>
      <c r="H15" s="1">
        <f>SUM(F14:F15)</f>
        <v>2223</v>
      </c>
    </row>
    <row r="16" spans="2:10" x14ac:dyDescent="0.3">
      <c r="B16" s="1" t="s">
        <v>121</v>
      </c>
      <c r="H16" s="1">
        <v>1950</v>
      </c>
    </row>
    <row r="17" spans="2:10" x14ac:dyDescent="0.3">
      <c r="B17" s="1" t="s">
        <v>140</v>
      </c>
      <c r="H17" s="4">
        <v>120</v>
      </c>
      <c r="I17" s="4"/>
      <c r="J17" s="4">
        <f>SUM(H13:H17)</f>
        <v>11328</v>
      </c>
    </row>
    <row r="18" spans="2:10" x14ac:dyDescent="0.3">
      <c r="J18" s="9">
        <f>J10+J17</f>
        <v>94719</v>
      </c>
    </row>
    <row r="20" spans="2:10" x14ac:dyDescent="0.3">
      <c r="B20" s="3" t="s">
        <v>49</v>
      </c>
    </row>
    <row r="21" spans="2:10" x14ac:dyDescent="0.3">
      <c r="B21" s="1" t="s">
        <v>141</v>
      </c>
      <c r="F21" s="1">
        <v>82350</v>
      </c>
    </row>
    <row r="22" spans="2:10" x14ac:dyDescent="0.3">
      <c r="B22" s="1" t="s">
        <v>142</v>
      </c>
      <c r="F22" s="1">
        <v>-4086</v>
      </c>
    </row>
    <row r="23" spans="2:10" x14ac:dyDescent="0.3">
      <c r="B23" s="1" t="s">
        <v>51</v>
      </c>
      <c r="F23" s="1">
        <v>-4415</v>
      </c>
      <c r="J23" s="4"/>
    </row>
    <row r="24" spans="2:10" x14ac:dyDescent="0.3">
      <c r="B24" s="1" t="s">
        <v>143</v>
      </c>
      <c r="J24" s="1">
        <f>SUM(F21:F23)</f>
        <v>73849</v>
      </c>
    </row>
    <row r="26" spans="2:10" x14ac:dyDescent="0.3">
      <c r="B26" s="3" t="s">
        <v>144</v>
      </c>
    </row>
    <row r="27" spans="2:10" x14ac:dyDescent="0.3">
      <c r="B27" s="1" t="s">
        <v>145</v>
      </c>
      <c r="H27" s="1">
        <v>16000</v>
      </c>
    </row>
    <row r="29" spans="2:10" x14ac:dyDescent="0.3">
      <c r="B29" s="3" t="s">
        <v>88</v>
      </c>
    </row>
    <row r="30" spans="2:10" x14ac:dyDescent="0.3">
      <c r="B30" s="1" t="s">
        <v>56</v>
      </c>
      <c r="H30" s="1">
        <v>2560</v>
      </c>
    </row>
    <row r="31" spans="2:10" x14ac:dyDescent="0.3">
      <c r="B31" s="1" t="s">
        <v>120</v>
      </c>
      <c r="H31" s="1">
        <v>1200</v>
      </c>
    </row>
    <row r="32" spans="2:10" x14ac:dyDescent="0.3">
      <c r="B32" s="1" t="s">
        <v>147</v>
      </c>
      <c r="H32" s="1">
        <v>960</v>
      </c>
    </row>
    <row r="33" spans="2:10" x14ac:dyDescent="0.3">
      <c r="B33" s="1" t="s">
        <v>146</v>
      </c>
      <c r="H33" s="4">
        <v>150</v>
      </c>
      <c r="I33" s="4"/>
      <c r="J33" s="4">
        <f>SUM(H27:H33)</f>
        <v>20870</v>
      </c>
    </row>
    <row r="34" spans="2:10" x14ac:dyDescent="0.3">
      <c r="J34" s="9">
        <f>J24+J33</f>
        <v>94719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FF03-FF30-44DF-91D6-A06631B11290}">
  <dimension ref="B2:K32"/>
  <sheetViews>
    <sheetView topLeftCell="A7" workbookViewId="0">
      <selection activeCell="D30" sqref="D30"/>
    </sheetView>
  </sheetViews>
  <sheetFormatPr defaultRowHeight="15.6" x14ac:dyDescent="0.3"/>
  <cols>
    <col min="1" max="1" width="8.88671875" style="1"/>
    <col min="2" max="2" width="9.44140625" style="1" bestFit="1" customWidth="1"/>
    <col min="3" max="16384" width="8.88671875" style="1"/>
  </cols>
  <sheetData>
    <row r="2" spans="2:11" x14ac:dyDescent="0.3">
      <c r="B2" s="3" t="s">
        <v>148</v>
      </c>
    </row>
    <row r="3" spans="2:11" x14ac:dyDescent="0.3">
      <c r="F3" s="1" t="s">
        <v>1</v>
      </c>
      <c r="H3" s="1" t="s">
        <v>1</v>
      </c>
      <c r="J3" s="1" t="s">
        <v>1</v>
      </c>
    </row>
    <row r="4" spans="2:11" x14ac:dyDescent="0.3">
      <c r="B4" s="1" t="s">
        <v>151</v>
      </c>
      <c r="H4" s="1">
        <v>600235</v>
      </c>
    </row>
    <row r="5" spans="2:11" x14ac:dyDescent="0.3">
      <c r="B5" s="1" t="s">
        <v>149</v>
      </c>
      <c r="H5" s="4">
        <v>-4586</v>
      </c>
      <c r="I5" s="4"/>
      <c r="J5" s="4"/>
    </row>
    <row r="6" spans="2:11" x14ac:dyDescent="0.3">
      <c r="B6" s="1" t="s">
        <v>150</v>
      </c>
      <c r="J6" s="1">
        <f>SUM(H4:H5)</f>
        <v>595649</v>
      </c>
    </row>
    <row r="8" spans="2:11" x14ac:dyDescent="0.3">
      <c r="B8" s="3" t="s">
        <v>152</v>
      </c>
    </row>
    <row r="9" spans="2:11" x14ac:dyDescent="0.3">
      <c r="B9" s="1" t="s">
        <v>153</v>
      </c>
      <c r="H9" s="1">
        <v>54387</v>
      </c>
    </row>
    <row r="10" spans="2:11" x14ac:dyDescent="0.3">
      <c r="B10" s="1" t="s">
        <v>154</v>
      </c>
      <c r="F10" s="1">
        <v>386768</v>
      </c>
    </row>
    <row r="11" spans="2:11" x14ac:dyDescent="0.3">
      <c r="B11" s="1" t="s">
        <v>170</v>
      </c>
      <c r="F11" s="1">
        <v>3626</v>
      </c>
    </row>
    <row r="12" spans="2:11" x14ac:dyDescent="0.3">
      <c r="B12" s="1" t="s">
        <v>155</v>
      </c>
      <c r="F12" s="1">
        <v>-3854</v>
      </c>
      <c r="H12" s="10">
        <f>SUM(F10:F12)</f>
        <v>386540</v>
      </c>
      <c r="I12" s="10"/>
      <c r="J12" s="10"/>
    </row>
    <row r="13" spans="2:11" x14ac:dyDescent="0.3">
      <c r="B13" s="1" t="s">
        <v>171</v>
      </c>
      <c r="H13" s="4">
        <v>-47342</v>
      </c>
      <c r="I13" s="4"/>
      <c r="J13" s="4">
        <f>SUM(H9:H13)</f>
        <v>393585</v>
      </c>
      <c r="K13" s="10"/>
    </row>
    <row r="14" spans="2:11" x14ac:dyDescent="0.3">
      <c r="B14" s="1" t="s">
        <v>156</v>
      </c>
      <c r="I14" s="10"/>
      <c r="J14" s="10">
        <f>J6-J13</f>
        <v>202064</v>
      </c>
      <c r="K14" s="10"/>
    </row>
    <row r="15" spans="2:11" x14ac:dyDescent="0.3">
      <c r="I15" s="10"/>
      <c r="J15" s="10"/>
      <c r="K15" s="10"/>
    </row>
    <row r="16" spans="2:11" x14ac:dyDescent="0.3">
      <c r="B16" s="3" t="s">
        <v>157</v>
      </c>
    </row>
    <row r="17" spans="2:10" ht="16.2" thickBot="1" x14ac:dyDescent="0.35">
      <c r="B17" s="1" t="s">
        <v>115</v>
      </c>
      <c r="H17" s="1">
        <v>18129</v>
      </c>
      <c r="J17" s="28">
        <v>18129</v>
      </c>
    </row>
    <row r="18" spans="2:10" ht="16.2" thickTop="1" x14ac:dyDescent="0.3"/>
    <row r="19" spans="2:10" x14ac:dyDescent="0.3">
      <c r="B19" s="3" t="s">
        <v>158</v>
      </c>
    </row>
    <row r="20" spans="2:10" x14ac:dyDescent="0.3">
      <c r="B20" s="1" t="s">
        <v>159</v>
      </c>
      <c r="H20" s="1">
        <v>12000</v>
      </c>
    </row>
    <row r="21" spans="2:10" x14ac:dyDescent="0.3">
      <c r="B21" s="1" t="s">
        <v>160</v>
      </c>
      <c r="H21" s="1">
        <v>2100</v>
      </c>
    </row>
    <row r="22" spans="2:10" x14ac:dyDescent="0.3">
      <c r="B22" s="1" t="s">
        <v>161</v>
      </c>
      <c r="H22" s="1">
        <v>15844</v>
      </c>
    </row>
    <row r="23" spans="2:10" x14ac:dyDescent="0.3">
      <c r="B23" s="1" t="s">
        <v>162</v>
      </c>
      <c r="H23" s="1">
        <v>7287</v>
      </c>
    </row>
    <row r="24" spans="2:10" x14ac:dyDescent="0.3">
      <c r="B24" s="1" t="s">
        <v>163</v>
      </c>
      <c r="H24" s="1">
        <v>229</v>
      </c>
    </row>
    <row r="25" spans="2:10" x14ac:dyDescent="0.3">
      <c r="B25" s="1" t="s">
        <v>164</v>
      </c>
      <c r="H25" s="1">
        <v>1452</v>
      </c>
    </row>
    <row r="26" spans="2:10" x14ac:dyDescent="0.3">
      <c r="B26" s="1" t="s">
        <v>173</v>
      </c>
      <c r="H26" s="1">
        <v>3600</v>
      </c>
    </row>
    <row r="27" spans="2:10" x14ac:dyDescent="0.3">
      <c r="B27" s="1" t="s">
        <v>172</v>
      </c>
      <c r="H27" s="1">
        <v>18000</v>
      </c>
    </row>
    <row r="28" spans="2:10" x14ac:dyDescent="0.3">
      <c r="B28" s="1" t="s">
        <v>165</v>
      </c>
      <c r="H28" s="1">
        <v>7295</v>
      </c>
    </row>
    <row r="29" spans="2:10" x14ac:dyDescent="0.3">
      <c r="B29" s="1" t="s">
        <v>166</v>
      </c>
      <c r="H29" s="1">
        <v>45853</v>
      </c>
    </row>
    <row r="30" spans="2:10" x14ac:dyDescent="0.3">
      <c r="B30" s="1" t="s">
        <v>167</v>
      </c>
      <c r="H30" s="1">
        <v>12587</v>
      </c>
    </row>
    <row r="31" spans="2:10" ht="16.2" thickBot="1" x14ac:dyDescent="0.35">
      <c r="B31" s="1" t="s">
        <v>168</v>
      </c>
      <c r="H31" s="1">
        <v>7445</v>
      </c>
      <c r="J31" s="28">
        <f>SUM(H20:H31)</f>
        <v>133692</v>
      </c>
    </row>
    <row r="32" spans="2:10" ht="16.2" thickTop="1" x14ac:dyDescent="0.3">
      <c r="B32" s="1" t="s">
        <v>169</v>
      </c>
      <c r="J32" s="9">
        <f>J14+J17-J31</f>
        <v>86501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1B4-FDFE-4F31-A637-D48CF77E5D05}">
  <dimension ref="B2:J31"/>
  <sheetViews>
    <sheetView topLeftCell="A8" workbookViewId="0">
      <selection activeCell="K32" sqref="K31:K32"/>
    </sheetView>
  </sheetViews>
  <sheetFormatPr defaultRowHeight="15.6" x14ac:dyDescent="0.3"/>
  <cols>
    <col min="1" max="16384" width="8.88671875" style="1"/>
  </cols>
  <sheetData>
    <row r="2" spans="2:10" x14ac:dyDescent="0.3">
      <c r="B2" s="3" t="s">
        <v>76</v>
      </c>
    </row>
    <row r="3" spans="2:10" x14ac:dyDescent="0.3">
      <c r="F3" s="8" t="s">
        <v>1</v>
      </c>
      <c r="G3" s="8"/>
      <c r="H3" s="8" t="s">
        <v>1</v>
      </c>
      <c r="I3" s="8"/>
      <c r="J3" s="8" t="s">
        <v>1</v>
      </c>
    </row>
    <row r="4" spans="2:10" x14ac:dyDescent="0.3">
      <c r="B4" s="3" t="s">
        <v>77</v>
      </c>
    </row>
    <row r="5" spans="2:10" x14ac:dyDescent="0.3">
      <c r="B5" s="1" t="s">
        <v>38</v>
      </c>
      <c r="F5" s="1">
        <v>60000</v>
      </c>
    </row>
    <row r="6" spans="2:10" x14ac:dyDescent="0.3">
      <c r="B6" s="1" t="s">
        <v>174</v>
      </c>
      <c r="F6" s="1">
        <v>-18000</v>
      </c>
      <c r="H6" s="1">
        <f>F5+F6</f>
        <v>42000</v>
      </c>
    </row>
    <row r="7" spans="2:10" x14ac:dyDescent="0.3">
      <c r="B7" s="1" t="s">
        <v>40</v>
      </c>
      <c r="F7" s="1">
        <v>25858</v>
      </c>
    </row>
    <row r="8" spans="2:10" x14ac:dyDescent="0.3">
      <c r="B8" s="1" t="s">
        <v>175</v>
      </c>
      <c r="F8" s="1">
        <v>-6958</v>
      </c>
      <c r="H8" s="4">
        <f>F7+F8</f>
        <v>18900</v>
      </c>
      <c r="I8" s="4"/>
      <c r="J8" s="4">
        <f>H6+H8</f>
        <v>60900</v>
      </c>
    </row>
    <row r="10" spans="2:10" x14ac:dyDescent="0.3">
      <c r="B10" s="3" t="s">
        <v>139</v>
      </c>
    </row>
    <row r="11" spans="2:10" x14ac:dyDescent="0.3">
      <c r="B11" s="1" t="s">
        <v>183</v>
      </c>
      <c r="H11" s="1">
        <v>47342</v>
      </c>
    </row>
    <row r="12" spans="2:10" x14ac:dyDescent="0.3">
      <c r="B12" s="1" t="s">
        <v>176</v>
      </c>
      <c r="H12" s="1">
        <v>151996</v>
      </c>
    </row>
    <row r="13" spans="2:10" x14ac:dyDescent="0.3">
      <c r="B13" s="1" t="s">
        <v>187</v>
      </c>
      <c r="H13" s="1">
        <v>450</v>
      </c>
    </row>
    <row r="14" spans="2:10" x14ac:dyDescent="0.3">
      <c r="B14" s="1" t="s">
        <v>177</v>
      </c>
      <c r="F14" s="1">
        <v>45329</v>
      </c>
    </row>
    <row r="15" spans="2:10" x14ac:dyDescent="0.3">
      <c r="B15" s="1" t="s">
        <v>178</v>
      </c>
      <c r="F15" s="1">
        <v>-907</v>
      </c>
      <c r="H15" s="4">
        <f>F14+F15</f>
        <v>44422</v>
      </c>
      <c r="I15" s="4"/>
      <c r="J15" s="4">
        <f>SUM(H11:H15)</f>
        <v>244210</v>
      </c>
    </row>
    <row r="16" spans="2:10" x14ac:dyDescent="0.3">
      <c r="J16" s="9">
        <f>J8+J15</f>
        <v>305110</v>
      </c>
    </row>
    <row r="18" spans="2:10" x14ac:dyDescent="0.3">
      <c r="B18" s="3" t="s">
        <v>49</v>
      </c>
    </row>
    <row r="19" spans="2:10" x14ac:dyDescent="0.3">
      <c r="B19" s="1" t="s">
        <v>179</v>
      </c>
      <c r="H19" s="1">
        <v>86631</v>
      </c>
    </row>
    <row r="20" spans="2:10" x14ac:dyDescent="0.3">
      <c r="B20" s="1" t="s">
        <v>180</v>
      </c>
      <c r="H20" s="1">
        <v>86501</v>
      </c>
    </row>
    <row r="21" spans="2:10" x14ac:dyDescent="0.3">
      <c r="B21" s="1" t="s">
        <v>181</v>
      </c>
      <c r="H21" s="4">
        <v>-9750</v>
      </c>
      <c r="I21" s="4"/>
      <c r="J21" s="4"/>
    </row>
    <row r="22" spans="2:10" x14ac:dyDescent="0.3">
      <c r="B22" s="1" t="s">
        <v>182</v>
      </c>
      <c r="J22" s="1">
        <f>SUM(H19:H21)</f>
        <v>163382</v>
      </c>
    </row>
    <row r="25" spans="2:10" x14ac:dyDescent="0.3">
      <c r="B25" s="3" t="s">
        <v>86</v>
      </c>
    </row>
    <row r="26" spans="2:10" x14ac:dyDescent="0.3">
      <c r="B26" s="1" t="s">
        <v>184</v>
      </c>
      <c r="H26" s="4">
        <v>80000</v>
      </c>
      <c r="I26" s="4"/>
      <c r="J26" s="4">
        <v>80000</v>
      </c>
    </row>
    <row r="28" spans="2:10" x14ac:dyDescent="0.3">
      <c r="B28" s="3" t="s">
        <v>185</v>
      </c>
    </row>
    <row r="29" spans="2:10" x14ac:dyDescent="0.3">
      <c r="B29" s="1" t="s">
        <v>104</v>
      </c>
      <c r="H29" s="1">
        <v>58128</v>
      </c>
    </row>
    <row r="30" spans="2:10" x14ac:dyDescent="0.3">
      <c r="B30" s="1" t="s">
        <v>186</v>
      </c>
      <c r="H30" s="4">
        <v>3600</v>
      </c>
      <c r="I30" s="4"/>
      <c r="J30" s="4">
        <f>SUM(H29:H30)</f>
        <v>61728</v>
      </c>
    </row>
    <row r="31" spans="2:10" x14ac:dyDescent="0.3">
      <c r="J31" s="9">
        <f>J22+J26+J30</f>
        <v>305110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1B1E-4168-42D2-A933-02B7C62EBCC0}">
  <dimension ref="B2:J32"/>
  <sheetViews>
    <sheetView topLeftCell="A10" workbookViewId="0">
      <selection activeCell="K20" sqref="K20"/>
    </sheetView>
  </sheetViews>
  <sheetFormatPr defaultRowHeight="15.6" x14ac:dyDescent="0.3"/>
  <cols>
    <col min="1" max="16384" width="8.88671875" style="1"/>
  </cols>
  <sheetData>
    <row r="2" spans="2:10" x14ac:dyDescent="0.3">
      <c r="B2" s="29"/>
    </row>
    <row r="3" spans="2:10" x14ac:dyDescent="0.3">
      <c r="B3" s="3" t="s">
        <v>188</v>
      </c>
    </row>
    <row r="4" spans="2:10" x14ac:dyDescent="0.3">
      <c r="F4" s="1" t="s">
        <v>1</v>
      </c>
      <c r="H4" s="1" t="s">
        <v>1</v>
      </c>
      <c r="J4" s="1" t="s">
        <v>1</v>
      </c>
    </row>
    <row r="5" spans="2:10" x14ac:dyDescent="0.3">
      <c r="B5" s="1" t="s">
        <v>2</v>
      </c>
      <c r="H5" s="1">
        <v>215580</v>
      </c>
    </row>
    <row r="6" spans="2:10" x14ac:dyDescent="0.3">
      <c r="B6" s="1" t="s">
        <v>149</v>
      </c>
      <c r="H6" s="1">
        <v>-220</v>
      </c>
    </row>
    <row r="7" spans="2:10" x14ac:dyDescent="0.3">
      <c r="B7" s="1" t="s">
        <v>4</v>
      </c>
      <c r="J7" s="1">
        <f>H5+H6</f>
        <v>215360</v>
      </c>
    </row>
    <row r="9" spans="2:10" x14ac:dyDescent="0.3">
      <c r="B9" s="3" t="s">
        <v>189</v>
      </c>
    </row>
    <row r="10" spans="2:10" x14ac:dyDescent="0.3">
      <c r="B10" s="1" t="s">
        <v>153</v>
      </c>
      <c r="H10" s="1">
        <v>18400</v>
      </c>
    </row>
    <row r="11" spans="2:10" x14ac:dyDescent="0.3">
      <c r="B11" s="1" t="s">
        <v>154</v>
      </c>
      <c r="F11" s="1">
        <v>68080</v>
      </c>
    </row>
    <row r="12" spans="2:10" x14ac:dyDescent="0.3">
      <c r="B12" s="1" t="s">
        <v>195</v>
      </c>
      <c r="F12" s="1">
        <v>-380</v>
      </c>
      <c r="H12" s="1">
        <f>F11+F12</f>
        <v>67700</v>
      </c>
    </row>
    <row r="13" spans="2:10" x14ac:dyDescent="0.3">
      <c r="B13" s="1" t="s">
        <v>190</v>
      </c>
      <c r="H13" s="4">
        <v>-6520</v>
      </c>
      <c r="I13" s="4"/>
      <c r="J13" s="4">
        <f>SUM(H10:H13)</f>
        <v>79580</v>
      </c>
    </row>
    <row r="14" spans="2:10" x14ac:dyDescent="0.3">
      <c r="B14" s="1" t="s">
        <v>34</v>
      </c>
      <c r="J14" s="1">
        <f>J7-J13</f>
        <v>135780</v>
      </c>
    </row>
    <row r="16" spans="2:10" x14ac:dyDescent="0.3">
      <c r="B16" s="3" t="s">
        <v>191</v>
      </c>
    </row>
    <row r="17" spans="2:10" x14ac:dyDescent="0.3">
      <c r="B17" s="1" t="s">
        <v>192</v>
      </c>
      <c r="H17" s="1">
        <v>10000</v>
      </c>
    </row>
    <row r="18" spans="2:10" x14ac:dyDescent="0.3">
      <c r="B18" s="1" t="s">
        <v>193</v>
      </c>
      <c r="H18" s="4">
        <v>7000</v>
      </c>
      <c r="I18" s="4"/>
      <c r="J18" s="4"/>
    </row>
    <row r="19" spans="2:10" x14ac:dyDescent="0.3">
      <c r="J19" s="1">
        <v>17000</v>
      </c>
    </row>
    <row r="21" spans="2:10" x14ac:dyDescent="0.3">
      <c r="B21" s="3" t="s">
        <v>194</v>
      </c>
    </row>
    <row r="22" spans="2:10" x14ac:dyDescent="0.3">
      <c r="B22" s="1" t="s">
        <v>196</v>
      </c>
      <c r="H22" s="1">
        <v>6000</v>
      </c>
    </row>
    <row r="23" spans="2:10" x14ac:dyDescent="0.3">
      <c r="B23" s="1" t="s">
        <v>197</v>
      </c>
      <c r="H23" s="1">
        <v>5200</v>
      </c>
    </row>
    <row r="24" spans="2:10" x14ac:dyDescent="0.3">
      <c r="B24" s="1" t="s">
        <v>198</v>
      </c>
      <c r="H24" s="1">
        <v>27600</v>
      </c>
    </row>
    <row r="25" spans="2:10" x14ac:dyDescent="0.3">
      <c r="B25" s="1" t="s">
        <v>166</v>
      </c>
      <c r="H25" s="1">
        <v>68000</v>
      </c>
    </row>
    <row r="26" spans="2:10" x14ac:dyDescent="0.3">
      <c r="B26" s="1" t="s">
        <v>199</v>
      </c>
      <c r="H26" s="1">
        <v>22000</v>
      </c>
    </row>
    <row r="27" spans="2:10" x14ac:dyDescent="0.3">
      <c r="B27" s="1" t="s">
        <v>200</v>
      </c>
      <c r="H27" s="1">
        <v>15000</v>
      </c>
    </row>
    <row r="28" spans="2:10" x14ac:dyDescent="0.3">
      <c r="B28" s="1" t="s">
        <v>201</v>
      </c>
      <c r="H28" s="1">
        <v>7690</v>
      </c>
    </row>
    <row r="29" spans="2:10" x14ac:dyDescent="0.3">
      <c r="B29" s="1" t="s">
        <v>161</v>
      </c>
      <c r="H29" s="1">
        <v>3000</v>
      </c>
    </row>
    <row r="30" spans="2:10" x14ac:dyDescent="0.3">
      <c r="B30" s="1" t="s">
        <v>202</v>
      </c>
      <c r="H30" s="1">
        <v>500</v>
      </c>
    </row>
    <row r="31" spans="2:10" x14ac:dyDescent="0.3">
      <c r="B31" s="1" t="s">
        <v>203</v>
      </c>
      <c r="H31" s="4">
        <v>2496</v>
      </c>
      <c r="I31" s="4"/>
      <c r="J31" s="4">
        <f>SUM(H22:H31)</f>
        <v>157486</v>
      </c>
    </row>
    <row r="32" spans="2:10" x14ac:dyDescent="0.3">
      <c r="B32" s="1" t="s">
        <v>131</v>
      </c>
      <c r="J32" s="9">
        <f>J14+J19-J31</f>
        <v>-4706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 - Q1</vt:lpstr>
      <vt:lpstr>SA Q2 - SPL</vt:lpstr>
      <vt:lpstr>SA Q2 - SFP</vt:lpstr>
      <vt:lpstr>SB Q1 - TB</vt:lpstr>
      <vt:lpstr>SB Q1 - SPL</vt:lpstr>
      <vt:lpstr>SB Q1 - SFP</vt:lpstr>
      <vt:lpstr>SB Q2 - SPL</vt:lpstr>
      <vt:lpstr>SB Q2 - SFP</vt:lpstr>
      <vt:lpstr>SB Q3 - SPL</vt:lpstr>
      <vt:lpstr>SB Q3 - SFP</vt:lpstr>
      <vt:lpstr>i2</vt:lpstr>
      <vt:lpstr>i22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zixuan</dc:creator>
  <cp:lastModifiedBy>Loo zixuan</cp:lastModifiedBy>
  <cp:lastPrinted>2022-10-22T09:15:14Z</cp:lastPrinted>
  <dcterms:created xsi:type="dcterms:W3CDTF">2022-10-21T16:10:01Z</dcterms:created>
  <dcterms:modified xsi:type="dcterms:W3CDTF">2022-10-23T14:05:49Z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