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242167\Desktop\"/>
    </mc:Choice>
  </mc:AlternateContent>
  <xr:revisionPtr revIDLastSave="0" documentId="8_{48F8F84D-DB4C-4E0F-A6C6-DCDD6F3DCC79}" xr6:coauthVersionLast="47" xr6:coauthVersionMax="47" xr10:uidLastSave="{00000000-0000-0000-0000-000000000000}"/>
  <bookViews>
    <workbookView xWindow="-110" yWindow="-110" windowWidth="19420" windowHeight="10420" firstSheet="9" activeTab="14" xr2:uid="{11CD4BFF-859B-48E0-89DB-41129AE1F811}"/>
  </bookViews>
  <sheets>
    <sheet name="Horizontal analysis" sheetId="13" r:id="rId1"/>
    <sheet name="vertical analysis" sheetId="14" r:id="rId2"/>
    <sheet name="Taylor income statment " sheetId="1" r:id="rId3"/>
    <sheet name="Taylor cash flow " sheetId="2" r:id="rId4"/>
    <sheet name="Taylor balance sheet" sheetId="3" r:id="rId5"/>
    <sheet name=" Berkeley group income stat." sheetId="4" r:id="rId6"/>
    <sheet name="Berkeley group cash flow" sheetId="5" r:id="rId7"/>
    <sheet name="Berkeley group balance sheet " sheetId="6" r:id="rId8"/>
    <sheet name="Redrow Income statment" sheetId="7" r:id="rId9"/>
    <sheet name="Redrow cash flow" sheetId="8" r:id="rId10"/>
    <sheet name="Redrow balance sheet " sheetId="9" r:id="rId11"/>
    <sheet name=" Persimmion income statment" sheetId="10" r:id="rId12"/>
    <sheet name="Persimmion Cash flow " sheetId="11" r:id="rId13"/>
    <sheet name="Persimmion balance sheet " sheetId="12" r:id="rId14"/>
    <sheet name="profitability" sheetId="15" r:id="rId15"/>
    <sheet name="Efficiency ratio" sheetId="16" r:id="rId16"/>
    <sheet name="Liqudity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5" l="1"/>
  <c r="E89" i="15"/>
  <c r="D89" i="15"/>
  <c r="C89" i="15"/>
  <c r="E74" i="15"/>
  <c r="E76" i="15" s="1"/>
  <c r="D74" i="15"/>
  <c r="D76" i="15" s="1"/>
  <c r="C74" i="15"/>
  <c r="E32" i="15"/>
  <c r="D32" i="15"/>
  <c r="C32" i="15"/>
  <c r="E31" i="15"/>
  <c r="D31" i="15"/>
  <c r="C31" i="15"/>
  <c r="C30" i="15"/>
  <c r="D30" i="15"/>
  <c r="E30" i="15"/>
  <c r="C11" i="15"/>
  <c r="E11" i="15"/>
  <c r="D11" i="15"/>
  <c r="E29" i="15"/>
  <c r="D29" i="15"/>
  <c r="C29" i="15"/>
  <c r="D21" i="15"/>
  <c r="B11" i="15"/>
  <c r="E10" i="15"/>
  <c r="D10" i="15"/>
  <c r="C10" i="15"/>
  <c r="F84" i="15"/>
  <c r="B89" i="15" s="1"/>
  <c r="E84" i="15"/>
  <c r="D84" i="15"/>
  <c r="C84" i="15"/>
  <c r="B84" i="15"/>
  <c r="E75" i="15"/>
  <c r="D75" i="15"/>
  <c r="E77" i="15"/>
  <c r="D77" i="15"/>
  <c r="C77" i="15"/>
  <c r="C75" i="15"/>
  <c r="F69" i="15"/>
  <c r="B77" i="15" s="1"/>
  <c r="E69" i="15"/>
  <c r="D69" i="15"/>
  <c r="C69" i="15"/>
  <c r="D66" i="15"/>
  <c r="D68" i="15" s="1"/>
  <c r="D70" i="15" s="1"/>
  <c r="F67" i="15"/>
  <c r="B75" i="15" s="1"/>
  <c r="E67" i="15"/>
  <c r="D67" i="15"/>
  <c r="C67" i="15"/>
  <c r="B67" i="15"/>
  <c r="F66" i="15"/>
  <c r="E66" i="15"/>
  <c r="C66" i="15"/>
  <c r="B66" i="15"/>
  <c r="E37" i="17"/>
  <c r="D37" i="17"/>
  <c r="C37" i="17"/>
  <c r="F30" i="17"/>
  <c r="B37" i="17" s="1"/>
  <c r="E30" i="17"/>
  <c r="D30" i="17"/>
  <c r="C30" i="17"/>
  <c r="B30" i="17"/>
  <c r="E68" i="15" l="1"/>
  <c r="E70" i="15" s="1"/>
  <c r="B68" i="15"/>
  <c r="E78" i="15"/>
  <c r="C76" i="15"/>
  <c r="C78" i="15" s="1"/>
  <c r="C68" i="15"/>
  <c r="C70" i="15" s="1"/>
  <c r="F68" i="15"/>
  <c r="B76" i="15" s="1"/>
  <c r="D78" i="15"/>
  <c r="B74" i="15"/>
  <c r="E11" i="16"/>
  <c r="E10" i="16"/>
  <c r="E9" i="16"/>
  <c r="D11" i="16"/>
  <c r="C11" i="16"/>
  <c r="C10" i="16"/>
  <c r="C9" i="16"/>
  <c r="D10" i="16"/>
  <c r="D9" i="16"/>
  <c r="B10" i="16"/>
  <c r="F5" i="16"/>
  <c r="E5" i="16"/>
  <c r="D5" i="16"/>
  <c r="C5" i="16"/>
  <c r="B5" i="16"/>
  <c r="F4" i="16"/>
  <c r="F6" i="16" s="1"/>
  <c r="E4" i="16"/>
  <c r="E6" i="16" s="1"/>
  <c r="D4" i="16"/>
  <c r="D6" i="16" s="1"/>
  <c r="C4" i="16"/>
  <c r="C6" i="16" s="1"/>
  <c r="B4" i="16"/>
  <c r="B6" i="16" s="1"/>
  <c r="B11" i="16" s="1"/>
  <c r="E23" i="17"/>
  <c r="E39" i="17" s="1"/>
  <c r="E22" i="17"/>
  <c r="E36" i="17" s="1"/>
  <c r="E38" i="17" s="1"/>
  <c r="E40" i="17" s="1"/>
  <c r="D22" i="17"/>
  <c r="D36" i="17" s="1"/>
  <c r="D38" i="17" s="1"/>
  <c r="D40" i="17" s="1"/>
  <c r="D23" i="17"/>
  <c r="D39" i="17" s="1"/>
  <c r="C23" i="17"/>
  <c r="C39" i="17" s="1"/>
  <c r="C22" i="17"/>
  <c r="C36" i="17" s="1"/>
  <c r="C38" i="17" s="1"/>
  <c r="C40" i="17" s="1"/>
  <c r="B23" i="17"/>
  <c r="B39" i="17" s="1"/>
  <c r="F17" i="17"/>
  <c r="F32" i="17" s="1"/>
  <c r="E17" i="17"/>
  <c r="E32" i="17" s="1"/>
  <c r="D17" i="17"/>
  <c r="D32" i="17" s="1"/>
  <c r="C17" i="17"/>
  <c r="C32" i="17" s="1"/>
  <c r="B17" i="17"/>
  <c r="B32" i="17" s="1"/>
  <c r="F16" i="17"/>
  <c r="F29" i="17" s="1"/>
  <c r="E16" i="17"/>
  <c r="E29" i="17" s="1"/>
  <c r="E31" i="17" s="1"/>
  <c r="D16" i="17"/>
  <c r="D29" i="17" s="1"/>
  <c r="D31" i="17" s="1"/>
  <c r="D33" i="17" s="1"/>
  <c r="C16" i="17"/>
  <c r="C29" i="17" s="1"/>
  <c r="C31" i="17" s="1"/>
  <c r="B16" i="17"/>
  <c r="B29" i="17" s="1"/>
  <c r="B31" i="17" s="1"/>
  <c r="B33" i="17" s="1"/>
  <c r="E10" i="17"/>
  <c r="C10" i="17"/>
  <c r="D10" i="17"/>
  <c r="E9" i="17"/>
  <c r="C9" i="17"/>
  <c r="D9" i="17"/>
  <c r="B9" i="17"/>
  <c r="F5" i="17"/>
  <c r="E5" i="17"/>
  <c r="D5" i="17"/>
  <c r="C5" i="17"/>
  <c r="B5" i="17"/>
  <c r="B10" i="17" s="1"/>
  <c r="F4" i="17"/>
  <c r="E4" i="17"/>
  <c r="E6" i="17" s="1"/>
  <c r="D4" i="17"/>
  <c r="D6" i="17" s="1"/>
  <c r="C4" i="17"/>
  <c r="C6" i="17" s="1"/>
  <c r="B4" i="17"/>
  <c r="B60" i="15"/>
  <c r="B69" i="15" s="1"/>
  <c r="B47" i="15"/>
  <c r="E35" i="15"/>
  <c r="D46" i="15"/>
  <c r="C46" i="15"/>
  <c r="F22" i="15"/>
  <c r="B32" i="15" s="1"/>
  <c r="E22" i="15"/>
  <c r="D22" i="15"/>
  <c r="C22" i="15"/>
  <c r="B22" i="15"/>
  <c r="F21" i="15"/>
  <c r="B31" i="15" s="1"/>
  <c r="E21" i="15"/>
  <c r="C21" i="15"/>
  <c r="B21" i="15"/>
  <c r="F5" i="15"/>
  <c r="E5" i="15"/>
  <c r="E20" i="15" s="1"/>
  <c r="D5" i="15"/>
  <c r="D20" i="15" s="1"/>
  <c r="C5" i="15"/>
  <c r="C20" i="15" s="1"/>
  <c r="B5" i="15"/>
  <c r="B20" i="15" s="1"/>
  <c r="B25" i="15" s="1"/>
  <c r="F4" i="15"/>
  <c r="B10" i="15" s="1"/>
  <c r="E4" i="15"/>
  <c r="E19" i="15" s="1"/>
  <c r="E83" i="15" s="1"/>
  <c r="E85" i="15" s="1"/>
  <c r="D4" i="15"/>
  <c r="D19" i="15" s="1"/>
  <c r="D83" i="15" s="1"/>
  <c r="D85" i="15" s="1"/>
  <c r="C4" i="15"/>
  <c r="C19" i="15" s="1"/>
  <c r="C83" i="15" s="1"/>
  <c r="C85" i="15" s="1"/>
  <c r="B4" i="15"/>
  <c r="F6" i="17" l="1"/>
  <c r="C33" i="17"/>
  <c r="E11" i="17"/>
  <c r="C11" i="17"/>
  <c r="B6" i="17"/>
  <c r="B11" i="17" s="1"/>
  <c r="D11" i="17"/>
  <c r="E24" i="17"/>
  <c r="E33" i="17"/>
  <c r="C18" i="17"/>
  <c r="B18" i="17"/>
  <c r="B24" i="17" s="1"/>
  <c r="E18" i="17"/>
  <c r="D18" i="17"/>
  <c r="F18" i="17"/>
  <c r="B36" i="17"/>
  <c r="B38" i="17" s="1"/>
  <c r="B40" i="17" s="1"/>
  <c r="F31" i="17"/>
  <c r="F33" i="17" s="1"/>
  <c r="C24" i="17"/>
  <c r="B22" i="17"/>
  <c r="D24" i="17"/>
  <c r="E13" i="15"/>
  <c r="C48" i="15"/>
  <c r="C59" i="15" s="1"/>
  <c r="C61" i="15" s="1"/>
  <c r="C88" i="15"/>
  <c r="C90" i="15" s="1"/>
  <c r="D48" i="15"/>
  <c r="D59" i="15" s="1"/>
  <c r="D61" i="15" s="1"/>
  <c r="D88" i="15"/>
  <c r="D90" i="15" s="1"/>
  <c r="F70" i="15"/>
  <c r="B78" i="15" s="1"/>
  <c r="B9" i="16"/>
  <c r="B70" i="15"/>
  <c r="C34" i="15"/>
  <c r="D33" i="15"/>
  <c r="E34" i="15"/>
  <c r="B7" i="15"/>
  <c r="C24" i="15"/>
  <c r="D24" i="15"/>
  <c r="C33" i="15"/>
  <c r="F19" i="15"/>
  <c r="B29" i="15" s="1"/>
  <c r="B83" i="15" s="1"/>
  <c r="B85" i="15" s="1"/>
  <c r="D34" i="15"/>
  <c r="E33" i="15"/>
  <c r="C35" i="15"/>
  <c r="D35" i="15"/>
  <c r="E46" i="15"/>
  <c r="B34" i="15"/>
  <c r="D23" i="15"/>
  <c r="D41" i="15"/>
  <c r="D43" i="15" s="1"/>
  <c r="D54" i="15" s="1"/>
  <c r="D56" i="15" s="1"/>
  <c r="E23" i="15"/>
  <c r="E41" i="15"/>
  <c r="E43" i="15" s="1"/>
  <c r="E54" i="15" s="1"/>
  <c r="E56" i="15" s="1"/>
  <c r="D13" i="15"/>
  <c r="C23" i="15"/>
  <c r="E7" i="15"/>
  <c r="F24" i="15"/>
  <c r="F7" i="15"/>
  <c r="B13" i="15" s="1"/>
  <c r="C41" i="15"/>
  <c r="C43" i="15" s="1"/>
  <c r="C54" i="15" s="1"/>
  <c r="C56" i="15" s="1"/>
  <c r="C25" i="15"/>
  <c r="D7" i="15"/>
  <c r="D25" i="15"/>
  <c r="C13" i="15"/>
  <c r="B24" i="15"/>
  <c r="E24" i="15"/>
  <c r="C7" i="15"/>
  <c r="B19" i="15"/>
  <c r="F20" i="15"/>
  <c r="E25" i="15"/>
  <c r="E48" i="15" l="1"/>
  <c r="E59" i="15" s="1"/>
  <c r="E61" i="15" s="1"/>
  <c r="E88" i="15"/>
  <c r="E90" i="15" s="1"/>
  <c r="D36" i="15"/>
  <c r="F41" i="15"/>
  <c r="C36" i="15"/>
  <c r="E36" i="15"/>
  <c r="E26" i="15"/>
  <c r="D26" i="15"/>
  <c r="F23" i="15"/>
  <c r="C26" i="15"/>
  <c r="B33" i="15"/>
  <c r="B46" i="15"/>
  <c r="F25" i="15"/>
  <c r="B30" i="15"/>
  <c r="B35" i="15" s="1"/>
  <c r="B23" i="15"/>
  <c r="B26" i="15" s="1"/>
  <c r="B41" i="15"/>
  <c r="B43" i="15" s="1"/>
  <c r="B54" i="15" s="1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5" i="14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3" i="13"/>
  <c r="F43" i="15" l="1"/>
  <c r="F83" i="15"/>
  <c r="F26" i="15"/>
  <c r="B36" i="15"/>
  <c r="B56" i="15"/>
  <c r="B61" i="15" s="1"/>
  <c r="B59" i="15"/>
  <c r="F85" i="15" l="1"/>
  <c r="B90" i="15" s="1"/>
  <c r="B88" i="15"/>
  <c r="F54" i="15"/>
  <c r="B48" i="15"/>
</calcChain>
</file>

<file path=xl/sharedStrings.xml><?xml version="1.0" encoding="utf-8"?>
<sst xmlns="http://schemas.openxmlformats.org/spreadsheetml/2006/main" count="1056" uniqueCount="168">
  <si>
    <t>Fiscal data as of Dec 31 2022</t>
  </si>
  <si>
    <t>REVENUE AND GROSS PROFIT</t>
  </si>
  <si>
    <t>Total revenue</t>
  </si>
  <si>
    <t>OPERATING EXPENSES</t>
  </si>
  <si>
    <t>Cost of revenue total</t>
  </si>
  <si>
    <t>Selling, general and admin. expenses, total</t>
  </si>
  <si>
    <t>Depreciation/amortization</t>
  </si>
  <si>
    <t>--</t>
  </si>
  <si>
    <t>Unusual expense(income)</t>
  </si>
  <si>
    <t>Other operating expenses, total</t>
  </si>
  <si>
    <t>Total operating expense</t>
  </si>
  <si>
    <t>Operating income</t>
  </si>
  <si>
    <t>Other, net</t>
  </si>
  <si>
    <t>INCOME TAXES, MINORITY INTEREST AND EXTRA ITEMS</t>
  </si>
  <si>
    <t>Net income before taxes</t>
  </si>
  <si>
    <t>Provision for income taxes</t>
  </si>
  <si>
    <t>Net income after taxes</t>
  </si>
  <si>
    <t>Minority interest</t>
  </si>
  <si>
    <t>Net income before extra. Items</t>
  </si>
  <si>
    <t>Total extraordinary items</t>
  </si>
  <si>
    <t>Net income</t>
  </si>
  <si>
    <t>Inc.avail. to common excl. extra. Items</t>
  </si>
  <si>
    <t>Inc.avail. to common incl. extra. Items</t>
  </si>
  <si>
    <t>EPS RECONCILIATION</t>
  </si>
  <si>
    <t>Basic/primary weighted average shares</t>
  </si>
  <si>
    <t>Basic/primary eps excl. extra items</t>
  </si>
  <si>
    <t>Basic/primary eps incl. extra items</t>
  </si>
  <si>
    <t>Dilution adjustment</t>
  </si>
  <si>
    <t>Diluted weighted average shares</t>
  </si>
  <si>
    <t>Diluted eps excl. extra items</t>
  </si>
  <si>
    <t>Diluted eps incl. extra items</t>
  </si>
  <si>
    <t>COMMON STOCK DIVIDENDS</t>
  </si>
  <si>
    <t>DPS - common stock primary issue</t>
  </si>
  <si>
    <t>Gross dividend - common stock</t>
  </si>
  <si>
    <t>PRO FORMA INCOME</t>
  </si>
  <si>
    <t>Pro forma net income</t>
  </si>
  <si>
    <t>Interest expense, supplemental</t>
  </si>
  <si>
    <t>SUPPLEMENTAL INCOME</t>
  </si>
  <si>
    <t>Depreciation, supplemental</t>
  </si>
  <si>
    <t>Total special items</t>
  </si>
  <si>
    <t>NORMALISED INCOME</t>
  </si>
  <si>
    <t>Normalized income before taxes</t>
  </si>
  <si>
    <t>Effect of special items on income taxes</t>
  </si>
  <si>
    <t>Income tax excluding impact of special items</t>
  </si>
  <si>
    <t>Normalized income after tax</t>
  </si>
  <si>
    <t>Normalized income avail. to common</t>
  </si>
  <si>
    <t>Basic normalized EPS</t>
  </si>
  <si>
    <t>Diluted normalized EPS</t>
  </si>
  <si>
    <t>OPERATIONS</t>
  </si>
  <si>
    <t>Depreciation/depletion</t>
  </si>
  <si>
    <t>Non-Cash items</t>
  </si>
  <si>
    <t>Cash taxes paid, supplemental</t>
  </si>
  <si>
    <t>Cash interest paid, supplemental</t>
  </si>
  <si>
    <t>Changes in working capital</t>
  </si>
  <si>
    <t>Total cash from operations</t>
  </si>
  <si>
    <t>INVESTING</t>
  </si>
  <si>
    <t>Capital expenditures</t>
  </si>
  <si>
    <t>Other investing and cash flow items, total</t>
  </si>
  <si>
    <t>Total cash from investing</t>
  </si>
  <si>
    <t>FINANCING</t>
  </si>
  <si>
    <t>Financing cash flow items</t>
  </si>
  <si>
    <t>Total cash dividends paid</t>
  </si>
  <si>
    <t>Issuance (retirement) of stock, net</t>
  </si>
  <si>
    <t>Issuance (retirement) of debt, net</t>
  </si>
  <si>
    <t>Total cash from financing</t>
  </si>
  <si>
    <t>NET CHANGE IN CASH</t>
  </si>
  <si>
    <t>Foreign exchange effects</t>
  </si>
  <si>
    <t>Net change in cash</t>
  </si>
  <si>
    <t>Net cash-begin balance/reserved for future use</t>
  </si>
  <si>
    <t>Net cash-end balance/reserved for future use</t>
  </si>
  <si>
    <t>ASSETS</t>
  </si>
  <si>
    <t>Cash And Short Term Investments</t>
  </si>
  <si>
    <t>Total Receivables, Net</t>
  </si>
  <si>
    <t>Total Inventory</t>
  </si>
  <si>
    <t>Prepaid expenses</t>
  </si>
  <si>
    <t>Other current assets, total</t>
  </si>
  <si>
    <t>Total current assets</t>
  </si>
  <si>
    <t>Property, plant &amp; equipment, net</t>
  </si>
  <si>
    <t>Goodwill, net</t>
  </si>
  <si>
    <t>Intangibles, net</t>
  </si>
  <si>
    <t>Long term investments</t>
  </si>
  <si>
    <t>Note receivable - long term</t>
  </si>
  <si>
    <t>Other long term assets</t>
  </si>
  <si>
    <t>Total assets</t>
  </si>
  <si>
    <t>LIABILITIES</t>
  </si>
  <si>
    <t>Accounts payable</t>
  </si>
  <si>
    <t>Accrued expenses</t>
  </si>
  <si>
    <t>Notes payable/short-term debt</t>
  </si>
  <si>
    <t>Current portion long-term debt/capital leases</t>
  </si>
  <si>
    <t>Other current liabilities, total</t>
  </si>
  <si>
    <t>Total current liabilities</t>
  </si>
  <si>
    <t>Total long term debt</t>
  </si>
  <si>
    <t>Total debt</t>
  </si>
  <si>
    <t>Deferred income tax</t>
  </si>
  <si>
    <t>Other liabilities, total</t>
  </si>
  <si>
    <t>Total liabilities</t>
  </si>
  <si>
    <t>SHAREHOLDERS EQUITY</t>
  </si>
  <si>
    <t>Common stock</t>
  </si>
  <si>
    <t>Additional paid-in capital</t>
  </si>
  <si>
    <t>Retained earnings (accumulated deficit)</t>
  </si>
  <si>
    <t>Treasury stock - common</t>
  </si>
  <si>
    <t>Unrealized gain (loss)</t>
  </si>
  <si>
    <t>Other equity, total</t>
  </si>
  <si>
    <t>Total equity</t>
  </si>
  <si>
    <t>Total liabilities &amp; shareholders' equity</t>
  </si>
  <si>
    <t>Total common shares outstanding</t>
  </si>
  <si>
    <t>Treasury shares - common primary issue</t>
  </si>
  <si>
    <t>Fiscal data as of Apr 30 2023</t>
  </si>
  <si>
    <t>Fiscal data as of Jul 02 2023</t>
  </si>
  <si>
    <t xml:space="preserve">Return on equity after tax </t>
  </si>
  <si>
    <t xml:space="preserve">Taylor Wimpey </t>
  </si>
  <si>
    <t xml:space="preserve">Net income </t>
  </si>
  <si>
    <t>Share holders Equity</t>
  </si>
  <si>
    <t>Net Income</t>
  </si>
  <si>
    <t>Share Holders Equity</t>
  </si>
  <si>
    <t>Return on Equity</t>
  </si>
  <si>
    <t xml:space="preserve">Berkeley Group </t>
  </si>
  <si>
    <t>Persimmon</t>
  </si>
  <si>
    <t>Redrow</t>
  </si>
  <si>
    <t>Peer Analysis</t>
  </si>
  <si>
    <t>net income</t>
  </si>
  <si>
    <t>share holders Equity</t>
  </si>
  <si>
    <t>Revenue</t>
  </si>
  <si>
    <t>net income/Revenue</t>
  </si>
  <si>
    <t>revenue/Total Assets</t>
  </si>
  <si>
    <t>Total assets/Shareholders Equity</t>
  </si>
  <si>
    <t>Dupont Analysis</t>
  </si>
  <si>
    <t>Taylor wimpey</t>
  </si>
  <si>
    <t>Total Assets</t>
  </si>
  <si>
    <t>Net income/Revenue</t>
  </si>
  <si>
    <t>Revenue/Total Assets</t>
  </si>
  <si>
    <t xml:space="preserve">Earning per share </t>
  </si>
  <si>
    <t>Taylor Wimpey</t>
  </si>
  <si>
    <t>Number of equity shares</t>
  </si>
  <si>
    <t>Earnings per share</t>
  </si>
  <si>
    <t xml:space="preserve">Number of equity Shares </t>
  </si>
  <si>
    <t xml:space="preserve">PE ratio </t>
  </si>
  <si>
    <t xml:space="preserve">Earnings per Share </t>
  </si>
  <si>
    <t>Effiiciency Ratio</t>
  </si>
  <si>
    <t xml:space="preserve">Revenue </t>
  </si>
  <si>
    <t xml:space="preserve">Asset Turnover </t>
  </si>
  <si>
    <t>Debt to Equity Ratio</t>
  </si>
  <si>
    <t>Total Debt</t>
  </si>
  <si>
    <t>Total Equity</t>
  </si>
  <si>
    <t>Debt/Equity</t>
  </si>
  <si>
    <t>Current Ratio</t>
  </si>
  <si>
    <t>Quick Ratio</t>
  </si>
  <si>
    <t>Currents assets</t>
  </si>
  <si>
    <t>Quick Assets</t>
  </si>
  <si>
    <t>Quick ratio</t>
  </si>
  <si>
    <t>Peer analysis</t>
  </si>
  <si>
    <t>Inventories</t>
  </si>
  <si>
    <t xml:space="preserve">No. of shares </t>
  </si>
  <si>
    <t>Annual Dividend</t>
  </si>
  <si>
    <t xml:space="preserve">Dividend per share </t>
  </si>
  <si>
    <t xml:space="preserve">Return on Asset </t>
  </si>
  <si>
    <t>Return On Equity</t>
  </si>
  <si>
    <t>Earnings per share (in pence)</t>
  </si>
  <si>
    <t xml:space="preserve">Earnings per share </t>
  </si>
  <si>
    <t>Market Price as on 31st December</t>
  </si>
  <si>
    <t>Market Price as on Financial End Date</t>
  </si>
  <si>
    <t>Dividends</t>
  </si>
  <si>
    <t>Dividend Yield Ratio</t>
  </si>
  <si>
    <t xml:space="preserve">Dividend Per Share </t>
  </si>
  <si>
    <t>Return on Assets</t>
  </si>
  <si>
    <t>Current Liabities</t>
  </si>
  <si>
    <t xml:space="preserve">Current Assets </t>
  </si>
  <si>
    <t>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</si>
</sst>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C3C3C"/>
      <name val="Arial"/>
      <family val="2"/>
    </font>
    <font>
      <b/>
      <sz val="7"/>
      <color rgb="FF333333"/>
      <name val="Arial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wrapText="1"/>
    </xf>
    <xf numFmtId="3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wrapText="1"/>
    </xf>
    <xf numFmtId="3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3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10" fontId="3" fillId="0" borderId="1" xfId="1" applyNumberFormat="1" applyFont="1" applyFill="1" applyBorder="1" applyAlignment="1">
      <alignment horizontal="right" wrapText="1"/>
    </xf>
    <xf numFmtId="10" fontId="4" fillId="0" borderId="1" xfId="1" applyNumberFormat="1" applyFont="1" applyFill="1" applyBorder="1" applyAlignment="1">
      <alignment wrapText="1"/>
    </xf>
    <xf numFmtId="10" fontId="5" fillId="0" borderId="1" xfId="1" applyNumberFormat="1" applyFont="1" applyFill="1" applyBorder="1" applyAlignment="1">
      <alignment horizontal="right" vertical="center" wrapText="1"/>
    </xf>
    <xf numFmtId="10" fontId="0" fillId="0" borderId="0" xfId="1" applyNumberFormat="1" applyFont="1" applyFill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3" fontId="0" fillId="0" borderId="1" xfId="0" applyNumberFormat="1" applyBorder="1"/>
    <xf numFmtId="10" fontId="0" fillId="0" borderId="1" xfId="1" applyNumberFormat="1" applyFont="1" applyBorder="1"/>
    <xf numFmtId="4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2" fontId="2" fillId="0" borderId="1" xfId="0" applyNumberFormat="1" applyFont="1" applyBorder="1"/>
    <xf numFmtId="10" fontId="2" fillId="0" borderId="1" xfId="1" applyNumberFormat="1" applyFont="1" applyBorder="1"/>
    <xf numFmtId="0" fontId="4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'Taylor income statment '!$A$3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'Taylor income statment 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'Taylor income statment '!$B$3:$F$3</c:f>
              <c:numCache>
                <c:formatCode>#,##0</c:formatCode>
                <c:ptCount val="5"/>
                <c:pt idx="0">
                  <c:v>4082</c:v>
                </c:pt>
                <c:pt idx="1">
                  <c:v>4341</c:v>
                </c:pt>
                <c:pt idx="2">
                  <c:v>2790</c:v>
                </c:pt>
                <c:pt idx="3">
                  <c:v>4285</c:v>
                </c:pt>
                <c:pt idx="4">
                  <c:v>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1-4B0C-97D3-38D16765DD97}"/>
            </c:ext>
          </c:extLst>
        </c:ser>
        <c:ser>
          <c:idx val="1"/>
          <c:order val="1"/>
          <c:tx>
            <c:strRef>
              <c:f>'Taylor income statment '!$A$11</c:f>
              <c:strCache>
                <c:ptCount val="1"/>
                <c:pt idx="0">
                  <c:v>Operating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'Taylor income statment 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'Taylor income statment '!$B$11:$F$11</c:f>
              <c:numCache>
                <c:formatCode>General</c:formatCode>
                <c:ptCount val="5"/>
                <c:pt idx="0">
                  <c:v>829</c:v>
                </c:pt>
                <c:pt idx="1">
                  <c:v>857</c:v>
                </c:pt>
                <c:pt idx="2">
                  <c:v>282</c:v>
                </c:pt>
                <c:pt idx="3">
                  <c:v>698</c:v>
                </c:pt>
                <c:pt idx="4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1-4B0C-97D3-38D16765DD97}"/>
            </c:ext>
          </c:extLst>
        </c:ser>
        <c:ser>
          <c:idx val="2"/>
          <c:order val="2"/>
          <c:tx>
            <c:strRef>
              <c:f>'Taylor income statment '!$A$14</c:f>
              <c:strCache>
                <c:ptCount val="1"/>
                <c:pt idx="0">
                  <c:v>Net income before taxes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'Taylor income statment 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'Taylor income statment '!$B$14:$F$14</c:f>
              <c:numCache>
                <c:formatCode>General</c:formatCode>
                <c:ptCount val="5"/>
                <c:pt idx="0">
                  <c:v>811</c:v>
                </c:pt>
                <c:pt idx="1">
                  <c:v>836</c:v>
                </c:pt>
                <c:pt idx="2">
                  <c:v>264</c:v>
                </c:pt>
                <c:pt idx="3">
                  <c:v>680</c:v>
                </c:pt>
                <c:pt idx="4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1-4B0C-97D3-38D16765DD97}"/>
            </c:ext>
          </c:extLst>
        </c:ser>
        <c:ser>
          <c:idx val="3"/>
          <c:order val="3"/>
          <c:tx>
            <c:strRef>
              <c:f>'Taylor income statment '!$A$20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'Taylor income statment 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'Taylor income statment '!$B$20:$F$20</c:f>
              <c:numCache>
                <c:formatCode>General</c:formatCode>
                <c:ptCount val="5"/>
                <c:pt idx="0">
                  <c:v>657</c:v>
                </c:pt>
                <c:pt idx="1">
                  <c:v>674</c:v>
                </c:pt>
                <c:pt idx="2">
                  <c:v>217</c:v>
                </c:pt>
                <c:pt idx="3">
                  <c:v>556</c:v>
                </c:pt>
                <c:pt idx="4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1-4B0C-97D3-38D16765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800223"/>
        <c:axId val="1588392335"/>
      </c:lineChart>
      <c:catAx>
        <c:axId val="144280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92335"/>
        <c:crosses val="autoZero"/>
        <c:auto val="1"/>
        <c:lblAlgn val="ctr"/>
        <c:lblOffset val="100"/>
        <c:noMultiLvlLbl val="0"/>
      </c:catAx>
      <c:valAx>
        <c:axId val="15883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0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profitability!$A$76</c:f>
              <c:strCache>
                <c:ptCount val="1"/>
                <c:pt idx="0">
                  <c:v>Dividend per share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profitability!$B$73:$E$73</c:f>
              <c:strCache>
                <c:ptCount val="4"/>
                <c:pt idx="0">
                  <c:v>Taylor Wimpey</c:v>
                </c:pt>
                <c:pt idx="1">
                  <c:v>Berkeley Group </c:v>
                </c:pt>
                <c:pt idx="2">
                  <c:v>Persimmon</c:v>
                </c:pt>
                <c:pt idx="3">
                  <c:v>Redrow</c:v>
                </c:pt>
              </c:strCache>
            </c:strRef>
          </c:cat>
          <c:val>
            <c:numRef>
              <c:f>profitability!$B$76:$E$76</c:f>
              <c:numCache>
                <c:formatCode>0.00</c:formatCode>
                <c:ptCount val="4"/>
                <c:pt idx="0">
                  <c:v>9.0888689407540385E-2</c:v>
                </c:pt>
                <c:pt idx="1">
                  <c:v>0.4857928505957837</c:v>
                </c:pt>
                <c:pt idx="2">
                  <c:v>2.0057142857142858</c:v>
                </c:pt>
                <c:pt idx="3">
                  <c:v>7.0469798657718116E-2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8-2647-9292-E15CF1B4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647327"/>
        <c:axId val="1308036751"/>
      </c:barChart>
      <c:catAx>
        <c:axId val="13076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36751"/>
        <c:crosses val="autoZero"/>
        <c:auto val="1"/>
        <c:lblAlgn val="ctr"/>
        <c:lblOffset val="100"/>
        <c:noMultiLvlLbl val="0"/>
      </c:catAx>
      <c:valAx>
        <c:axId val="13080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profitability!$A$78</c:f>
              <c:strCache>
                <c:ptCount val="1"/>
                <c:pt idx="0">
                  <c:v>Dividend Yield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profitability!$B$73:$E$73</c:f>
              <c:strCache>
                <c:ptCount val="4"/>
                <c:pt idx="0">
                  <c:v>Taylor Wimpey</c:v>
                </c:pt>
                <c:pt idx="1">
                  <c:v>Berkeley Group </c:v>
                </c:pt>
                <c:pt idx="2">
                  <c:v>Persimmon</c:v>
                </c:pt>
                <c:pt idx="3">
                  <c:v>Redrow</c:v>
                </c:pt>
              </c:strCache>
            </c:strRef>
          </c:cat>
          <c:val>
            <c:numRef>
              <c:f>profitability!$B$78:$E$78</c:f>
              <c:numCache>
                <c:formatCode>0.00%</c:formatCode>
                <c:ptCount val="4"/>
                <c:pt idx="0">
                  <c:v>8.9413368821977747E-4</c:v>
                </c:pt>
                <c:pt idx="1">
                  <c:v>1.0924057805167162E-4</c:v>
                </c:pt>
                <c:pt idx="2">
                  <c:v>1.6480807606526588E-3</c:v>
                </c:pt>
                <c:pt idx="3">
                  <c:v>1.5850157142986531E-4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A-5748-A955-0CDD1BC8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92351"/>
        <c:axId val="1459293279"/>
      </c:barChart>
      <c:catAx>
        <c:axId val="6877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93279"/>
        <c:crosses val="autoZero"/>
        <c:auto val="1"/>
        <c:lblAlgn val="ctr"/>
        <c:lblOffset val="100"/>
        <c:noMultiLvlLbl val="0"/>
      </c:catAx>
      <c:valAx>
        <c:axId val="14592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profitability!$A$85</c:f>
              <c:strCache>
                <c:ptCount val="1"/>
                <c:pt idx="0">
                  <c:v>Return on Asset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profitability!$B$82:$F$82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profitability!$B$85:$F$85</c:f>
              <c:numCache>
                <c:formatCode>0.00%</c:formatCode>
                <c:ptCount val="5"/>
                <c:pt idx="0">
                  <c:v>0.12257327750285497</c:v>
                </c:pt>
                <c:pt idx="1">
                  <c:v>0.1302163833075734</c:v>
                </c:pt>
                <c:pt idx="2">
                  <c:v>3.7745694903461469E-2</c:v>
                </c:pt>
                <c:pt idx="3">
                  <c:v>8.9102564102564105E-2</c:v>
                </c:pt>
                <c:pt idx="4">
                  <c:v>9.9336726824001229E-2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F-884B-8D10-622CF0043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21935"/>
        <c:axId val="687860991"/>
      </c:lineChart>
      <c:catAx>
        <c:axId val="6875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60991"/>
        <c:crosses val="autoZero"/>
        <c:auto val="1"/>
        <c:lblAlgn val="ctr"/>
        <c:lblOffset val="100"/>
        <c:noMultiLvlLbl val="0"/>
      </c:catAx>
      <c:valAx>
        <c:axId val="6878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2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profitability!$A$90</c:f>
              <c:strCache>
                <c:ptCount val="1"/>
                <c:pt idx="0">
                  <c:v>Return on Asset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profitability!$B$87:$E$87</c:f>
              <c:strCache>
                <c:ptCount val="4"/>
                <c:pt idx="0">
                  <c:v>Taylor Wimpey</c:v>
                </c:pt>
                <c:pt idx="1">
                  <c:v>Berkeley Group </c:v>
                </c:pt>
                <c:pt idx="2">
                  <c:v>Persimmon</c:v>
                </c:pt>
                <c:pt idx="3">
                  <c:v>Redrow</c:v>
                </c:pt>
              </c:strCache>
            </c:strRef>
          </c:cat>
          <c:val>
            <c:numRef>
              <c:f>profitability!$B$90:$E$90</c:f>
              <c:numCache>
                <c:formatCode>0.00%</c:formatCode>
                <c:ptCount val="4"/>
                <c:pt idx="0">
                  <c:v>9.9336726824001229E-2</c:v>
                </c:pt>
                <c:pt idx="1">
                  <c:v>0.13967476052572955</c:v>
                </c:pt>
                <c:pt idx="2">
                  <c:v>0.13800562405364483</c:v>
                </c:pt>
                <c:pt idx="3">
                  <c:v>8.9436619718309865E-2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E-3643-B9F2-168E3EA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653279"/>
        <c:axId val="1308575391"/>
      </c:barChart>
      <c:catAx>
        <c:axId val="130765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75391"/>
        <c:crosses val="autoZero"/>
        <c:auto val="1"/>
        <c:lblAlgn val="ctr"/>
        <c:lblOffset val="100"/>
        <c:noMultiLvlLbl val="0"/>
      </c:catAx>
      <c:valAx>
        <c:axId val="1308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5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profitability!$A$7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profitability!$B$3:$F$3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profitability!$B$7:$F$7</c:f>
              <c:numCache>
                <c:formatCode>0.00%</c:formatCode>
                <c:ptCount val="5"/>
                <c:pt idx="0">
                  <c:v>0.20359466997211031</c:v>
                </c:pt>
                <c:pt idx="1">
                  <c:v>0.2037484885126965</c:v>
                </c:pt>
                <c:pt idx="2">
                  <c:v>5.4020413243714212E-2</c:v>
                </c:pt>
                <c:pt idx="3">
                  <c:v>0.12888270746407046</c:v>
                </c:pt>
                <c:pt idx="4">
                  <c:v>0.14304753442914261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4-FD4F-B5D1-343EED8E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261007"/>
        <c:axId val="1550590112"/>
      </c:lineChart>
      <c:catAx>
        <c:axId val="115426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90112"/>
        <c:crosses val="autoZero"/>
        <c:auto val="1"/>
        <c:lblAlgn val="ctr"/>
        <c:lblOffset val="100"/>
        <c:noMultiLvlLbl val="0"/>
      </c:catAx>
      <c:valAx>
        <c:axId val="15505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6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profitability!$A$13</c:f>
              <c:strCache>
                <c:ptCount val="1"/>
                <c:pt idx="0">
                  <c:v>Return on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profitability!$B$9:$E$9</c:f>
              <c:strCache>
                <c:ptCount val="4"/>
                <c:pt idx="0">
                  <c:v>Taylor Wimpey</c:v>
                </c:pt>
                <c:pt idx="1">
                  <c:v>Berkeley Group </c:v>
                </c:pt>
                <c:pt idx="2">
                  <c:v>Persimmon</c:v>
                </c:pt>
                <c:pt idx="3">
                  <c:v>Redrow</c:v>
                </c:pt>
              </c:strCache>
            </c:strRef>
          </c:cat>
          <c:val>
            <c:numRef>
              <c:f>profitability!$B$13:$E$13</c:f>
              <c:numCache>
                <c:formatCode>0.00%</c:formatCode>
                <c:ptCount val="4"/>
                <c:pt idx="0">
                  <c:v>0.14304753442914261</c:v>
                </c:pt>
                <c:pt idx="1">
                  <c:v>0.21160985487681405</c:v>
                </c:pt>
                <c:pt idx="2">
                  <c:v>0.18135304150085277</c:v>
                </c:pt>
                <c:pt idx="3">
                  <c:v>0.13568376068376067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6-9E4D-B5D3-36D4C54C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45776"/>
        <c:axId val="688785823"/>
      </c:barChart>
      <c:catAx>
        <c:axId val="10061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85823"/>
        <c:crosses val="autoZero"/>
        <c:auto val="1"/>
        <c:lblAlgn val="ctr"/>
        <c:lblOffset val="100"/>
        <c:noMultiLvlLbl val="0"/>
      </c:catAx>
      <c:valAx>
        <c:axId val="688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profitability!$A$43</c:f>
              <c:strCache>
                <c:ptCount val="1"/>
                <c:pt idx="0">
                  <c:v>Earnings per share (in pence)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profitability!$B$40:$F$40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profitability!$B$43:$F$43</c:f>
              <c:numCache>
                <c:formatCode>0.00</c:formatCode>
                <c:ptCount val="5"/>
                <c:pt idx="0">
                  <c:v>20.114502648256437</c:v>
                </c:pt>
                <c:pt idx="1">
                  <c:v>20.622972890275996</c:v>
                </c:pt>
                <c:pt idx="2">
                  <c:v>6.251440424060843</c:v>
                </c:pt>
                <c:pt idx="3">
                  <c:v>15.277663286895832</c:v>
                </c:pt>
                <c:pt idx="4">
                  <c:v>18.06552962298025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6-3548-892E-DE4F78D3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89087"/>
        <c:axId val="1459442671"/>
      </c:lineChart>
      <c:catAx>
        <c:axId val="14585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2671"/>
        <c:crosses val="autoZero"/>
        <c:auto val="1"/>
        <c:lblAlgn val="ctr"/>
        <c:lblOffset val="100"/>
        <c:noMultiLvlLbl val="0"/>
      </c:catAx>
      <c:valAx>
        <c:axId val="14594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profitability!$A$48</c:f>
              <c:strCache>
                <c:ptCount val="1"/>
                <c:pt idx="0">
                  <c:v>Earnings per share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profitability!$B$45:$E$45</c:f>
              <c:strCache>
                <c:ptCount val="4"/>
                <c:pt idx="0">
                  <c:v>Taylor wimpey</c:v>
                </c:pt>
                <c:pt idx="1">
                  <c:v>Berkeley Group </c:v>
                </c:pt>
                <c:pt idx="2">
                  <c:v>Persimmon</c:v>
                </c:pt>
                <c:pt idx="3">
                  <c:v>Redrow</c:v>
                </c:pt>
              </c:strCache>
            </c:strRef>
          </c:cat>
          <c:val>
            <c:numRef>
              <c:f>profitability!$B$48:$E$48</c:f>
              <c:numCache>
                <c:formatCode>0.000</c:formatCode>
                <c:ptCount val="4"/>
                <c:pt idx="0">
                  <c:v>18.06552962298025</c:v>
                </c:pt>
                <c:pt idx="1">
                  <c:v>574.70210815765358</c:v>
                </c:pt>
                <c:pt idx="2">
                  <c:v>364.57142857142861</c:v>
                </c:pt>
                <c:pt idx="3">
                  <c:v>85.234899328859058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4-2C46-B76A-823FD7FC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526895"/>
        <c:axId val="491939199"/>
      </c:barChart>
      <c:catAx>
        <c:axId val="14595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9199"/>
        <c:crosses val="autoZero"/>
        <c:auto val="1"/>
        <c:lblAlgn val="ctr"/>
        <c:lblOffset val="100"/>
        <c:noMultiLvlLbl val="0"/>
      </c:catAx>
      <c:valAx>
        <c:axId val="4919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profitability!$A$56</c:f>
              <c:strCache>
                <c:ptCount val="1"/>
                <c:pt idx="0">
                  <c:v>PE ratio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profitability!$B$53:$F$53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profitability!$B$56:$F$56</c:f>
              <c:numCache>
                <c:formatCode>0.00</c:formatCode>
                <c:ptCount val="5"/>
                <c:pt idx="0">
                  <c:v>6.7737195585996952</c:v>
                </c:pt>
                <c:pt idx="1">
                  <c:v>9.3778913946587519</c:v>
                </c:pt>
                <c:pt idx="2">
                  <c:v>26.521887557603691</c:v>
                </c:pt>
                <c:pt idx="3">
                  <c:v>11.48735881294964</c:v>
                </c:pt>
                <c:pt idx="4">
                  <c:v>5.6267378881987584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B-DF43-9874-985E762C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359247"/>
        <c:axId val="1307660607"/>
      </c:lineChart>
      <c:catAx>
        <c:axId val="145935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60607"/>
        <c:crosses val="autoZero"/>
        <c:auto val="1"/>
        <c:lblAlgn val="ctr"/>
        <c:lblOffset val="100"/>
        <c:noMultiLvlLbl val="0"/>
      </c:catAx>
      <c:valAx>
        <c:axId val="13076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5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profitability!$A$61</c:f>
              <c:strCache>
                <c:ptCount val="1"/>
                <c:pt idx="0">
                  <c:v>PE ratio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profitability!$B$58:$E$58</c:f>
              <c:strCache>
                <c:ptCount val="4"/>
                <c:pt idx="0">
                  <c:v>Taylor Wimpey</c:v>
                </c:pt>
                <c:pt idx="1">
                  <c:v>Berkeley Group </c:v>
                </c:pt>
                <c:pt idx="2">
                  <c:v>Persimmon</c:v>
                </c:pt>
                <c:pt idx="3">
                  <c:v>Redrow</c:v>
                </c:pt>
              </c:strCache>
            </c:strRef>
          </c:cat>
          <c:val>
            <c:numRef>
              <c:f>profitability!$B$61:$E$61</c:f>
              <c:numCache>
                <c:formatCode>0.00</c:formatCode>
                <c:ptCount val="4"/>
                <c:pt idx="0">
                  <c:v>6.7737195585996952</c:v>
                </c:pt>
                <c:pt idx="1">
                  <c:v>0.12923366497810965</c:v>
                </c:pt>
                <c:pt idx="2">
                  <c:v>0.29956567672262008</c:v>
                </c:pt>
                <c:pt idx="3">
                  <c:v>0.19171142449136089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A-E34C-ABB2-A03261F2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678287"/>
        <c:axId val="1307609183"/>
      </c:barChart>
      <c:catAx>
        <c:axId val="13076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09183"/>
        <c:crosses val="autoZero"/>
        <c:auto val="1"/>
        <c:lblAlgn val="ctr"/>
        <c:lblOffset val="100"/>
        <c:noMultiLvlLbl val="0"/>
      </c:catAx>
      <c:valAx>
        <c:axId val="13076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profitability!$A$68</c:f>
              <c:strCache>
                <c:ptCount val="1"/>
                <c:pt idx="0">
                  <c:v>Dividend Per Share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profitability!$B$65:$F$65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profitability!$B$68:$F$68</c:f>
              <c:numCache>
                <c:formatCode>0.00</c:formatCode>
                <c:ptCount val="5"/>
                <c:pt idx="0">
                  <c:v>0.15307840675994244</c:v>
                </c:pt>
                <c:pt idx="1">
                  <c:v>0.18358729575913349</c:v>
                </c:pt>
                <c:pt idx="2">
                  <c:v>0</c:v>
                </c:pt>
                <c:pt idx="3">
                  <c:v>8.2982991234578071E-2</c:v>
                </c:pt>
                <c:pt idx="4">
                  <c:v>9.0888689407540385E-2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164B-9E9E-B9442DFE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128031"/>
        <c:axId val="1307958159"/>
      </c:lineChart>
      <c:catAx>
        <c:axId val="6881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58159"/>
        <c:crosses val="autoZero"/>
        <c:auto val="1"/>
        <c:lblAlgn val="ctr"/>
        <c:lblOffset val="100"/>
        <c:noMultiLvlLbl val="0"/>
      </c:catAx>
      <c:valAx>
        <c:axId val="1307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profitability!$A$70</c:f>
              <c:strCache>
                <c:ptCount val="1"/>
                <c:pt idx="0">
                  <c:v>Dividend Yield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profitability!$B$65:$F$65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profitability!$B$70:$F$70</c:f>
              <c:numCache>
                <c:formatCode>0.00%</c:formatCode>
                <c:ptCount val="5"/>
                <c:pt idx="0">
                  <c:v>1.123511242274807E-3</c:v>
                </c:pt>
                <c:pt idx="1">
                  <c:v>9.4926212905446479E-4</c:v>
                </c:pt>
                <c:pt idx="2">
                  <c:v>0</c:v>
                </c:pt>
                <c:pt idx="3">
                  <c:v>4.7283755689218274E-4</c:v>
                </c:pt>
                <c:pt idx="4">
                  <c:v>8.9413368821977747E-4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9-1443-B584-384A8498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539119"/>
        <c:axId val="1308166847"/>
      </c:lineChart>
      <c:catAx>
        <c:axId val="14595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66847"/>
        <c:crosses val="autoZero"/>
        <c:auto val="1"/>
        <c:lblAlgn val="ctr"/>
        <c:lblOffset val="100"/>
        <c:noMultiLvlLbl val="0"/>
      </c:catAx>
      <c:valAx>
        <c:axId val="13081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3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3</xdr:row>
      <xdr:rowOff>28575</xdr:rowOff>
    </xdr:from>
    <xdr:to>
      <xdr:col>16</xdr:col>
      <xdr:colOff>219075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29DBD-53E5-5641-06DC-5A63346D4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473121</xdr:colOff>
      <xdr:row>1</xdr:row>
      <xdr:rowOff>68329</xdr:rowOff>
    </xdr:from>
    <xdr:to>
      <xdr:col>13</xdr:col>
      <xdr:colOff>349698</xdr:colOff>
      <xdr:row>15</xdr:row>
      <xdr:rowOff>182092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67408-4DD2-915F-2568-4E00AA89C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565727</xdr:colOff>
      <xdr:row>1</xdr:row>
      <xdr:rowOff>100445</xdr:rowOff>
    </xdr:from>
    <xdr:to>
      <xdr:col>20</xdr:col>
      <xdr:colOff>450273</xdr:colOff>
      <xdr:row>15</xdr:row>
      <xdr:rowOff>95827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ED142-FB19-67E2-2C1C-DB62DAA5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288637</xdr:colOff>
      <xdr:row>23</xdr:row>
      <xdr:rowOff>88899</xdr:rowOff>
    </xdr:from>
    <xdr:to>
      <xdr:col>14</xdr:col>
      <xdr:colOff>173182</xdr:colOff>
      <xdr:row>37</xdr:row>
      <xdr:rowOff>84281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A0EF47-FB21-9696-5725-11AE34E6A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415636</xdr:colOff>
      <xdr:row>23</xdr:row>
      <xdr:rowOff>111990</xdr:rowOff>
    </xdr:from>
    <xdr:to>
      <xdr:col>21</xdr:col>
      <xdr:colOff>300182</xdr:colOff>
      <xdr:row>37</xdr:row>
      <xdr:rowOff>107372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5EF749-4747-E381-F796-21E1331D7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11546</xdr:colOff>
      <xdr:row>46</xdr:row>
      <xdr:rowOff>123538</xdr:rowOff>
    </xdr:from>
    <xdr:to>
      <xdr:col>13</xdr:col>
      <xdr:colOff>565727</xdr:colOff>
      <xdr:row>60</xdr:row>
      <xdr:rowOff>118919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3C4A5C-F8F1-46E9-CE85-DDAB33CFE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254000</xdr:colOff>
      <xdr:row>46</xdr:row>
      <xdr:rowOff>123538</xdr:rowOff>
    </xdr:from>
    <xdr:to>
      <xdr:col>21</xdr:col>
      <xdr:colOff>138546</xdr:colOff>
      <xdr:row>60</xdr:row>
      <xdr:rowOff>118919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0B5573-4F68-6D43-3BA3-2F36FFEAD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23091</xdr:colOff>
      <xdr:row>61</xdr:row>
      <xdr:rowOff>146627</xdr:rowOff>
    </xdr:from>
    <xdr:to>
      <xdr:col>13</xdr:col>
      <xdr:colOff>577272</xdr:colOff>
      <xdr:row>75</xdr:row>
      <xdr:rowOff>142008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CDF8B6-C26A-FBE1-C727-FBD6EB9B6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138546</xdr:colOff>
      <xdr:row>61</xdr:row>
      <xdr:rowOff>135082</xdr:rowOff>
    </xdr:from>
    <xdr:to>
      <xdr:col>21</xdr:col>
      <xdr:colOff>23092</xdr:colOff>
      <xdr:row>75</xdr:row>
      <xdr:rowOff>130463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C1685E-51DB-0B1D-25B5-9F0DB6592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46183</xdr:colOff>
      <xdr:row>76</xdr:row>
      <xdr:rowOff>19627</xdr:rowOff>
    </xdr:from>
    <xdr:to>
      <xdr:col>13</xdr:col>
      <xdr:colOff>600364</xdr:colOff>
      <xdr:row>90</xdr:row>
      <xdr:rowOff>15009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179913-0BE0-598F-83A0-AF1C65323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161636</xdr:colOff>
      <xdr:row>76</xdr:row>
      <xdr:rowOff>42719</xdr:rowOff>
    </xdr:from>
    <xdr:to>
      <xdr:col>21</xdr:col>
      <xdr:colOff>46182</xdr:colOff>
      <xdr:row>90</xdr:row>
      <xdr:rowOff>38101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B0FB28-A508-7A01-6D8D-F12BC3954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254000</xdr:colOff>
      <xdr:row>91</xdr:row>
      <xdr:rowOff>77355</xdr:rowOff>
    </xdr:from>
    <xdr:to>
      <xdr:col>3</xdr:col>
      <xdr:colOff>450273</xdr:colOff>
      <xdr:row>105</xdr:row>
      <xdr:rowOff>72737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E12200-6B14-65E4-D4C6-C57418649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900546</xdr:colOff>
      <xdr:row>91</xdr:row>
      <xdr:rowOff>65809</xdr:rowOff>
    </xdr:from>
    <xdr:to>
      <xdr:col>9</xdr:col>
      <xdr:colOff>473364</xdr:colOff>
      <xdr:row>105</xdr:row>
      <xdr:rowOff>61191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9162BCC-889C-FC60-A5D6-AE84EAC4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611F-E51C-4928-A84C-6B03ACE0403F}">
  <dimension ref="A1:J47"/>
  <sheetViews>
    <sheetView topLeftCell="A36" zoomScale="134" workbookViewId="0">
      <selection activeCell="A47" sqref="A47"/>
    </sheetView>
  </sheetViews>
  <sheetFormatPr defaultColWidth="8.6328125" defaultRowHeight="14.5" x14ac:dyDescent="0.35"/>
  <cols>
    <col min="1" max="1" width="36" style="3" bestFit="1" customWidth="1"/>
    <col min="2" max="2" width="4.453125" style="3" customWidth="1"/>
    <col min="3" max="3" width="7" style="3" customWidth="1"/>
    <col min="4" max="4" width="4.453125" style="3" bestFit="1" customWidth="1"/>
    <col min="5" max="5" width="7.36328125" style="3" bestFit="1" customWidth="1"/>
    <col min="6" max="6" width="4.453125" style="3" bestFit="1" customWidth="1"/>
    <col min="7" max="7" width="7" style="3" customWidth="1"/>
    <col min="8" max="8" width="4.453125" style="3" bestFit="1" customWidth="1"/>
    <col min="9" max="9" width="7" style="32" bestFit="1" customWidth="1"/>
    <col min="10" max="10" width="4.453125" style="3" bestFit="1" customWidth="1"/>
    <col min="11" max="16384" width="8.6328125" style="3"/>
  </cols>
  <sheetData>
    <row r="1" spans="1:10" x14ac:dyDescent="0.35">
      <c r="A1" s="19" t="s">
        <v>0</v>
      </c>
      <c r="B1" s="20">
        <v>2022</v>
      </c>
      <c r="C1" s="20"/>
      <c r="D1" s="20">
        <v>2021</v>
      </c>
      <c r="E1" s="20"/>
      <c r="F1" s="20">
        <v>2020</v>
      </c>
      <c r="G1" s="20"/>
      <c r="H1" s="20">
        <v>2019</v>
      </c>
      <c r="I1" s="29"/>
      <c r="J1" s="20">
        <v>2018</v>
      </c>
    </row>
    <row r="2" spans="1:10" ht="14.5" customHeight="1" x14ac:dyDescent="0.35">
      <c r="A2" s="21" t="s">
        <v>1</v>
      </c>
      <c r="B2" s="21"/>
      <c r="C2" s="21"/>
      <c r="D2" s="21"/>
      <c r="E2" s="21"/>
      <c r="F2" s="21"/>
      <c r="G2" s="21"/>
      <c r="H2" s="21"/>
      <c r="I2" s="30"/>
      <c r="J2" s="21"/>
    </row>
    <row r="3" spans="1:10" x14ac:dyDescent="0.35">
      <c r="A3" s="22" t="s">
        <v>2</v>
      </c>
      <c r="B3" s="23">
        <v>4420</v>
      </c>
      <c r="C3" s="31">
        <f>IFERROR((B3-D3)/D3,0)</f>
        <v>3.1505250875145857E-2</v>
      </c>
      <c r="D3" s="23">
        <v>4285</v>
      </c>
      <c r="E3" s="31">
        <f>IFERROR((D3-F3)/F3,0)</f>
        <v>0.53584229390681004</v>
      </c>
      <c r="F3" s="23">
        <v>2790</v>
      </c>
      <c r="G3" s="31">
        <f>IFERROR((F3-H3)/H3,0)</f>
        <v>-0.35729094678645473</v>
      </c>
      <c r="H3" s="23">
        <v>4341</v>
      </c>
      <c r="I3" s="31">
        <f>IFERROR((H3-J3)/J3,0)</f>
        <v>6.3449289563939248E-2</v>
      </c>
      <c r="J3" s="23">
        <v>4082</v>
      </c>
    </row>
    <row r="4" spans="1:10" ht="14.5" customHeight="1" x14ac:dyDescent="0.35">
      <c r="A4" s="21" t="s">
        <v>3</v>
      </c>
      <c r="B4" s="21"/>
      <c r="C4" s="31">
        <f t="shared" ref="C4" si="0">IFERROR((B4-D4)/D4,0)</f>
        <v>0</v>
      </c>
      <c r="D4" s="21"/>
      <c r="E4" s="31">
        <f t="shared" ref="E4:G47" si="1">IFERROR((D4-F4)/F4,0)</f>
        <v>0</v>
      </c>
      <c r="F4" s="21"/>
      <c r="G4" s="31">
        <f t="shared" si="1"/>
        <v>0</v>
      </c>
      <c r="H4" s="21"/>
      <c r="I4" s="31">
        <f t="shared" ref="I4:I47" si="2">IFERROR((H4-J4)/J4,0)</f>
        <v>0</v>
      </c>
      <c r="J4" s="21"/>
    </row>
    <row r="5" spans="1:10" x14ac:dyDescent="0.35">
      <c r="A5" s="22" t="s">
        <v>4</v>
      </c>
      <c r="B5" s="23">
        <v>3288</v>
      </c>
      <c r="C5" s="31">
        <f t="shared" ref="C5" si="3">IFERROR((B5-D5)/D5,0)</f>
        <v>9.2081031307550652E-3</v>
      </c>
      <c r="D5" s="23">
        <v>3258</v>
      </c>
      <c r="E5" s="31">
        <f t="shared" si="1"/>
        <v>0.42022667829119442</v>
      </c>
      <c r="F5" s="23">
        <v>2294</v>
      </c>
      <c r="G5" s="31">
        <f t="shared" si="1"/>
        <v>-0.30421595389748257</v>
      </c>
      <c r="H5" s="23">
        <v>3297</v>
      </c>
      <c r="I5" s="31">
        <f t="shared" si="2"/>
        <v>9.6077127659574463E-2</v>
      </c>
      <c r="J5" s="23">
        <v>3008</v>
      </c>
    </row>
    <row r="6" spans="1:10" x14ac:dyDescent="0.35">
      <c r="A6" s="22" t="s">
        <v>5</v>
      </c>
      <c r="B6" s="24">
        <v>221</v>
      </c>
      <c r="C6" s="31">
        <f t="shared" ref="C6" si="4">IFERROR((B6-D6)/D6,0)</f>
        <v>4.7393364928909949E-2</v>
      </c>
      <c r="D6" s="24">
        <v>211</v>
      </c>
      <c r="E6" s="31">
        <f t="shared" si="1"/>
        <v>1.932367149758454E-2</v>
      </c>
      <c r="F6" s="24">
        <v>207</v>
      </c>
      <c r="G6" s="31">
        <f t="shared" si="1"/>
        <v>-1.4285714285714285E-2</v>
      </c>
      <c r="H6" s="24">
        <v>210</v>
      </c>
      <c r="I6" s="31">
        <f t="shared" si="2"/>
        <v>-1.4084507042253521E-2</v>
      </c>
      <c r="J6" s="24">
        <v>213</v>
      </c>
    </row>
    <row r="7" spans="1:10" x14ac:dyDescent="0.35">
      <c r="A7" s="22" t="s">
        <v>6</v>
      </c>
      <c r="B7" s="24" t="s">
        <v>7</v>
      </c>
      <c r="C7" s="31">
        <f t="shared" ref="C7" si="5">IFERROR((B7-D7)/D7,0)</f>
        <v>0</v>
      </c>
      <c r="D7" s="24" t="s">
        <v>7</v>
      </c>
      <c r="E7" s="31">
        <f t="shared" si="1"/>
        <v>0</v>
      </c>
      <c r="F7" s="24" t="s">
        <v>7</v>
      </c>
      <c r="G7" s="31">
        <f t="shared" si="1"/>
        <v>0</v>
      </c>
      <c r="H7" s="24">
        <v>1.6</v>
      </c>
      <c r="I7" s="31">
        <f t="shared" si="2"/>
        <v>0</v>
      </c>
      <c r="J7" s="24" t="s">
        <v>7</v>
      </c>
    </row>
    <row r="8" spans="1:10" x14ac:dyDescent="0.35">
      <c r="A8" s="22" t="s">
        <v>8</v>
      </c>
      <c r="B8" s="24">
        <v>80</v>
      </c>
      <c r="C8" s="31">
        <f t="shared" ref="C8" si="6">IFERROR((B8-D8)/D8,0)</f>
        <v>-0.36</v>
      </c>
      <c r="D8" s="24">
        <v>125</v>
      </c>
      <c r="E8" s="31">
        <f t="shared" si="1"/>
        <v>11.5</v>
      </c>
      <c r="F8" s="24">
        <v>10</v>
      </c>
      <c r="G8" s="31">
        <f t="shared" si="1"/>
        <v>-1.7142857142857142</v>
      </c>
      <c r="H8" s="24">
        <v>-14</v>
      </c>
      <c r="I8" s="31">
        <f t="shared" si="2"/>
        <v>-1.3043478260869565</v>
      </c>
      <c r="J8" s="24">
        <v>46</v>
      </c>
    </row>
    <row r="9" spans="1:10" x14ac:dyDescent="0.35">
      <c r="A9" s="22" t="s">
        <v>9</v>
      </c>
      <c r="B9" s="24">
        <v>4.2</v>
      </c>
      <c r="C9" s="31">
        <f t="shared" ref="C9" si="7">IFERROR((B9-D9)/D9,0)</f>
        <v>-1.5833333333333333</v>
      </c>
      <c r="D9" s="24">
        <v>-7.2</v>
      </c>
      <c r="E9" s="31">
        <f t="shared" si="1"/>
        <v>1.8800000000000001</v>
      </c>
      <c r="F9" s="24">
        <v>-2.5</v>
      </c>
      <c r="G9" s="31">
        <f t="shared" si="1"/>
        <v>-0.75</v>
      </c>
      <c r="H9" s="24">
        <v>-10</v>
      </c>
      <c r="I9" s="31">
        <f t="shared" si="2"/>
        <v>-0.23076923076923078</v>
      </c>
      <c r="J9" s="24">
        <v>-13</v>
      </c>
    </row>
    <row r="10" spans="1:10" x14ac:dyDescent="0.35">
      <c r="A10" s="25" t="s">
        <v>10</v>
      </c>
      <c r="B10" s="26">
        <v>3592</v>
      </c>
      <c r="C10" s="31">
        <f t="shared" ref="C10" si="8">IFERROR((B10-D10)/D10,0)</f>
        <v>1.3939224979091162E-3</v>
      </c>
      <c r="D10" s="26">
        <v>3587</v>
      </c>
      <c r="E10" s="31">
        <f t="shared" si="1"/>
        <v>0.4302232854864434</v>
      </c>
      <c r="F10" s="26">
        <v>2508</v>
      </c>
      <c r="G10" s="31">
        <f t="shared" si="1"/>
        <v>-0.28034433285509325</v>
      </c>
      <c r="H10" s="26">
        <v>3485</v>
      </c>
      <c r="I10" s="31">
        <f t="shared" si="2"/>
        <v>7.1318782662158006E-2</v>
      </c>
      <c r="J10" s="26">
        <v>3253</v>
      </c>
    </row>
    <row r="11" spans="1:10" x14ac:dyDescent="0.35">
      <c r="A11" s="25" t="s">
        <v>11</v>
      </c>
      <c r="B11" s="27">
        <v>828</v>
      </c>
      <c r="C11" s="31">
        <f t="shared" ref="C11" si="9">IFERROR((B11-D11)/D11,0)</f>
        <v>0.18624641833810887</v>
      </c>
      <c r="D11" s="27">
        <v>698</v>
      </c>
      <c r="E11" s="31">
        <f t="shared" si="1"/>
        <v>1.4751773049645389</v>
      </c>
      <c r="F11" s="27">
        <v>282</v>
      </c>
      <c r="G11" s="31">
        <f t="shared" si="1"/>
        <v>-0.67094515752625439</v>
      </c>
      <c r="H11" s="27">
        <v>857</v>
      </c>
      <c r="I11" s="31">
        <f t="shared" si="2"/>
        <v>3.3775633293124246E-2</v>
      </c>
      <c r="J11" s="27">
        <v>829</v>
      </c>
    </row>
    <row r="12" spans="1:10" x14ac:dyDescent="0.35">
      <c r="A12" s="22" t="s">
        <v>12</v>
      </c>
      <c r="B12" s="24">
        <v>-19</v>
      </c>
      <c r="C12" s="31">
        <f t="shared" ref="C12" si="10">IFERROR((B12-D12)/D12,0)</f>
        <v>-0.05</v>
      </c>
      <c r="D12" s="24">
        <v>-20</v>
      </c>
      <c r="E12" s="31">
        <f t="shared" si="1"/>
        <v>-4.7619047619047616E-2</v>
      </c>
      <c r="F12" s="24">
        <v>-21</v>
      </c>
      <c r="G12" s="31">
        <f t="shared" si="1"/>
        <v>-0.16</v>
      </c>
      <c r="H12" s="24">
        <v>-25</v>
      </c>
      <c r="I12" s="31">
        <f t="shared" si="2"/>
        <v>0.25</v>
      </c>
      <c r="J12" s="24">
        <v>-20</v>
      </c>
    </row>
    <row r="13" spans="1:10" ht="21.5" customHeight="1" x14ac:dyDescent="0.35">
      <c r="A13" s="21" t="s">
        <v>13</v>
      </c>
      <c r="B13" s="21"/>
      <c r="C13" s="31">
        <f t="shared" ref="C13" si="11">IFERROR((B13-D13)/D13,0)</f>
        <v>0</v>
      </c>
      <c r="D13" s="21"/>
      <c r="E13" s="31">
        <f t="shared" si="1"/>
        <v>0</v>
      </c>
      <c r="F13" s="21"/>
      <c r="G13" s="31">
        <f t="shared" si="1"/>
        <v>0</v>
      </c>
      <c r="H13" s="21"/>
      <c r="I13" s="31">
        <f t="shared" si="2"/>
        <v>0</v>
      </c>
      <c r="J13" s="21"/>
    </row>
    <row r="14" spans="1:10" x14ac:dyDescent="0.35">
      <c r="A14" s="25" t="s">
        <v>14</v>
      </c>
      <c r="B14" s="27">
        <v>828</v>
      </c>
      <c r="C14" s="31">
        <f t="shared" ref="C14" si="12">IFERROR((B14-D14)/D14,0)</f>
        <v>0.21764705882352942</v>
      </c>
      <c r="D14" s="27">
        <v>680</v>
      </c>
      <c r="E14" s="31">
        <f t="shared" si="1"/>
        <v>1.5757575757575757</v>
      </c>
      <c r="F14" s="27">
        <v>264</v>
      </c>
      <c r="G14" s="31">
        <f t="shared" si="1"/>
        <v>-0.68421052631578949</v>
      </c>
      <c r="H14" s="27">
        <v>836</v>
      </c>
      <c r="I14" s="31">
        <f t="shared" si="2"/>
        <v>3.0826140567200986E-2</v>
      </c>
      <c r="J14" s="27">
        <v>811</v>
      </c>
    </row>
    <row r="15" spans="1:10" x14ac:dyDescent="0.35">
      <c r="A15" s="22" t="s">
        <v>15</v>
      </c>
      <c r="B15" s="24">
        <v>184</v>
      </c>
      <c r="C15" s="31">
        <f t="shared" ref="C15" si="13">IFERROR((B15-D15)/D15,0)</f>
        <v>0.4838709677419355</v>
      </c>
      <c r="D15" s="24">
        <v>124</v>
      </c>
      <c r="E15" s="31">
        <f t="shared" si="1"/>
        <v>1.6382978723404256</v>
      </c>
      <c r="F15" s="24">
        <v>47</v>
      </c>
      <c r="G15" s="31">
        <f t="shared" si="1"/>
        <v>-0.70987654320987659</v>
      </c>
      <c r="H15" s="24">
        <v>162</v>
      </c>
      <c r="I15" s="31">
        <f t="shared" si="2"/>
        <v>5.1948051948051951E-2</v>
      </c>
      <c r="J15" s="24">
        <v>154</v>
      </c>
    </row>
    <row r="16" spans="1:10" x14ac:dyDescent="0.35">
      <c r="A16" s="25" t="s">
        <v>16</v>
      </c>
      <c r="B16" s="27">
        <v>644</v>
      </c>
      <c r="C16" s="31">
        <f t="shared" ref="C16" si="14">IFERROR((B16-D16)/D16,0)</f>
        <v>0.15827338129496402</v>
      </c>
      <c r="D16" s="27">
        <v>556</v>
      </c>
      <c r="E16" s="31">
        <f t="shared" si="1"/>
        <v>1.5622119815668203</v>
      </c>
      <c r="F16" s="27">
        <v>217</v>
      </c>
      <c r="G16" s="31">
        <f t="shared" si="1"/>
        <v>-0.67804154302670627</v>
      </c>
      <c r="H16" s="27">
        <v>674</v>
      </c>
      <c r="I16" s="31">
        <f t="shared" si="2"/>
        <v>2.5875190258751901E-2</v>
      </c>
      <c r="J16" s="27">
        <v>657</v>
      </c>
    </row>
    <row r="17" spans="1:10" x14ac:dyDescent="0.35">
      <c r="A17" s="22" t="s">
        <v>17</v>
      </c>
      <c r="B17" s="24" t="s">
        <v>7</v>
      </c>
      <c r="C17" s="31">
        <f t="shared" ref="C17" si="15">IFERROR((B17-D17)/D17,0)</f>
        <v>0</v>
      </c>
      <c r="D17" s="24" t="s">
        <v>7</v>
      </c>
      <c r="E17" s="31">
        <f t="shared" si="1"/>
        <v>0</v>
      </c>
      <c r="F17" s="24" t="s">
        <v>7</v>
      </c>
      <c r="G17" s="31">
        <f t="shared" si="1"/>
        <v>0</v>
      </c>
      <c r="H17" s="24" t="s">
        <v>7</v>
      </c>
      <c r="I17" s="31">
        <f t="shared" si="2"/>
        <v>0</v>
      </c>
      <c r="J17" s="24" t="s">
        <v>7</v>
      </c>
    </row>
    <row r="18" spans="1:10" x14ac:dyDescent="0.35">
      <c r="A18" s="25" t="s">
        <v>18</v>
      </c>
      <c r="B18" s="27">
        <v>644</v>
      </c>
      <c r="C18" s="31">
        <f t="shared" ref="C18" si="16">IFERROR((B18-D18)/D18,0)</f>
        <v>0.15827338129496402</v>
      </c>
      <c r="D18" s="27">
        <v>556</v>
      </c>
      <c r="E18" s="31">
        <f t="shared" si="1"/>
        <v>1.5622119815668203</v>
      </c>
      <c r="F18" s="27">
        <v>217</v>
      </c>
      <c r="G18" s="31">
        <f t="shared" si="1"/>
        <v>-0.67804154302670627</v>
      </c>
      <c r="H18" s="27">
        <v>674</v>
      </c>
      <c r="I18" s="31">
        <f t="shared" si="2"/>
        <v>2.5875190258751901E-2</v>
      </c>
      <c r="J18" s="27">
        <v>657</v>
      </c>
    </row>
    <row r="19" spans="1:10" x14ac:dyDescent="0.35">
      <c r="A19" s="22" t="s">
        <v>19</v>
      </c>
      <c r="B19" s="24" t="s">
        <v>7</v>
      </c>
      <c r="C19" s="31">
        <f t="shared" ref="C19" si="17">IFERROR((B19-D19)/D19,0)</f>
        <v>0</v>
      </c>
      <c r="D19" s="24" t="s">
        <v>7</v>
      </c>
      <c r="E19" s="31">
        <f t="shared" si="1"/>
        <v>0</v>
      </c>
      <c r="F19" s="24" t="s">
        <v>7</v>
      </c>
      <c r="G19" s="31">
        <f t="shared" si="1"/>
        <v>0</v>
      </c>
      <c r="H19" s="24" t="s">
        <v>7</v>
      </c>
      <c r="I19" s="31">
        <f t="shared" si="2"/>
        <v>0</v>
      </c>
      <c r="J19" s="24" t="s">
        <v>7</v>
      </c>
    </row>
    <row r="20" spans="1:10" x14ac:dyDescent="0.35">
      <c r="A20" s="25" t="s">
        <v>20</v>
      </c>
      <c r="B20" s="27">
        <v>644</v>
      </c>
      <c r="C20" s="31">
        <f t="shared" ref="C20" si="18">IFERROR((B20-D20)/D20,0)</f>
        <v>0.15827338129496402</v>
      </c>
      <c r="D20" s="27">
        <v>556</v>
      </c>
      <c r="E20" s="31">
        <f t="shared" si="1"/>
        <v>1.5622119815668203</v>
      </c>
      <c r="F20" s="27">
        <v>217</v>
      </c>
      <c r="G20" s="31">
        <f t="shared" si="1"/>
        <v>-0.67804154302670627</v>
      </c>
      <c r="H20" s="27">
        <v>674</v>
      </c>
      <c r="I20" s="31">
        <f t="shared" si="2"/>
        <v>2.5875190258751901E-2</v>
      </c>
      <c r="J20" s="27">
        <v>657</v>
      </c>
    </row>
    <row r="21" spans="1:10" x14ac:dyDescent="0.35">
      <c r="A21" s="25" t="s">
        <v>21</v>
      </c>
      <c r="B21" s="27">
        <v>644</v>
      </c>
      <c r="C21" s="31">
        <f t="shared" ref="C21" si="19">IFERROR((B21-D21)/D21,0)</f>
        <v>0.15827338129496402</v>
      </c>
      <c r="D21" s="27">
        <v>556</v>
      </c>
      <c r="E21" s="31">
        <f t="shared" si="1"/>
        <v>1.5622119815668203</v>
      </c>
      <c r="F21" s="27">
        <v>217</v>
      </c>
      <c r="G21" s="31">
        <f t="shared" si="1"/>
        <v>-0.67804154302670627</v>
      </c>
      <c r="H21" s="27">
        <v>674</v>
      </c>
      <c r="I21" s="31">
        <f t="shared" si="2"/>
        <v>2.5875190258751901E-2</v>
      </c>
      <c r="J21" s="27">
        <v>657</v>
      </c>
    </row>
    <row r="22" spans="1:10" x14ac:dyDescent="0.35">
      <c r="A22" s="25" t="s">
        <v>22</v>
      </c>
      <c r="B22" s="27">
        <v>644</v>
      </c>
      <c r="C22" s="31">
        <f t="shared" ref="C22" si="20">IFERROR((B22-D22)/D22,0)</f>
        <v>0.15827338129496402</v>
      </c>
      <c r="D22" s="27">
        <v>556</v>
      </c>
      <c r="E22" s="31">
        <f t="shared" si="1"/>
        <v>1.5622119815668203</v>
      </c>
      <c r="F22" s="27">
        <v>217</v>
      </c>
      <c r="G22" s="31">
        <f t="shared" si="1"/>
        <v>-0.67804154302670627</v>
      </c>
      <c r="H22" s="27">
        <v>674</v>
      </c>
      <c r="I22" s="31">
        <f t="shared" si="2"/>
        <v>2.5875190258751901E-2</v>
      </c>
      <c r="J22" s="27">
        <v>657</v>
      </c>
    </row>
    <row r="23" spans="1:10" ht="14.5" customHeight="1" x14ac:dyDescent="0.35">
      <c r="A23" s="21" t="s">
        <v>23</v>
      </c>
      <c r="B23" s="21"/>
      <c r="C23" s="31">
        <f t="shared" ref="C23" si="21">IFERROR((B23-D23)/D23,0)</f>
        <v>0</v>
      </c>
      <c r="D23" s="21"/>
      <c r="E23" s="31">
        <f t="shared" si="1"/>
        <v>0</v>
      </c>
      <c r="F23" s="21"/>
      <c r="G23" s="31">
        <f t="shared" si="1"/>
        <v>0</v>
      </c>
      <c r="H23" s="21"/>
      <c r="I23" s="31">
        <f t="shared" si="2"/>
        <v>0</v>
      </c>
      <c r="J23" s="21"/>
    </row>
    <row r="24" spans="1:10" x14ac:dyDescent="0.35">
      <c r="A24" s="22" t="s">
        <v>24</v>
      </c>
      <c r="B24" s="23">
        <v>3565</v>
      </c>
      <c r="C24" s="31">
        <f t="shared" ref="C24" si="22">IFERROR((B24-D24)/D24,0)</f>
        <v>-2.0335256938719428E-2</v>
      </c>
      <c r="D24" s="23">
        <v>3639</v>
      </c>
      <c r="E24" s="31">
        <f t="shared" si="1"/>
        <v>4.8401037165082109E-2</v>
      </c>
      <c r="F24" s="23">
        <v>3471</v>
      </c>
      <c r="G24" s="31">
        <f t="shared" si="1"/>
        <v>6.2117503059975522E-2</v>
      </c>
      <c r="H24" s="23">
        <v>3268</v>
      </c>
      <c r="I24" s="31">
        <f t="shared" si="2"/>
        <v>6.1236987140232701E-4</v>
      </c>
      <c r="J24" s="23">
        <v>3266</v>
      </c>
    </row>
    <row r="25" spans="1:10" x14ac:dyDescent="0.35">
      <c r="A25" s="22" t="s">
        <v>25</v>
      </c>
      <c r="B25" s="24">
        <v>0.18</v>
      </c>
      <c r="C25" s="31">
        <f t="shared" ref="C25" si="23">IFERROR((B25-D25)/D25,0)</f>
        <v>0.2</v>
      </c>
      <c r="D25" s="24">
        <v>0.15</v>
      </c>
      <c r="E25" s="31">
        <f t="shared" si="1"/>
        <v>1.5</v>
      </c>
      <c r="F25" s="24">
        <v>0.06</v>
      </c>
      <c r="G25" s="31">
        <f t="shared" si="1"/>
        <v>-0.7142857142857143</v>
      </c>
      <c r="H25" s="24">
        <v>0.21</v>
      </c>
      <c r="I25" s="31">
        <f t="shared" si="2"/>
        <v>4.9999999999999906E-2</v>
      </c>
      <c r="J25" s="24">
        <v>0.2</v>
      </c>
    </row>
    <row r="26" spans="1:10" x14ac:dyDescent="0.35">
      <c r="A26" s="22" t="s">
        <v>26</v>
      </c>
      <c r="B26" s="24">
        <v>0.18</v>
      </c>
      <c r="C26" s="31">
        <f t="shared" ref="C26" si="24">IFERROR((B26-D26)/D26,0)</f>
        <v>0.2</v>
      </c>
      <c r="D26" s="24">
        <v>0.15</v>
      </c>
      <c r="E26" s="31">
        <f t="shared" si="1"/>
        <v>1.5</v>
      </c>
      <c r="F26" s="24">
        <v>0.06</v>
      </c>
      <c r="G26" s="31">
        <f t="shared" si="1"/>
        <v>-0.7142857142857143</v>
      </c>
      <c r="H26" s="24">
        <v>0.21</v>
      </c>
      <c r="I26" s="31">
        <f t="shared" si="2"/>
        <v>4.9999999999999906E-2</v>
      </c>
      <c r="J26" s="24">
        <v>0.2</v>
      </c>
    </row>
    <row r="27" spans="1:10" x14ac:dyDescent="0.35">
      <c r="A27" s="22" t="s">
        <v>27</v>
      </c>
      <c r="B27" s="24" t="s">
        <v>7</v>
      </c>
      <c r="C27" s="31">
        <f t="shared" ref="C27" si="25">IFERROR((B27-D27)/D27,0)</f>
        <v>0</v>
      </c>
      <c r="D27" s="24" t="s">
        <v>7</v>
      </c>
      <c r="E27" s="31">
        <f t="shared" si="1"/>
        <v>0</v>
      </c>
      <c r="F27" s="24">
        <v>0</v>
      </c>
      <c r="G27" s="31">
        <f t="shared" si="1"/>
        <v>0</v>
      </c>
      <c r="H27" s="24" t="s">
        <v>7</v>
      </c>
      <c r="I27" s="31">
        <f t="shared" si="2"/>
        <v>0</v>
      </c>
      <c r="J27" s="24">
        <v>0</v>
      </c>
    </row>
    <row r="28" spans="1:10" x14ac:dyDescent="0.35">
      <c r="A28" s="22" t="s">
        <v>28</v>
      </c>
      <c r="B28" s="23">
        <v>3577</v>
      </c>
      <c r="C28" s="31">
        <f t="shared" ref="C28" si="26">IFERROR((B28-D28)/D28,0)</f>
        <v>-1.9731433269388872E-2</v>
      </c>
      <c r="D28" s="23">
        <v>3649</v>
      </c>
      <c r="E28" s="31">
        <f t="shared" si="1"/>
        <v>5.0374208405296488E-2</v>
      </c>
      <c r="F28" s="23">
        <v>3474</v>
      </c>
      <c r="G28" s="31">
        <f t="shared" si="1"/>
        <v>6.043956043956044E-2</v>
      </c>
      <c r="H28" s="23">
        <v>3276</v>
      </c>
      <c r="I28" s="31">
        <f t="shared" si="2"/>
        <v>0</v>
      </c>
      <c r="J28" s="23">
        <v>3276</v>
      </c>
    </row>
    <row r="29" spans="1:10" x14ac:dyDescent="0.35">
      <c r="A29" s="22" t="s">
        <v>29</v>
      </c>
      <c r="B29" s="24">
        <v>0.18</v>
      </c>
      <c r="C29" s="31">
        <f t="shared" ref="C29" si="27">IFERROR((B29-D29)/D29,0)</f>
        <v>0.2</v>
      </c>
      <c r="D29" s="24">
        <v>0.15</v>
      </c>
      <c r="E29" s="31">
        <f t="shared" si="1"/>
        <v>1.5</v>
      </c>
      <c r="F29" s="24">
        <v>0.06</v>
      </c>
      <c r="G29" s="31">
        <f t="shared" si="1"/>
        <v>-0.7142857142857143</v>
      </c>
      <c r="H29" s="24">
        <v>0.21</v>
      </c>
      <c r="I29" s="31">
        <f t="shared" si="2"/>
        <v>4.9999999999999906E-2</v>
      </c>
      <c r="J29" s="24">
        <v>0.2</v>
      </c>
    </row>
    <row r="30" spans="1:10" x14ac:dyDescent="0.35">
      <c r="A30" s="22" t="s">
        <v>30</v>
      </c>
      <c r="B30" s="24">
        <v>0.18</v>
      </c>
      <c r="C30" s="31">
        <f t="shared" ref="C30" si="28">IFERROR((B30-D30)/D30,0)</f>
        <v>0.2</v>
      </c>
      <c r="D30" s="24">
        <v>0.15</v>
      </c>
      <c r="E30" s="31">
        <f t="shared" si="1"/>
        <v>1.5</v>
      </c>
      <c r="F30" s="24">
        <v>0.06</v>
      </c>
      <c r="G30" s="31">
        <f t="shared" si="1"/>
        <v>-0.7142857142857143</v>
      </c>
      <c r="H30" s="24">
        <v>0.21</v>
      </c>
      <c r="I30" s="31">
        <f t="shared" si="2"/>
        <v>4.9999999999999906E-2</v>
      </c>
      <c r="J30" s="24">
        <v>0.2</v>
      </c>
    </row>
    <row r="31" spans="1:10" ht="14.5" customHeight="1" x14ac:dyDescent="0.35">
      <c r="A31" s="21" t="s">
        <v>31</v>
      </c>
      <c r="B31" s="21"/>
      <c r="C31" s="31">
        <f t="shared" ref="C31" si="29">IFERROR((B31-D31)/D31,0)</f>
        <v>0</v>
      </c>
      <c r="D31" s="21"/>
      <c r="E31" s="31">
        <f t="shared" si="1"/>
        <v>0</v>
      </c>
      <c r="F31" s="21"/>
      <c r="G31" s="31">
        <f t="shared" si="1"/>
        <v>0</v>
      </c>
      <c r="H31" s="21"/>
      <c r="I31" s="31">
        <f t="shared" si="2"/>
        <v>0</v>
      </c>
      <c r="J31" s="21"/>
    </row>
    <row r="32" spans="1:10" x14ac:dyDescent="0.35">
      <c r="A32" s="22" t="s">
        <v>32</v>
      </c>
      <c r="B32" s="24">
        <v>0.09</v>
      </c>
      <c r="C32" s="31">
        <f t="shared" ref="C32" si="30">IFERROR((B32-D32)/D32,0)</f>
        <v>0</v>
      </c>
      <c r="D32" s="24">
        <v>0.09</v>
      </c>
      <c r="E32" s="31">
        <f t="shared" si="1"/>
        <v>1.2499999999999998</v>
      </c>
      <c r="F32" s="24">
        <v>0.04</v>
      </c>
      <c r="G32" s="31">
        <f t="shared" si="1"/>
        <v>0</v>
      </c>
      <c r="H32" s="24">
        <v>0.04</v>
      </c>
      <c r="I32" s="31">
        <f t="shared" si="2"/>
        <v>-0.33333333333333331</v>
      </c>
      <c r="J32" s="24">
        <v>0.06</v>
      </c>
    </row>
    <row r="33" spans="1:10" x14ac:dyDescent="0.35">
      <c r="A33" s="22" t="s">
        <v>33</v>
      </c>
      <c r="B33" s="24">
        <v>332</v>
      </c>
      <c r="C33" s="31">
        <f t="shared" ref="C33" si="31">IFERROR((B33-D33)/D33,0)</f>
        <v>6.070287539936102E-2</v>
      </c>
      <c r="D33" s="24">
        <v>313</v>
      </c>
      <c r="E33" s="31">
        <f t="shared" si="1"/>
        <v>1.0728476821192052</v>
      </c>
      <c r="F33" s="24">
        <v>151</v>
      </c>
      <c r="G33" s="31">
        <f t="shared" si="1"/>
        <v>-0.39840637450199201</v>
      </c>
      <c r="H33" s="24">
        <v>251</v>
      </c>
      <c r="I33" s="31">
        <f t="shared" si="2"/>
        <v>-0.5477477477477477</v>
      </c>
      <c r="J33" s="24">
        <v>555</v>
      </c>
    </row>
    <row r="34" spans="1:10" ht="14.5" customHeight="1" x14ac:dyDescent="0.35">
      <c r="A34" s="21" t="s">
        <v>34</v>
      </c>
      <c r="B34" s="21"/>
      <c r="C34" s="31">
        <f t="shared" ref="C34" si="32">IFERROR((B34-D34)/D34,0)</f>
        <v>0</v>
      </c>
      <c r="D34" s="21"/>
      <c r="E34" s="31">
        <f t="shared" si="1"/>
        <v>0</v>
      </c>
      <c r="F34" s="21"/>
      <c r="G34" s="31">
        <f t="shared" si="1"/>
        <v>0</v>
      </c>
      <c r="H34" s="21"/>
      <c r="I34" s="31">
        <f t="shared" si="2"/>
        <v>0</v>
      </c>
      <c r="J34" s="21"/>
    </row>
    <row r="35" spans="1:10" x14ac:dyDescent="0.35">
      <c r="A35" s="22" t="s">
        <v>35</v>
      </c>
      <c r="B35" s="24" t="s">
        <v>7</v>
      </c>
      <c r="C35" s="31">
        <f t="shared" ref="C35" si="33">IFERROR((B35-D35)/D35,0)</f>
        <v>0</v>
      </c>
      <c r="D35" s="24" t="s">
        <v>7</v>
      </c>
      <c r="E35" s="31">
        <f t="shared" si="1"/>
        <v>0</v>
      </c>
      <c r="F35" s="24" t="s">
        <v>7</v>
      </c>
      <c r="G35" s="31">
        <f t="shared" si="1"/>
        <v>0</v>
      </c>
      <c r="H35" s="24" t="s">
        <v>7</v>
      </c>
      <c r="I35" s="31">
        <f t="shared" si="2"/>
        <v>0</v>
      </c>
      <c r="J35" s="24" t="s">
        <v>7</v>
      </c>
    </row>
    <row r="36" spans="1:10" x14ac:dyDescent="0.35">
      <c r="A36" s="22" t="s">
        <v>36</v>
      </c>
      <c r="B36" s="24">
        <v>5.2</v>
      </c>
      <c r="C36" s="31">
        <f t="shared" ref="C36" si="34">IFERROR((B36-D36)/D36,0)</f>
        <v>-3.703703703703707E-2</v>
      </c>
      <c r="D36" s="24">
        <v>5.4</v>
      </c>
      <c r="E36" s="31">
        <f t="shared" si="1"/>
        <v>-0.37931034482758613</v>
      </c>
      <c r="F36" s="24">
        <v>8.6999999999999993</v>
      </c>
      <c r="G36" s="31">
        <f t="shared" si="1"/>
        <v>0.4499999999999999</v>
      </c>
      <c r="H36" s="24">
        <v>6</v>
      </c>
      <c r="I36" s="31">
        <f t="shared" si="2"/>
        <v>5.263157894736839E-2</v>
      </c>
      <c r="J36" s="24">
        <v>5.7</v>
      </c>
    </row>
    <row r="37" spans="1:10" ht="14.5" customHeight="1" x14ac:dyDescent="0.35">
      <c r="A37" s="21" t="s">
        <v>37</v>
      </c>
      <c r="B37" s="21"/>
      <c r="C37" s="31">
        <f t="shared" ref="C37" si="35">IFERROR((B37-D37)/D37,0)</f>
        <v>0</v>
      </c>
      <c r="D37" s="21"/>
      <c r="E37" s="31">
        <f t="shared" si="1"/>
        <v>0</v>
      </c>
      <c r="F37" s="21"/>
      <c r="G37" s="31">
        <f t="shared" si="1"/>
        <v>0</v>
      </c>
      <c r="H37" s="21"/>
      <c r="I37" s="31">
        <f t="shared" si="2"/>
        <v>0</v>
      </c>
      <c r="J37" s="21"/>
    </row>
    <row r="38" spans="1:10" x14ac:dyDescent="0.35">
      <c r="A38" s="22" t="s">
        <v>38</v>
      </c>
      <c r="B38" s="24">
        <v>12</v>
      </c>
      <c r="C38" s="31">
        <f t="shared" ref="C38" si="36">IFERROR((B38-D38)/D38,0)</f>
        <v>0</v>
      </c>
      <c r="D38" s="24">
        <v>12</v>
      </c>
      <c r="E38" s="31">
        <f t="shared" si="1"/>
        <v>-7.6923076923076927E-2</v>
      </c>
      <c r="F38" s="24">
        <v>13</v>
      </c>
      <c r="G38" s="31">
        <f t="shared" si="1"/>
        <v>8.3333333333333329E-2</v>
      </c>
      <c r="H38" s="24">
        <v>12</v>
      </c>
      <c r="I38" s="31">
        <f t="shared" si="2"/>
        <v>0</v>
      </c>
      <c r="J38" s="24">
        <v>12</v>
      </c>
    </row>
    <row r="39" spans="1:10" x14ac:dyDescent="0.35">
      <c r="A39" s="22" t="s">
        <v>39</v>
      </c>
      <c r="B39" s="24">
        <v>80</v>
      </c>
      <c r="C39" s="31">
        <f t="shared" ref="C39" si="37">IFERROR((B39-D39)/D39,0)</f>
        <v>-0.36</v>
      </c>
      <c r="D39" s="24">
        <v>125</v>
      </c>
      <c r="E39" s="31">
        <f t="shared" si="1"/>
        <v>0.71232876712328763</v>
      </c>
      <c r="F39" s="24">
        <v>73</v>
      </c>
      <c r="G39" s="31">
        <f t="shared" si="1"/>
        <v>-6.2142857142857144</v>
      </c>
      <c r="H39" s="24">
        <v>-14</v>
      </c>
      <c r="I39" s="31">
        <f t="shared" si="2"/>
        <v>-1.3043478260869565</v>
      </c>
      <c r="J39" s="24">
        <v>46</v>
      </c>
    </row>
    <row r="40" spans="1:10" ht="14.5" customHeight="1" x14ac:dyDescent="0.35">
      <c r="A40" s="21" t="s">
        <v>40</v>
      </c>
      <c r="B40" s="21"/>
      <c r="C40" s="31">
        <f t="shared" ref="C40" si="38">IFERROR((B40-D40)/D40,0)</f>
        <v>0</v>
      </c>
      <c r="D40" s="21"/>
      <c r="E40" s="31">
        <f t="shared" si="1"/>
        <v>0</v>
      </c>
      <c r="F40" s="21"/>
      <c r="G40" s="31">
        <f t="shared" si="1"/>
        <v>0</v>
      </c>
      <c r="H40" s="21"/>
      <c r="I40" s="31">
        <f t="shared" si="2"/>
        <v>0</v>
      </c>
      <c r="J40" s="21"/>
    </row>
    <row r="41" spans="1:10" x14ac:dyDescent="0.35">
      <c r="A41" s="25" t="s">
        <v>41</v>
      </c>
      <c r="B41" s="27">
        <v>908</v>
      </c>
      <c r="C41" s="31">
        <f t="shared" ref="C41" si="39">IFERROR((B41-D41)/D41,0)</f>
        <v>0.12795031055900621</v>
      </c>
      <c r="D41" s="27">
        <v>805</v>
      </c>
      <c r="E41" s="31">
        <f t="shared" si="1"/>
        <v>1.3887240356083086</v>
      </c>
      <c r="F41" s="27">
        <v>337</v>
      </c>
      <c r="G41" s="31">
        <f t="shared" si="1"/>
        <v>-0.59002433090024331</v>
      </c>
      <c r="H41" s="27">
        <v>822</v>
      </c>
      <c r="I41" s="31">
        <f t="shared" si="2"/>
        <v>-4.0840140023337225E-2</v>
      </c>
      <c r="J41" s="27">
        <v>857</v>
      </c>
    </row>
    <row r="42" spans="1:10" x14ac:dyDescent="0.35">
      <c r="A42" s="22" t="s">
        <v>42</v>
      </c>
      <c r="B42" s="24">
        <v>-18</v>
      </c>
      <c r="C42" s="31">
        <f t="shared" ref="C42" si="40">IFERROR((B42-D42)/D42,0)</f>
        <v>-0.25</v>
      </c>
      <c r="D42" s="24">
        <v>-24</v>
      </c>
      <c r="E42" s="31">
        <f t="shared" si="1"/>
        <v>13.117647058823531</v>
      </c>
      <c r="F42" s="24">
        <v>-1.7</v>
      </c>
      <c r="G42" s="31">
        <f t="shared" si="1"/>
        <v>-1.6296296296296298</v>
      </c>
      <c r="H42" s="24">
        <v>2.7</v>
      </c>
      <c r="I42" s="31">
        <f t="shared" si="2"/>
        <v>-1.3292682926829267</v>
      </c>
      <c r="J42" s="24">
        <v>-8.1999999999999993</v>
      </c>
    </row>
    <row r="43" spans="1:10" x14ac:dyDescent="0.35">
      <c r="A43" s="22" t="s">
        <v>43</v>
      </c>
      <c r="B43" s="24">
        <v>167</v>
      </c>
      <c r="C43" s="31">
        <f t="shared" ref="C43" si="41">IFERROR((B43-D43)/D43,0)</f>
        <v>0.67</v>
      </c>
      <c r="D43" s="24">
        <v>100</v>
      </c>
      <c r="E43" s="31">
        <f t="shared" si="1"/>
        <v>1.173913043478261</v>
      </c>
      <c r="F43" s="24">
        <v>46</v>
      </c>
      <c r="G43" s="31">
        <f t="shared" si="1"/>
        <v>-0.72121212121212119</v>
      </c>
      <c r="H43" s="24">
        <v>165</v>
      </c>
      <c r="I43" s="31">
        <f t="shared" si="2"/>
        <v>0.13013698630136986</v>
      </c>
      <c r="J43" s="24">
        <v>146</v>
      </c>
    </row>
    <row r="44" spans="1:10" x14ac:dyDescent="0.35">
      <c r="A44" s="25" t="s">
        <v>44</v>
      </c>
      <c r="B44" s="27">
        <v>741</v>
      </c>
      <c r="C44" s="31">
        <f t="shared" ref="C44" si="42">IFERROR((B44-D44)/D44,0)</f>
        <v>5.2556818181818184E-2</v>
      </c>
      <c r="D44" s="27">
        <v>704</v>
      </c>
      <c r="E44" s="31">
        <f t="shared" si="1"/>
        <v>1.4192439862542956</v>
      </c>
      <c r="F44" s="27">
        <v>291</v>
      </c>
      <c r="G44" s="31">
        <f t="shared" si="1"/>
        <v>-0.55707762557077622</v>
      </c>
      <c r="H44" s="27">
        <v>657</v>
      </c>
      <c r="I44" s="31">
        <f t="shared" si="2"/>
        <v>-7.5949367088607597E-2</v>
      </c>
      <c r="J44" s="27">
        <v>711</v>
      </c>
    </row>
    <row r="45" spans="1:10" x14ac:dyDescent="0.35">
      <c r="A45" s="25" t="s">
        <v>45</v>
      </c>
      <c r="B45" s="27">
        <v>741</v>
      </c>
      <c r="C45" s="31">
        <f t="shared" ref="C45" si="43">IFERROR((B45-D45)/D45,0)</f>
        <v>5.2556818181818184E-2</v>
      </c>
      <c r="D45" s="27">
        <v>704</v>
      </c>
      <c r="E45" s="31">
        <f t="shared" si="1"/>
        <v>1.4192439862542956</v>
      </c>
      <c r="F45" s="27">
        <v>291</v>
      </c>
      <c r="G45" s="31">
        <f t="shared" si="1"/>
        <v>-0.55707762557077622</v>
      </c>
      <c r="H45" s="27">
        <v>657</v>
      </c>
      <c r="I45" s="31">
        <f t="shared" si="2"/>
        <v>-7.5949367088607597E-2</v>
      </c>
      <c r="J45" s="27">
        <v>711</v>
      </c>
    </row>
    <row r="46" spans="1:10" x14ac:dyDescent="0.35">
      <c r="A46" s="22" t="s">
        <v>46</v>
      </c>
      <c r="B46" s="24">
        <v>0.21</v>
      </c>
      <c r="C46" s="31">
        <f t="shared" ref="C46" si="44">IFERROR((B46-D46)/D46,0)</f>
        <v>0.10526315789473679</v>
      </c>
      <c r="D46" s="24">
        <v>0.19</v>
      </c>
      <c r="E46" s="31">
        <f t="shared" si="1"/>
        <v>1.375</v>
      </c>
      <c r="F46" s="24">
        <v>0.08</v>
      </c>
      <c r="G46" s="31">
        <f t="shared" si="1"/>
        <v>-0.6</v>
      </c>
      <c r="H46" s="24">
        <v>0.2</v>
      </c>
      <c r="I46" s="31">
        <f t="shared" si="2"/>
        <v>-9.090909090909087E-2</v>
      </c>
      <c r="J46" s="24">
        <v>0.22</v>
      </c>
    </row>
    <row r="47" spans="1:10" x14ac:dyDescent="0.35">
      <c r="A47" s="22" t="s">
        <v>47</v>
      </c>
      <c r="B47" s="24">
        <v>0.21</v>
      </c>
      <c r="C47" s="31">
        <f t="shared" ref="C47" si="45">IFERROR((B47-D47)/D47,0)</f>
        <v>0.10526315789473679</v>
      </c>
      <c r="D47" s="24">
        <v>0.19</v>
      </c>
      <c r="E47" s="31">
        <f t="shared" si="1"/>
        <v>1.375</v>
      </c>
      <c r="F47" s="24">
        <v>0.08</v>
      </c>
      <c r="G47" s="31">
        <f t="shared" si="1"/>
        <v>-0.6</v>
      </c>
      <c r="H47" s="24">
        <v>0.2</v>
      </c>
      <c r="I47" s="31">
        <f t="shared" si="2"/>
        <v>-9.090909090909087E-2</v>
      </c>
      <c r="J47" s="24">
        <v>0.22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E40D-EEDA-48C7-9C93-258614D7FC2B}">
  <dimension ref="A1:F28"/>
  <sheetViews>
    <sheetView workbookViewId="0">
      <selection activeCell="B16" sqref="B16"/>
    </sheetView>
  </sheetViews>
  <sheetFormatPr defaultColWidth="8.81640625" defaultRowHeight="14.5" x14ac:dyDescent="0.35"/>
  <cols>
    <col min="1" max="1" width="30.453125" bestFit="1" customWidth="1"/>
    <col min="2" max="6" width="4.453125" bestFit="1" customWidth="1"/>
  </cols>
  <sheetData>
    <row r="1" spans="1:6" x14ac:dyDescent="0.35">
      <c r="A1" s="10" t="s">
        <v>108</v>
      </c>
      <c r="B1" s="11">
        <v>2023</v>
      </c>
      <c r="C1" s="11">
        <v>2022</v>
      </c>
      <c r="D1" s="11">
        <v>2021</v>
      </c>
      <c r="E1" s="11">
        <v>2020</v>
      </c>
      <c r="F1" s="11">
        <v>2019</v>
      </c>
    </row>
    <row r="2" spans="1:6" x14ac:dyDescent="0.35">
      <c r="A2" s="18" t="s">
        <v>48</v>
      </c>
      <c r="B2" s="18"/>
      <c r="C2" s="18"/>
      <c r="D2" s="18"/>
      <c r="E2" s="18"/>
      <c r="F2" s="18"/>
    </row>
    <row r="3" spans="1:6" x14ac:dyDescent="0.35">
      <c r="A3" s="12" t="s">
        <v>20</v>
      </c>
      <c r="B3" s="13">
        <v>298</v>
      </c>
      <c r="C3" s="13">
        <v>197</v>
      </c>
      <c r="D3" s="13">
        <v>254</v>
      </c>
      <c r="E3" s="13">
        <v>113</v>
      </c>
      <c r="F3" s="13">
        <v>411</v>
      </c>
    </row>
    <row r="4" spans="1:6" x14ac:dyDescent="0.35">
      <c r="A4" s="12" t="s">
        <v>49</v>
      </c>
      <c r="B4" s="13">
        <v>4</v>
      </c>
      <c r="C4" s="13">
        <v>5</v>
      </c>
      <c r="D4" s="13">
        <v>7</v>
      </c>
      <c r="E4" s="13">
        <v>7</v>
      </c>
      <c r="F4" s="13">
        <v>3</v>
      </c>
    </row>
    <row r="5" spans="1:6" x14ac:dyDescent="0.35">
      <c r="A5" s="12" t="s">
        <v>50</v>
      </c>
      <c r="B5" s="13">
        <v>101</v>
      </c>
      <c r="C5" s="13">
        <v>60</v>
      </c>
      <c r="D5" s="13">
        <v>71</v>
      </c>
      <c r="E5" s="13">
        <v>36</v>
      </c>
      <c r="F5" s="13">
        <v>-7</v>
      </c>
    </row>
    <row r="6" spans="1:6" x14ac:dyDescent="0.35">
      <c r="A6" s="12" t="s">
        <v>51</v>
      </c>
      <c r="B6" s="13">
        <v>82</v>
      </c>
      <c r="C6" s="13">
        <v>55</v>
      </c>
      <c r="D6" s="13">
        <v>54</v>
      </c>
      <c r="E6" s="13">
        <v>64</v>
      </c>
      <c r="F6" s="13">
        <v>77</v>
      </c>
    </row>
    <row r="7" spans="1:6" x14ac:dyDescent="0.35">
      <c r="A7" s="12" t="s">
        <v>52</v>
      </c>
      <c r="B7" s="13">
        <v>4</v>
      </c>
      <c r="C7" s="13">
        <v>2</v>
      </c>
      <c r="D7" s="13">
        <v>4</v>
      </c>
      <c r="E7" s="13">
        <v>5</v>
      </c>
      <c r="F7" s="13">
        <v>2</v>
      </c>
    </row>
    <row r="8" spans="1:6" x14ac:dyDescent="0.35">
      <c r="A8" s="12" t="s">
        <v>53</v>
      </c>
      <c r="B8" s="13">
        <v>-245</v>
      </c>
      <c r="C8" s="13">
        <v>-1</v>
      </c>
      <c r="D8" s="13">
        <v>-28</v>
      </c>
      <c r="E8" s="13">
        <v>-305</v>
      </c>
      <c r="F8" s="13">
        <v>-115</v>
      </c>
    </row>
    <row r="9" spans="1:6" x14ac:dyDescent="0.35">
      <c r="A9" s="15" t="s">
        <v>54</v>
      </c>
      <c r="B9" s="17">
        <v>158</v>
      </c>
      <c r="C9" s="17">
        <v>261</v>
      </c>
      <c r="D9" s="17">
        <v>304</v>
      </c>
      <c r="E9" s="17">
        <v>-149</v>
      </c>
      <c r="F9" s="17">
        <v>292</v>
      </c>
    </row>
    <row r="10" spans="1:6" x14ac:dyDescent="0.35">
      <c r="A10" s="18" t="s">
        <v>55</v>
      </c>
      <c r="B10" s="18"/>
      <c r="C10" s="18"/>
      <c r="D10" s="18"/>
      <c r="E10" s="18"/>
      <c r="F10" s="18"/>
    </row>
    <row r="11" spans="1:6" x14ac:dyDescent="0.35">
      <c r="A11" s="15" t="s">
        <v>56</v>
      </c>
      <c r="B11" s="17">
        <v>-4</v>
      </c>
      <c r="C11" s="17">
        <v>-4</v>
      </c>
      <c r="D11" s="17">
        <v>-2</v>
      </c>
      <c r="E11" s="17">
        <v>-7</v>
      </c>
      <c r="F11" s="17">
        <v>-4</v>
      </c>
    </row>
    <row r="12" spans="1:6" x14ac:dyDescent="0.35">
      <c r="A12" s="12" t="s">
        <v>57</v>
      </c>
      <c r="B12" s="13">
        <v>4</v>
      </c>
      <c r="C12" s="13">
        <v>1</v>
      </c>
      <c r="D12" s="13">
        <v>9</v>
      </c>
      <c r="E12" s="13">
        <v>-3</v>
      </c>
      <c r="F12" s="13">
        <v>1</v>
      </c>
    </row>
    <row r="13" spans="1:6" x14ac:dyDescent="0.35">
      <c r="A13" s="15" t="s">
        <v>58</v>
      </c>
      <c r="B13" s="17">
        <v>0</v>
      </c>
      <c r="C13" s="17">
        <v>-3</v>
      </c>
      <c r="D13" s="17">
        <v>7</v>
      </c>
      <c r="E13" s="17">
        <v>-10</v>
      </c>
      <c r="F13" s="17">
        <v>-3</v>
      </c>
    </row>
    <row r="14" spans="1:6" x14ac:dyDescent="0.35">
      <c r="A14" s="18" t="s">
        <v>59</v>
      </c>
      <c r="B14" s="18"/>
      <c r="C14" s="18"/>
      <c r="D14" s="18"/>
      <c r="E14" s="18"/>
      <c r="F14" s="18"/>
    </row>
    <row r="15" spans="1:6" x14ac:dyDescent="0.35">
      <c r="A15" s="12" t="s">
        <v>60</v>
      </c>
      <c r="B15" s="13" t="s">
        <v>7</v>
      </c>
      <c r="C15" s="13" t="s">
        <v>7</v>
      </c>
      <c r="D15" s="13" t="s">
        <v>7</v>
      </c>
      <c r="E15" s="13" t="s">
        <v>7</v>
      </c>
      <c r="F15" s="13" t="s">
        <v>7</v>
      </c>
    </row>
    <row r="16" spans="1:6" x14ac:dyDescent="0.35">
      <c r="A16" s="15" t="s">
        <v>61</v>
      </c>
      <c r="B16" s="17">
        <v>-108</v>
      </c>
      <c r="C16" s="17">
        <v>-100</v>
      </c>
      <c r="D16" s="17">
        <v>-21</v>
      </c>
      <c r="E16" s="17">
        <v>-72</v>
      </c>
      <c r="F16" s="17">
        <v>-218</v>
      </c>
    </row>
    <row r="17" spans="1:6" x14ac:dyDescent="0.35">
      <c r="A17" s="12" t="s">
        <v>62</v>
      </c>
      <c r="B17" s="13">
        <v>-100</v>
      </c>
      <c r="C17" s="13">
        <v>-27</v>
      </c>
      <c r="D17" s="13">
        <v>-1</v>
      </c>
      <c r="E17" s="13">
        <v>-16</v>
      </c>
      <c r="F17" s="13">
        <v>-10</v>
      </c>
    </row>
    <row r="18" spans="1:6" x14ac:dyDescent="0.35">
      <c r="A18" s="12" t="s">
        <v>63</v>
      </c>
      <c r="B18" s="13">
        <v>-3</v>
      </c>
      <c r="C18" s="13">
        <v>-3</v>
      </c>
      <c r="D18" s="13">
        <v>-173</v>
      </c>
      <c r="E18" s="13">
        <v>87</v>
      </c>
      <c r="F18" s="13">
        <v>75</v>
      </c>
    </row>
    <row r="19" spans="1:6" x14ac:dyDescent="0.35">
      <c r="A19" s="15" t="s">
        <v>64</v>
      </c>
      <c r="B19" s="17">
        <v>-211</v>
      </c>
      <c r="C19" s="17">
        <v>-130</v>
      </c>
      <c r="D19" s="17">
        <v>-195</v>
      </c>
      <c r="E19" s="17">
        <v>-1</v>
      </c>
      <c r="F19" s="17">
        <v>-153</v>
      </c>
    </row>
    <row r="20" spans="1:6" x14ac:dyDescent="0.35">
      <c r="A20" s="18" t="s">
        <v>65</v>
      </c>
      <c r="B20" s="18"/>
      <c r="C20" s="18"/>
      <c r="D20" s="18"/>
      <c r="E20" s="18"/>
      <c r="F20" s="18"/>
    </row>
    <row r="21" spans="1:6" x14ac:dyDescent="0.35">
      <c r="A21" s="12" t="s">
        <v>66</v>
      </c>
      <c r="B21" s="13" t="s">
        <v>7</v>
      </c>
      <c r="C21" s="13" t="s">
        <v>7</v>
      </c>
      <c r="D21" s="13" t="s">
        <v>7</v>
      </c>
      <c r="E21" s="13" t="s">
        <v>7</v>
      </c>
      <c r="F21" s="13" t="s">
        <v>7</v>
      </c>
    </row>
    <row r="22" spans="1:6" x14ac:dyDescent="0.35">
      <c r="A22" s="15" t="s">
        <v>67</v>
      </c>
      <c r="B22" s="17">
        <v>-53</v>
      </c>
      <c r="C22" s="17">
        <v>128</v>
      </c>
      <c r="D22" s="17">
        <v>116</v>
      </c>
      <c r="E22" s="17">
        <v>-160</v>
      </c>
      <c r="F22" s="17">
        <v>136</v>
      </c>
    </row>
    <row r="23" spans="1:6" x14ac:dyDescent="0.35">
      <c r="A23" s="12" t="s">
        <v>68</v>
      </c>
      <c r="B23" s="13">
        <v>288</v>
      </c>
      <c r="C23" s="13">
        <v>160</v>
      </c>
      <c r="D23" s="13">
        <v>44</v>
      </c>
      <c r="E23" s="13">
        <v>204</v>
      </c>
      <c r="F23" s="13">
        <v>68</v>
      </c>
    </row>
    <row r="24" spans="1:6" x14ac:dyDescent="0.35">
      <c r="A24" s="12" t="s">
        <v>69</v>
      </c>
      <c r="B24" s="13">
        <v>235</v>
      </c>
      <c r="C24" s="13">
        <v>288</v>
      </c>
      <c r="D24" s="13">
        <v>160</v>
      </c>
      <c r="E24" s="13">
        <v>44</v>
      </c>
      <c r="F24" s="13">
        <v>204</v>
      </c>
    </row>
    <row r="25" spans="1:6" x14ac:dyDescent="0.35">
      <c r="A25" s="18" t="s">
        <v>37</v>
      </c>
      <c r="B25" s="18"/>
      <c r="C25" s="18"/>
      <c r="D25" s="18"/>
      <c r="E25" s="18"/>
      <c r="F25" s="18"/>
    </row>
    <row r="26" spans="1:6" x14ac:dyDescent="0.35">
      <c r="A26" s="12" t="s">
        <v>38</v>
      </c>
      <c r="B26" s="13">
        <v>4</v>
      </c>
      <c r="C26" s="13">
        <v>5</v>
      </c>
      <c r="D26" s="13">
        <v>7</v>
      </c>
      <c r="E26" s="13">
        <v>7</v>
      </c>
      <c r="F26" s="13">
        <v>3</v>
      </c>
    </row>
    <row r="27" spans="1:6" x14ac:dyDescent="0.35">
      <c r="A27" s="12" t="s">
        <v>52</v>
      </c>
      <c r="B27" s="13">
        <v>4</v>
      </c>
      <c r="C27" s="13">
        <v>2</v>
      </c>
      <c r="D27" s="13">
        <v>4</v>
      </c>
      <c r="E27" s="13">
        <v>5</v>
      </c>
      <c r="F27" s="13">
        <v>2</v>
      </c>
    </row>
    <row r="28" spans="1:6" x14ac:dyDescent="0.35">
      <c r="A28" s="12" t="s">
        <v>51</v>
      </c>
      <c r="B28" s="13">
        <v>82</v>
      </c>
      <c r="C28" s="13">
        <v>55</v>
      </c>
      <c r="D28" s="13">
        <v>54</v>
      </c>
      <c r="E28" s="13">
        <v>64</v>
      </c>
      <c r="F28" s="13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F4A7-87DB-4077-B4C4-B6CADF2520A6}">
  <dimension ref="A1:F39"/>
  <sheetViews>
    <sheetView workbookViewId="0">
      <selection activeCell="D15" sqref="D15"/>
    </sheetView>
  </sheetViews>
  <sheetFormatPr defaultColWidth="8.81640625" defaultRowHeight="14.5" x14ac:dyDescent="0.35"/>
  <cols>
    <col min="1" max="1" width="29.1796875" bestFit="1" customWidth="1"/>
    <col min="2" max="6" width="4.453125" bestFit="1" customWidth="1"/>
  </cols>
  <sheetData>
    <row r="1" spans="1:6" x14ac:dyDescent="0.35">
      <c r="A1" s="10" t="s">
        <v>108</v>
      </c>
      <c r="B1" s="11">
        <v>2023</v>
      </c>
      <c r="C1" s="11">
        <v>2022</v>
      </c>
      <c r="D1" s="11">
        <v>2021</v>
      </c>
      <c r="E1" s="11">
        <v>2020</v>
      </c>
      <c r="F1" s="11">
        <v>2019</v>
      </c>
    </row>
    <row r="2" spans="1:6" x14ac:dyDescent="0.35">
      <c r="A2" s="18" t="s">
        <v>70</v>
      </c>
      <c r="B2" s="18"/>
      <c r="C2" s="18"/>
      <c r="D2" s="18"/>
      <c r="E2" s="18"/>
      <c r="F2" s="18"/>
    </row>
    <row r="3" spans="1:6" x14ac:dyDescent="0.35">
      <c r="A3" s="12" t="s">
        <v>71</v>
      </c>
      <c r="B3" s="13">
        <v>235</v>
      </c>
      <c r="C3" s="13">
        <v>288</v>
      </c>
      <c r="D3" s="13">
        <v>160</v>
      </c>
      <c r="E3" s="13">
        <v>44</v>
      </c>
      <c r="F3" s="13">
        <v>204</v>
      </c>
    </row>
    <row r="4" spans="1:6" x14ac:dyDescent="0.35">
      <c r="A4" s="12" t="s">
        <v>72</v>
      </c>
      <c r="B4" s="13">
        <v>37</v>
      </c>
      <c r="C4" s="13">
        <v>77</v>
      </c>
      <c r="D4" s="13">
        <v>97</v>
      </c>
      <c r="E4" s="13">
        <v>40</v>
      </c>
      <c r="F4" s="13">
        <v>47</v>
      </c>
    </row>
    <row r="5" spans="1:6" x14ac:dyDescent="0.35">
      <c r="A5" s="12" t="s">
        <v>73</v>
      </c>
      <c r="B5" s="14">
        <v>2770</v>
      </c>
      <c r="C5" s="14">
        <v>2740</v>
      </c>
      <c r="D5" s="14">
        <v>2513</v>
      </c>
      <c r="E5" s="14">
        <v>2585</v>
      </c>
      <c r="F5" s="14">
        <v>2404</v>
      </c>
    </row>
    <row r="6" spans="1:6" x14ac:dyDescent="0.35">
      <c r="A6" s="12" t="s">
        <v>74</v>
      </c>
      <c r="B6" s="13">
        <v>5</v>
      </c>
      <c r="C6" s="13">
        <v>6</v>
      </c>
      <c r="D6" s="13">
        <v>4</v>
      </c>
      <c r="E6" s="13">
        <v>5</v>
      </c>
      <c r="F6" s="13">
        <v>1</v>
      </c>
    </row>
    <row r="7" spans="1:6" x14ac:dyDescent="0.35">
      <c r="A7" s="12" t="s">
        <v>75</v>
      </c>
      <c r="B7" s="13" t="s">
        <v>7</v>
      </c>
      <c r="C7" s="13" t="s">
        <v>7</v>
      </c>
      <c r="D7" s="13" t="s">
        <v>7</v>
      </c>
      <c r="E7" s="13" t="s">
        <v>7</v>
      </c>
      <c r="F7" s="13" t="s">
        <v>7</v>
      </c>
    </row>
    <row r="8" spans="1:6" x14ac:dyDescent="0.35">
      <c r="A8" s="15" t="s">
        <v>76</v>
      </c>
      <c r="B8" s="16">
        <v>3047</v>
      </c>
      <c r="C8" s="16">
        <v>3111</v>
      </c>
      <c r="D8" s="16">
        <v>2774</v>
      </c>
      <c r="E8" s="16">
        <v>2674</v>
      </c>
      <c r="F8" s="16">
        <v>2656</v>
      </c>
    </row>
    <row r="9" spans="1:6" x14ac:dyDescent="0.35">
      <c r="A9" s="12" t="s">
        <v>77</v>
      </c>
      <c r="B9" s="13">
        <v>32</v>
      </c>
      <c r="C9" s="13">
        <v>25</v>
      </c>
      <c r="D9" s="13">
        <v>25</v>
      </c>
      <c r="E9" s="13">
        <v>26</v>
      </c>
      <c r="F9" s="13">
        <v>16</v>
      </c>
    </row>
    <row r="10" spans="1:6" x14ac:dyDescent="0.35">
      <c r="A10" s="12" t="s">
        <v>78</v>
      </c>
      <c r="B10" s="13">
        <v>0</v>
      </c>
      <c r="C10" s="13">
        <v>0</v>
      </c>
      <c r="D10" s="13">
        <v>0</v>
      </c>
      <c r="E10" s="13">
        <v>1</v>
      </c>
      <c r="F10" s="13">
        <v>1</v>
      </c>
    </row>
    <row r="11" spans="1:6" x14ac:dyDescent="0.35">
      <c r="A11" s="12" t="s">
        <v>79</v>
      </c>
      <c r="B11" s="13">
        <v>1</v>
      </c>
      <c r="C11" s="13">
        <v>1</v>
      </c>
      <c r="D11" s="13">
        <v>0</v>
      </c>
      <c r="E11" s="13">
        <v>1</v>
      </c>
      <c r="F11" s="13">
        <v>1</v>
      </c>
    </row>
    <row r="12" spans="1:6" x14ac:dyDescent="0.35">
      <c r="A12" s="12" t="s">
        <v>80</v>
      </c>
      <c r="B12" s="13">
        <v>0</v>
      </c>
      <c r="C12" s="13" t="s">
        <v>7</v>
      </c>
      <c r="D12" s="13">
        <v>0</v>
      </c>
      <c r="E12" s="13">
        <v>9</v>
      </c>
      <c r="F12" s="13">
        <v>6</v>
      </c>
    </row>
    <row r="13" spans="1:6" x14ac:dyDescent="0.35">
      <c r="A13" s="12" t="s">
        <v>81</v>
      </c>
      <c r="B13" s="13" t="s">
        <v>7</v>
      </c>
      <c r="C13" s="13" t="s">
        <v>7</v>
      </c>
      <c r="D13" s="13" t="s">
        <v>7</v>
      </c>
      <c r="E13" s="13">
        <v>0</v>
      </c>
      <c r="F13" s="13">
        <v>9</v>
      </c>
    </row>
    <row r="14" spans="1:6" x14ac:dyDescent="0.35">
      <c r="A14" s="12" t="s">
        <v>82</v>
      </c>
      <c r="B14" s="13" t="s">
        <v>7</v>
      </c>
      <c r="C14" s="13" t="s">
        <v>7</v>
      </c>
      <c r="D14" s="13" t="s">
        <v>7</v>
      </c>
      <c r="E14" s="13" t="s">
        <v>7</v>
      </c>
      <c r="F14" s="13" t="s">
        <v>7</v>
      </c>
    </row>
    <row r="15" spans="1:6" x14ac:dyDescent="0.35">
      <c r="A15" s="15" t="s">
        <v>83</v>
      </c>
      <c r="B15" s="16">
        <v>3086</v>
      </c>
      <c r="C15" s="16">
        <v>3177</v>
      </c>
      <c r="D15" s="16">
        <v>2840</v>
      </c>
      <c r="E15" s="16">
        <v>2734</v>
      </c>
      <c r="F15" s="16">
        <v>2711</v>
      </c>
    </row>
    <row r="16" spans="1:6" x14ac:dyDescent="0.35">
      <c r="A16" s="18" t="s">
        <v>84</v>
      </c>
      <c r="B16" s="18"/>
      <c r="C16" s="18"/>
      <c r="D16" s="18"/>
      <c r="E16" s="18"/>
      <c r="F16" s="18"/>
    </row>
    <row r="17" spans="1:6" x14ac:dyDescent="0.35">
      <c r="A17" s="12" t="s">
        <v>85</v>
      </c>
      <c r="B17" s="13">
        <v>574</v>
      </c>
      <c r="C17" s="13">
        <v>674</v>
      </c>
      <c r="D17" s="13">
        <v>506</v>
      </c>
      <c r="E17" s="13">
        <v>497</v>
      </c>
      <c r="F17" s="13">
        <v>618</v>
      </c>
    </row>
    <row r="18" spans="1:6" x14ac:dyDescent="0.35">
      <c r="A18" s="12" t="s">
        <v>86</v>
      </c>
      <c r="B18" s="13">
        <v>108</v>
      </c>
      <c r="C18" s="13">
        <v>98</v>
      </c>
      <c r="D18" s="13">
        <v>110</v>
      </c>
      <c r="E18" s="13">
        <v>93</v>
      </c>
      <c r="F18" s="13">
        <v>74</v>
      </c>
    </row>
    <row r="19" spans="1:6" x14ac:dyDescent="0.35">
      <c r="A19" s="12" t="s">
        <v>87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</row>
    <row r="20" spans="1:6" x14ac:dyDescent="0.35">
      <c r="A20" s="12" t="s">
        <v>88</v>
      </c>
      <c r="B20" s="13">
        <v>4</v>
      </c>
      <c r="C20" s="13">
        <v>2</v>
      </c>
      <c r="D20" s="13">
        <v>4</v>
      </c>
      <c r="E20" s="13">
        <v>2</v>
      </c>
      <c r="F20" s="13">
        <v>0</v>
      </c>
    </row>
    <row r="21" spans="1:6" x14ac:dyDescent="0.35">
      <c r="A21" s="12" t="s">
        <v>89</v>
      </c>
      <c r="B21" s="13">
        <v>179</v>
      </c>
      <c r="C21" s="13">
        <v>237</v>
      </c>
      <c r="D21" s="13">
        <v>147</v>
      </c>
      <c r="E21" s="13">
        <v>213</v>
      </c>
      <c r="F21" s="13">
        <v>175</v>
      </c>
    </row>
    <row r="22" spans="1:6" x14ac:dyDescent="0.35">
      <c r="A22" s="15" t="s">
        <v>90</v>
      </c>
      <c r="B22" s="17">
        <v>865</v>
      </c>
      <c r="C22" s="16">
        <v>1011</v>
      </c>
      <c r="D22" s="17">
        <v>767</v>
      </c>
      <c r="E22" s="17">
        <v>805</v>
      </c>
      <c r="F22" s="17">
        <v>867</v>
      </c>
    </row>
    <row r="23" spans="1:6" x14ac:dyDescent="0.35">
      <c r="A23" s="12" t="s">
        <v>91</v>
      </c>
      <c r="B23" s="13">
        <v>6</v>
      </c>
      <c r="C23" s="13">
        <v>4</v>
      </c>
      <c r="D23" s="13">
        <v>2</v>
      </c>
      <c r="E23" s="13">
        <v>174</v>
      </c>
      <c r="F23" s="13">
        <v>80</v>
      </c>
    </row>
    <row r="24" spans="1:6" x14ac:dyDescent="0.35">
      <c r="A24" s="12" t="s">
        <v>92</v>
      </c>
      <c r="B24" s="13">
        <v>10</v>
      </c>
      <c r="C24" s="13">
        <v>6</v>
      </c>
      <c r="D24" s="13">
        <v>6</v>
      </c>
      <c r="E24" s="13">
        <v>176</v>
      </c>
      <c r="F24" s="13">
        <v>80</v>
      </c>
    </row>
    <row r="25" spans="1:6" x14ac:dyDescent="0.35">
      <c r="A25" s="15" t="s">
        <v>93</v>
      </c>
      <c r="B25" s="17">
        <v>3</v>
      </c>
      <c r="C25" s="17">
        <v>15</v>
      </c>
      <c r="D25" s="17">
        <v>15</v>
      </c>
      <c r="E25" s="17">
        <v>5</v>
      </c>
      <c r="F25" s="17">
        <v>4</v>
      </c>
    </row>
    <row r="26" spans="1:6" x14ac:dyDescent="0.35">
      <c r="A26" s="12" t="s">
        <v>17</v>
      </c>
      <c r="B26" s="13" t="s">
        <v>7</v>
      </c>
      <c r="C26" s="13" t="s">
        <v>7</v>
      </c>
      <c r="D26" s="13" t="s">
        <v>7</v>
      </c>
      <c r="E26" s="13" t="s">
        <v>7</v>
      </c>
      <c r="F26" s="13" t="s">
        <v>7</v>
      </c>
    </row>
    <row r="27" spans="1:6" x14ac:dyDescent="0.35">
      <c r="A27" s="12" t="s">
        <v>94</v>
      </c>
      <c r="B27" s="13">
        <v>186</v>
      </c>
      <c r="C27" s="13">
        <v>197</v>
      </c>
      <c r="D27" s="13">
        <v>184</v>
      </c>
      <c r="E27" s="13">
        <v>124</v>
      </c>
      <c r="F27" s="13">
        <v>175</v>
      </c>
    </row>
    <row r="28" spans="1:6" x14ac:dyDescent="0.35">
      <c r="A28" s="15" t="s">
        <v>95</v>
      </c>
      <c r="B28" s="16">
        <v>1060</v>
      </c>
      <c r="C28" s="16">
        <v>1227</v>
      </c>
      <c r="D28" s="17">
        <v>968</v>
      </c>
      <c r="E28" s="16">
        <v>1108</v>
      </c>
      <c r="F28" s="16">
        <v>1126</v>
      </c>
    </row>
    <row r="29" spans="1:6" x14ac:dyDescent="0.35">
      <c r="A29" s="18" t="s">
        <v>96</v>
      </c>
      <c r="B29" s="18"/>
      <c r="C29" s="18"/>
      <c r="D29" s="18"/>
      <c r="E29" s="18"/>
      <c r="F29" s="18"/>
    </row>
    <row r="30" spans="1:6" x14ac:dyDescent="0.35">
      <c r="A30" s="12" t="s">
        <v>97</v>
      </c>
      <c r="B30" s="13">
        <v>35</v>
      </c>
      <c r="C30" s="13">
        <v>37</v>
      </c>
      <c r="D30" s="13">
        <v>37</v>
      </c>
      <c r="E30" s="13">
        <v>37</v>
      </c>
      <c r="F30" s="13">
        <v>37</v>
      </c>
    </row>
    <row r="31" spans="1:6" x14ac:dyDescent="0.35">
      <c r="A31" s="12" t="s">
        <v>98</v>
      </c>
      <c r="B31" s="13">
        <v>59</v>
      </c>
      <c r="C31" s="13">
        <v>59</v>
      </c>
      <c r="D31" s="13">
        <v>59</v>
      </c>
      <c r="E31" s="13">
        <v>59</v>
      </c>
      <c r="F31" s="13">
        <v>59</v>
      </c>
    </row>
    <row r="32" spans="1:6" x14ac:dyDescent="0.35">
      <c r="A32" s="12" t="s">
        <v>99</v>
      </c>
      <c r="B32" s="14">
        <v>1932</v>
      </c>
      <c r="C32" s="14">
        <v>1854</v>
      </c>
      <c r="D32" s="14">
        <v>1776</v>
      </c>
      <c r="E32" s="14">
        <v>1530</v>
      </c>
      <c r="F32" s="14">
        <v>1489</v>
      </c>
    </row>
    <row r="33" spans="1:6" x14ac:dyDescent="0.35">
      <c r="A33" s="12" t="s">
        <v>100</v>
      </c>
      <c r="B33" s="13" t="s">
        <v>7</v>
      </c>
      <c r="C33" s="13" t="s">
        <v>7</v>
      </c>
      <c r="D33" s="13" t="s">
        <v>7</v>
      </c>
      <c r="E33" s="13" t="s">
        <v>7</v>
      </c>
      <c r="F33" s="13" t="s">
        <v>7</v>
      </c>
    </row>
    <row r="34" spans="1:6" x14ac:dyDescent="0.35">
      <c r="A34" s="12" t="s">
        <v>101</v>
      </c>
      <c r="B34" s="13" t="s">
        <v>7</v>
      </c>
      <c r="C34" s="13" t="s">
        <v>7</v>
      </c>
      <c r="D34" s="13" t="s">
        <v>7</v>
      </c>
      <c r="E34" s="13" t="s">
        <v>7</v>
      </c>
      <c r="F34" s="13" t="s">
        <v>7</v>
      </c>
    </row>
    <row r="35" spans="1:6" x14ac:dyDescent="0.35">
      <c r="A35" s="12" t="s">
        <v>102</v>
      </c>
      <c r="B35" s="13" t="s">
        <v>7</v>
      </c>
      <c r="C35" s="13" t="s">
        <v>7</v>
      </c>
      <c r="D35" s="13" t="s">
        <v>7</v>
      </c>
      <c r="E35" s="13" t="s">
        <v>7</v>
      </c>
      <c r="F35" s="13" t="s">
        <v>7</v>
      </c>
    </row>
    <row r="36" spans="1:6" x14ac:dyDescent="0.35">
      <c r="A36" s="15" t="s">
        <v>103</v>
      </c>
      <c r="B36" s="16">
        <v>2026</v>
      </c>
      <c r="C36" s="16">
        <v>1950</v>
      </c>
      <c r="D36" s="16">
        <v>1872</v>
      </c>
      <c r="E36" s="16">
        <v>1626</v>
      </c>
      <c r="F36" s="16">
        <v>1585</v>
      </c>
    </row>
    <row r="37" spans="1:6" x14ac:dyDescent="0.35">
      <c r="A37" s="15" t="s">
        <v>104</v>
      </c>
      <c r="B37" s="16">
        <v>3086</v>
      </c>
      <c r="C37" s="16">
        <v>3177</v>
      </c>
      <c r="D37" s="16">
        <v>2840</v>
      </c>
      <c r="E37" s="16">
        <v>2734</v>
      </c>
      <c r="F37" s="16">
        <v>2711</v>
      </c>
    </row>
    <row r="38" spans="1:6" x14ac:dyDescent="0.35">
      <c r="A38" s="12" t="s">
        <v>105</v>
      </c>
      <c r="B38" s="13">
        <v>331</v>
      </c>
      <c r="C38" s="13">
        <v>352</v>
      </c>
      <c r="D38" s="13">
        <v>352</v>
      </c>
      <c r="E38" s="13">
        <v>352</v>
      </c>
      <c r="F38" s="13">
        <v>352</v>
      </c>
    </row>
    <row r="39" spans="1:6" x14ac:dyDescent="0.35">
      <c r="A39" s="12" t="s">
        <v>106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5073-BCFE-4380-8A9F-08DA94128249}">
  <dimension ref="A1:F47"/>
  <sheetViews>
    <sheetView workbookViewId="0">
      <selection activeCell="D3" sqref="D3"/>
    </sheetView>
  </sheetViews>
  <sheetFormatPr defaultColWidth="8.81640625" defaultRowHeight="14.5" x14ac:dyDescent="0.35"/>
  <cols>
    <col min="1" max="1" width="36" bestFit="1" customWidth="1"/>
    <col min="2" max="6" width="4.453125" bestFit="1" customWidth="1"/>
  </cols>
  <sheetData>
    <row r="1" spans="1:6" x14ac:dyDescent="0.35">
      <c r="A1" s="10" t="s">
        <v>0</v>
      </c>
      <c r="B1" s="11">
        <v>2022</v>
      </c>
      <c r="C1" s="11">
        <v>2021</v>
      </c>
      <c r="D1" s="11">
        <v>2020</v>
      </c>
      <c r="E1" s="11">
        <v>2019</v>
      </c>
      <c r="F1" s="11">
        <v>2018</v>
      </c>
    </row>
    <row r="2" spans="1:6" x14ac:dyDescent="0.35">
      <c r="A2" s="18" t="s">
        <v>1</v>
      </c>
      <c r="B2" s="18"/>
      <c r="C2" s="18"/>
      <c r="D2" s="18"/>
      <c r="E2" s="18"/>
      <c r="F2" s="18"/>
    </row>
    <row r="3" spans="1:6" x14ac:dyDescent="0.35">
      <c r="A3" s="12" t="s">
        <v>2</v>
      </c>
      <c r="B3" s="14">
        <v>3816</v>
      </c>
      <c r="C3" s="14">
        <v>3611</v>
      </c>
      <c r="D3" s="14">
        <v>3328</v>
      </c>
      <c r="E3" s="14">
        <v>3649</v>
      </c>
      <c r="F3" s="14">
        <v>3738</v>
      </c>
    </row>
    <row r="4" spans="1:6" x14ac:dyDescent="0.35">
      <c r="A4" s="18" t="s">
        <v>3</v>
      </c>
      <c r="B4" s="18"/>
      <c r="C4" s="18"/>
      <c r="D4" s="18"/>
      <c r="E4" s="18"/>
      <c r="F4" s="18"/>
    </row>
    <row r="5" spans="1:6" x14ac:dyDescent="0.35">
      <c r="A5" s="12" t="s">
        <v>4</v>
      </c>
      <c r="B5" s="14">
        <v>2948</v>
      </c>
      <c r="C5" s="14">
        <v>2527</v>
      </c>
      <c r="D5" s="14">
        <v>2434</v>
      </c>
      <c r="E5" s="14">
        <v>2519</v>
      </c>
      <c r="F5" s="14">
        <v>2558</v>
      </c>
    </row>
    <row r="6" spans="1:6" x14ac:dyDescent="0.35">
      <c r="A6" s="12" t="s">
        <v>5</v>
      </c>
      <c r="B6" s="13" t="s">
        <v>7</v>
      </c>
      <c r="C6" s="13" t="s">
        <v>7</v>
      </c>
      <c r="D6" s="13" t="s">
        <v>7</v>
      </c>
      <c r="E6" s="13" t="s">
        <v>7</v>
      </c>
      <c r="F6" s="13" t="s">
        <v>7</v>
      </c>
    </row>
    <row r="7" spans="1:6" x14ac:dyDescent="0.35">
      <c r="A7" s="12" t="s">
        <v>6</v>
      </c>
      <c r="B7" s="13" t="s">
        <v>7</v>
      </c>
      <c r="C7" s="13" t="s">
        <v>7</v>
      </c>
      <c r="D7" s="13" t="s">
        <v>7</v>
      </c>
      <c r="E7" s="13" t="s">
        <v>7</v>
      </c>
      <c r="F7" s="13" t="s">
        <v>7</v>
      </c>
    </row>
    <row r="8" spans="1:6" x14ac:dyDescent="0.35">
      <c r="A8" s="12" t="s">
        <v>8</v>
      </c>
      <c r="B8" s="13" t="s">
        <v>7</v>
      </c>
      <c r="C8" s="13" t="s">
        <v>7</v>
      </c>
      <c r="D8" s="13">
        <v>4.3</v>
      </c>
      <c r="E8" s="13">
        <v>7.3</v>
      </c>
      <c r="F8" s="13">
        <v>9.1999999999999993</v>
      </c>
    </row>
    <row r="9" spans="1:6" x14ac:dyDescent="0.35">
      <c r="A9" s="12" t="s">
        <v>9</v>
      </c>
      <c r="B9" s="13">
        <v>143</v>
      </c>
      <c r="C9" s="13">
        <v>123</v>
      </c>
      <c r="D9" s="13">
        <v>107</v>
      </c>
      <c r="E9" s="13">
        <v>94</v>
      </c>
      <c r="F9" s="13">
        <v>88</v>
      </c>
    </row>
    <row r="10" spans="1:6" x14ac:dyDescent="0.35">
      <c r="A10" s="15" t="s">
        <v>10</v>
      </c>
      <c r="B10" s="16">
        <v>3091</v>
      </c>
      <c r="C10" s="16">
        <v>2650</v>
      </c>
      <c r="D10" s="16">
        <v>2545</v>
      </c>
      <c r="E10" s="16">
        <v>2620</v>
      </c>
      <c r="F10" s="16">
        <v>2655</v>
      </c>
    </row>
    <row r="11" spans="1:6" x14ac:dyDescent="0.35">
      <c r="A11" s="15" t="s">
        <v>11</v>
      </c>
      <c r="B11" s="17">
        <v>725</v>
      </c>
      <c r="C11" s="17">
        <v>961</v>
      </c>
      <c r="D11" s="17">
        <v>784</v>
      </c>
      <c r="E11" s="16">
        <v>1029</v>
      </c>
      <c r="F11" s="16">
        <v>1083</v>
      </c>
    </row>
    <row r="12" spans="1:6" x14ac:dyDescent="0.35">
      <c r="A12" s="12" t="s">
        <v>12</v>
      </c>
      <c r="B12" s="13">
        <v>0.1</v>
      </c>
      <c r="C12" s="13">
        <v>-1.8</v>
      </c>
      <c r="D12" s="13">
        <v>-3.6</v>
      </c>
      <c r="E12" s="13">
        <v>-3.1</v>
      </c>
      <c r="F12" s="13">
        <v>-5.7</v>
      </c>
    </row>
    <row r="13" spans="1:6" x14ac:dyDescent="0.35">
      <c r="A13" s="18" t="s">
        <v>13</v>
      </c>
      <c r="B13" s="18"/>
      <c r="C13" s="18"/>
      <c r="D13" s="18"/>
      <c r="E13" s="18"/>
      <c r="F13" s="18"/>
    </row>
    <row r="14" spans="1:6" x14ac:dyDescent="0.35">
      <c r="A14" s="15" t="s">
        <v>14</v>
      </c>
      <c r="B14" s="17">
        <v>731</v>
      </c>
      <c r="C14" s="17">
        <v>967</v>
      </c>
      <c r="D14" s="17">
        <v>784</v>
      </c>
      <c r="E14" s="16">
        <v>1041</v>
      </c>
      <c r="F14" s="16">
        <v>1091</v>
      </c>
    </row>
    <row r="15" spans="1:6" x14ac:dyDescent="0.35">
      <c r="A15" s="12" t="s">
        <v>15</v>
      </c>
      <c r="B15" s="13">
        <v>170</v>
      </c>
      <c r="C15" s="13">
        <v>180</v>
      </c>
      <c r="D15" s="13">
        <v>145</v>
      </c>
      <c r="E15" s="13">
        <v>192</v>
      </c>
      <c r="F15" s="13">
        <v>204</v>
      </c>
    </row>
    <row r="16" spans="1:6" x14ac:dyDescent="0.35">
      <c r="A16" s="15" t="s">
        <v>16</v>
      </c>
      <c r="B16" s="17">
        <v>561</v>
      </c>
      <c r="C16" s="17">
        <v>787</v>
      </c>
      <c r="D16" s="17">
        <v>638</v>
      </c>
      <c r="E16" s="17">
        <v>849</v>
      </c>
      <c r="F16" s="17">
        <v>886</v>
      </c>
    </row>
    <row r="17" spans="1:6" x14ac:dyDescent="0.35">
      <c r="A17" s="12" t="s">
        <v>17</v>
      </c>
      <c r="B17" s="13" t="s">
        <v>7</v>
      </c>
      <c r="C17" s="13" t="s">
        <v>7</v>
      </c>
      <c r="D17" s="13" t="s">
        <v>7</v>
      </c>
      <c r="E17" s="13" t="s">
        <v>7</v>
      </c>
      <c r="F17" s="13" t="s">
        <v>7</v>
      </c>
    </row>
    <row r="18" spans="1:6" x14ac:dyDescent="0.35">
      <c r="A18" s="15" t="s">
        <v>18</v>
      </c>
      <c r="B18" s="17">
        <v>561</v>
      </c>
      <c r="C18" s="17">
        <v>787</v>
      </c>
      <c r="D18" s="17">
        <v>638</v>
      </c>
      <c r="E18" s="17">
        <v>849</v>
      </c>
      <c r="F18" s="17">
        <v>886</v>
      </c>
    </row>
    <row r="19" spans="1:6" x14ac:dyDescent="0.35">
      <c r="A19" s="12" t="s">
        <v>19</v>
      </c>
      <c r="B19" s="13" t="s">
        <v>7</v>
      </c>
      <c r="C19" s="13" t="s">
        <v>7</v>
      </c>
      <c r="D19" s="13" t="s">
        <v>7</v>
      </c>
      <c r="E19" s="13" t="s">
        <v>7</v>
      </c>
      <c r="F19" s="13" t="s">
        <v>7</v>
      </c>
    </row>
    <row r="20" spans="1:6" x14ac:dyDescent="0.35">
      <c r="A20" s="15" t="s">
        <v>20</v>
      </c>
      <c r="B20" s="17">
        <v>561</v>
      </c>
      <c r="C20" s="17">
        <v>787</v>
      </c>
      <c r="D20" s="17">
        <v>638</v>
      </c>
      <c r="E20" s="17">
        <v>849</v>
      </c>
      <c r="F20" s="17">
        <v>886</v>
      </c>
    </row>
    <row r="21" spans="1:6" x14ac:dyDescent="0.35">
      <c r="A21" s="15" t="s">
        <v>21</v>
      </c>
      <c r="B21" s="17">
        <v>561</v>
      </c>
      <c r="C21" s="17">
        <v>787</v>
      </c>
      <c r="D21" s="17">
        <v>638</v>
      </c>
      <c r="E21" s="17">
        <v>849</v>
      </c>
      <c r="F21" s="17">
        <v>886</v>
      </c>
    </row>
    <row r="22" spans="1:6" x14ac:dyDescent="0.35">
      <c r="A22" s="15" t="s">
        <v>22</v>
      </c>
      <c r="B22" s="17">
        <v>561</v>
      </c>
      <c r="C22" s="17">
        <v>787</v>
      </c>
      <c r="D22" s="17">
        <v>638</v>
      </c>
      <c r="E22" s="17">
        <v>849</v>
      </c>
      <c r="F22" s="17">
        <v>886</v>
      </c>
    </row>
    <row r="23" spans="1:6" x14ac:dyDescent="0.35">
      <c r="A23" s="18" t="s">
        <v>23</v>
      </c>
      <c r="B23" s="18"/>
      <c r="C23" s="18"/>
      <c r="D23" s="18"/>
      <c r="E23" s="18"/>
      <c r="F23" s="18"/>
    </row>
    <row r="24" spans="1:6" x14ac:dyDescent="0.35">
      <c r="A24" s="12" t="s">
        <v>24</v>
      </c>
      <c r="B24" s="13">
        <v>319</v>
      </c>
      <c r="C24" s="13">
        <v>319</v>
      </c>
      <c r="D24" s="13">
        <v>319</v>
      </c>
      <c r="E24" s="13">
        <v>318</v>
      </c>
      <c r="F24" s="13">
        <v>313</v>
      </c>
    </row>
    <row r="25" spans="1:6" x14ac:dyDescent="0.35">
      <c r="A25" s="12" t="s">
        <v>25</v>
      </c>
      <c r="B25" s="13">
        <v>1.76</v>
      </c>
      <c r="C25" s="13">
        <v>2.4700000000000002</v>
      </c>
      <c r="D25" s="13">
        <v>2</v>
      </c>
      <c r="E25" s="13">
        <v>2.67</v>
      </c>
      <c r="F25" s="13">
        <v>2.83</v>
      </c>
    </row>
    <row r="26" spans="1:6" x14ac:dyDescent="0.35">
      <c r="A26" s="12" t="s">
        <v>26</v>
      </c>
      <c r="B26" s="13">
        <v>1.76</v>
      </c>
      <c r="C26" s="13">
        <v>2.4700000000000002</v>
      </c>
      <c r="D26" s="13">
        <v>2</v>
      </c>
      <c r="E26" s="13">
        <v>2.67</v>
      </c>
      <c r="F26" s="13">
        <v>2.83</v>
      </c>
    </row>
    <row r="27" spans="1:6" x14ac:dyDescent="0.35">
      <c r="A27" s="12" t="s">
        <v>27</v>
      </c>
      <c r="B27" s="13" t="s">
        <v>7</v>
      </c>
      <c r="C27" s="13" t="s">
        <v>7</v>
      </c>
      <c r="D27" s="13" t="s">
        <v>7</v>
      </c>
      <c r="E27" s="13" t="s">
        <v>7</v>
      </c>
      <c r="F27" s="13">
        <v>0</v>
      </c>
    </row>
    <row r="28" spans="1:6" x14ac:dyDescent="0.35">
      <c r="A28" s="12" t="s">
        <v>28</v>
      </c>
      <c r="B28" s="13">
        <v>322</v>
      </c>
      <c r="C28" s="13">
        <v>320</v>
      </c>
      <c r="D28" s="13">
        <v>320</v>
      </c>
      <c r="E28" s="13">
        <v>319</v>
      </c>
      <c r="F28" s="13">
        <v>316</v>
      </c>
    </row>
    <row r="29" spans="1:6" x14ac:dyDescent="0.35">
      <c r="A29" s="12" t="s">
        <v>29</v>
      </c>
      <c r="B29" s="13">
        <v>1.74</v>
      </c>
      <c r="C29" s="13">
        <v>2.46</v>
      </c>
      <c r="D29" s="13">
        <v>2</v>
      </c>
      <c r="E29" s="13">
        <v>2.66</v>
      </c>
      <c r="F29" s="13">
        <v>2.81</v>
      </c>
    </row>
    <row r="30" spans="1:6" x14ac:dyDescent="0.35">
      <c r="A30" s="12" t="s">
        <v>30</v>
      </c>
      <c r="B30" s="13">
        <v>1.74</v>
      </c>
      <c r="C30" s="13">
        <v>2.46</v>
      </c>
      <c r="D30" s="13">
        <v>2</v>
      </c>
      <c r="E30" s="13">
        <v>2.66</v>
      </c>
      <c r="F30" s="13">
        <v>2.81</v>
      </c>
    </row>
    <row r="31" spans="1:6" x14ac:dyDescent="0.35">
      <c r="A31" s="18" t="s">
        <v>31</v>
      </c>
      <c r="B31" s="18"/>
      <c r="C31" s="18"/>
      <c r="D31" s="18"/>
      <c r="E31" s="18"/>
      <c r="F31" s="18"/>
    </row>
    <row r="32" spans="1:6" x14ac:dyDescent="0.35">
      <c r="A32" s="12" t="s">
        <v>32</v>
      </c>
      <c r="B32" s="13">
        <v>0.6</v>
      </c>
      <c r="C32" s="13">
        <v>2.35</v>
      </c>
      <c r="D32" s="13">
        <v>2.35</v>
      </c>
      <c r="E32" s="13">
        <v>1.1000000000000001</v>
      </c>
      <c r="F32" s="13">
        <v>2.35</v>
      </c>
    </row>
    <row r="33" spans="1:6" x14ac:dyDescent="0.35">
      <c r="A33" s="12" t="s">
        <v>33</v>
      </c>
      <c r="B33" s="13" t="s">
        <v>7</v>
      </c>
      <c r="C33" s="13">
        <v>750</v>
      </c>
      <c r="D33" s="13">
        <v>351</v>
      </c>
      <c r="E33" s="13">
        <v>748</v>
      </c>
      <c r="F33" s="13">
        <v>732</v>
      </c>
    </row>
    <row r="34" spans="1:6" x14ac:dyDescent="0.35">
      <c r="A34" s="18" t="s">
        <v>34</v>
      </c>
      <c r="B34" s="18"/>
      <c r="C34" s="18"/>
      <c r="D34" s="18"/>
      <c r="E34" s="18"/>
      <c r="F34" s="18"/>
    </row>
    <row r="35" spans="1:6" x14ac:dyDescent="0.35">
      <c r="A35" s="12" t="s">
        <v>35</v>
      </c>
      <c r="B35" s="13" t="s">
        <v>7</v>
      </c>
      <c r="C35" s="13" t="s">
        <v>7</v>
      </c>
      <c r="D35" s="13" t="s">
        <v>7</v>
      </c>
      <c r="E35" s="13" t="s">
        <v>7</v>
      </c>
      <c r="F35" s="13" t="s">
        <v>7</v>
      </c>
    </row>
    <row r="36" spans="1:6" x14ac:dyDescent="0.35">
      <c r="A36" s="12" t="s">
        <v>36</v>
      </c>
      <c r="B36" s="13">
        <v>0.5</v>
      </c>
      <c r="C36" s="13">
        <v>0</v>
      </c>
      <c r="D36" s="13">
        <v>1.5</v>
      </c>
      <c r="E36" s="13">
        <v>1.8</v>
      </c>
      <c r="F36" s="13">
        <v>1</v>
      </c>
    </row>
    <row r="37" spans="1:6" x14ac:dyDescent="0.35">
      <c r="A37" s="18" t="s">
        <v>37</v>
      </c>
      <c r="B37" s="18"/>
      <c r="C37" s="18"/>
      <c r="D37" s="18"/>
      <c r="E37" s="18"/>
      <c r="F37" s="18"/>
    </row>
    <row r="38" spans="1:6" x14ac:dyDescent="0.35">
      <c r="A38" s="12" t="s">
        <v>38</v>
      </c>
      <c r="B38" s="13">
        <v>16</v>
      </c>
      <c r="C38" s="13">
        <v>15</v>
      </c>
      <c r="D38" s="13">
        <v>14</v>
      </c>
      <c r="E38" s="13">
        <v>13</v>
      </c>
      <c r="F38" s="13">
        <v>10</v>
      </c>
    </row>
    <row r="39" spans="1:6" x14ac:dyDescent="0.35">
      <c r="A39" s="12" t="s">
        <v>39</v>
      </c>
      <c r="B39" s="13">
        <v>0.5</v>
      </c>
      <c r="C39" s="13">
        <v>3.1</v>
      </c>
      <c r="D39" s="13">
        <v>79</v>
      </c>
      <c r="E39" s="13">
        <v>4.7</v>
      </c>
      <c r="F39" s="13">
        <v>7.4</v>
      </c>
    </row>
    <row r="40" spans="1:6" x14ac:dyDescent="0.35">
      <c r="A40" s="18" t="s">
        <v>40</v>
      </c>
      <c r="B40" s="18"/>
      <c r="C40" s="18"/>
      <c r="D40" s="18"/>
      <c r="E40" s="18"/>
      <c r="F40" s="18"/>
    </row>
    <row r="41" spans="1:6" x14ac:dyDescent="0.35">
      <c r="A41" s="15" t="s">
        <v>41</v>
      </c>
      <c r="B41" s="17">
        <v>731</v>
      </c>
      <c r="C41" s="17">
        <v>970</v>
      </c>
      <c r="D41" s="17">
        <v>863</v>
      </c>
      <c r="E41" s="16">
        <v>1046</v>
      </c>
      <c r="F41" s="16">
        <v>1098</v>
      </c>
    </row>
    <row r="42" spans="1:6" x14ac:dyDescent="0.35">
      <c r="A42" s="12" t="s">
        <v>42</v>
      </c>
      <c r="B42" s="13">
        <v>0.12</v>
      </c>
      <c r="C42" s="13">
        <v>0.57999999999999996</v>
      </c>
      <c r="D42" s="13">
        <v>15</v>
      </c>
      <c r="E42" s="13">
        <v>0.87</v>
      </c>
      <c r="F42" s="13">
        <v>1.39</v>
      </c>
    </row>
    <row r="43" spans="1:6" x14ac:dyDescent="0.35">
      <c r="A43" s="12" t="s">
        <v>43</v>
      </c>
      <c r="B43" s="13">
        <v>170</v>
      </c>
      <c r="C43" s="13">
        <v>180</v>
      </c>
      <c r="D43" s="13">
        <v>160</v>
      </c>
      <c r="E43" s="13">
        <v>193</v>
      </c>
      <c r="F43" s="13">
        <v>206</v>
      </c>
    </row>
    <row r="44" spans="1:6" x14ac:dyDescent="0.35">
      <c r="A44" s="15" t="s">
        <v>44</v>
      </c>
      <c r="B44" s="17">
        <v>561</v>
      </c>
      <c r="C44" s="17">
        <v>790</v>
      </c>
      <c r="D44" s="17">
        <v>703</v>
      </c>
      <c r="E44" s="17">
        <v>853</v>
      </c>
      <c r="F44" s="17">
        <v>892</v>
      </c>
    </row>
    <row r="45" spans="1:6" x14ac:dyDescent="0.35">
      <c r="A45" s="15" t="s">
        <v>45</v>
      </c>
      <c r="B45" s="17">
        <v>561</v>
      </c>
      <c r="C45" s="17">
        <v>790</v>
      </c>
      <c r="D45" s="17">
        <v>703</v>
      </c>
      <c r="E45" s="17">
        <v>853</v>
      </c>
      <c r="F45" s="17">
        <v>892</v>
      </c>
    </row>
    <row r="46" spans="1:6" x14ac:dyDescent="0.35">
      <c r="A46" s="12" t="s">
        <v>46</v>
      </c>
      <c r="B46" s="13">
        <v>1.76</v>
      </c>
      <c r="C46" s="13">
        <v>2.48</v>
      </c>
      <c r="D46" s="13">
        <v>2.2000000000000002</v>
      </c>
      <c r="E46" s="13">
        <v>2.68</v>
      </c>
      <c r="F46" s="13">
        <v>2.85</v>
      </c>
    </row>
    <row r="47" spans="1:6" x14ac:dyDescent="0.35">
      <c r="A47" s="12" t="s">
        <v>47</v>
      </c>
      <c r="B47" s="13">
        <v>1.74</v>
      </c>
      <c r="C47" s="13">
        <v>2.4700000000000002</v>
      </c>
      <c r="D47" s="13">
        <v>2.2000000000000002</v>
      </c>
      <c r="E47" s="13">
        <v>2.67</v>
      </c>
      <c r="F47" s="13">
        <v>2.83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F29B-7F5C-4C92-87B2-7326907C561E}">
  <dimension ref="A1:F28"/>
  <sheetViews>
    <sheetView workbookViewId="0">
      <selection activeCell="B16" sqref="B16"/>
    </sheetView>
  </sheetViews>
  <sheetFormatPr defaultColWidth="8.81640625" defaultRowHeight="14.5" x14ac:dyDescent="0.35"/>
  <cols>
    <col min="1" max="1" width="30.453125" bestFit="1" customWidth="1"/>
    <col min="2" max="6" width="4.453125" bestFit="1" customWidth="1"/>
  </cols>
  <sheetData>
    <row r="1" spans="1:6" x14ac:dyDescent="0.35">
      <c r="A1" s="10" t="s">
        <v>0</v>
      </c>
      <c r="B1" s="11">
        <v>2022</v>
      </c>
      <c r="C1" s="11">
        <v>2021</v>
      </c>
      <c r="D1" s="11">
        <v>2020</v>
      </c>
      <c r="E1" s="11">
        <v>2019</v>
      </c>
      <c r="F1" s="11">
        <v>2018</v>
      </c>
    </row>
    <row r="2" spans="1:6" x14ac:dyDescent="0.35">
      <c r="A2" s="18" t="s">
        <v>48</v>
      </c>
      <c r="B2" s="18"/>
      <c r="C2" s="18"/>
      <c r="D2" s="18"/>
      <c r="E2" s="18"/>
      <c r="F2" s="18"/>
    </row>
    <row r="3" spans="1:6" x14ac:dyDescent="0.35">
      <c r="A3" s="12" t="s">
        <v>20</v>
      </c>
      <c r="B3" s="13">
        <v>561</v>
      </c>
      <c r="C3" s="13">
        <v>787</v>
      </c>
      <c r="D3" s="13">
        <v>638</v>
      </c>
      <c r="E3" s="13">
        <v>849</v>
      </c>
      <c r="F3" s="13">
        <v>886</v>
      </c>
    </row>
    <row r="4" spans="1:6" x14ac:dyDescent="0.35">
      <c r="A4" s="12" t="s">
        <v>49</v>
      </c>
      <c r="B4" s="13">
        <v>16</v>
      </c>
      <c r="C4" s="13">
        <v>15</v>
      </c>
      <c r="D4" s="13">
        <v>14</v>
      </c>
      <c r="E4" s="13">
        <v>13</v>
      </c>
      <c r="F4" s="13">
        <v>10</v>
      </c>
    </row>
    <row r="5" spans="1:6" x14ac:dyDescent="0.35">
      <c r="A5" s="12" t="s">
        <v>50</v>
      </c>
      <c r="B5" s="13">
        <v>449</v>
      </c>
      <c r="C5" s="13">
        <v>184</v>
      </c>
      <c r="D5" s="13">
        <v>222</v>
      </c>
      <c r="E5" s="13">
        <v>192</v>
      </c>
      <c r="F5" s="13">
        <v>215</v>
      </c>
    </row>
    <row r="6" spans="1:6" x14ac:dyDescent="0.35">
      <c r="A6" s="12" t="s">
        <v>51</v>
      </c>
      <c r="B6" s="13">
        <v>164</v>
      </c>
      <c r="C6" s="13">
        <v>186</v>
      </c>
      <c r="D6" s="13">
        <v>228</v>
      </c>
      <c r="E6" s="13">
        <v>160</v>
      </c>
      <c r="F6" s="13">
        <v>166</v>
      </c>
    </row>
    <row r="7" spans="1:6" x14ac:dyDescent="0.35">
      <c r="A7" s="12" t="s">
        <v>52</v>
      </c>
      <c r="B7" s="13">
        <v>3.3</v>
      </c>
      <c r="C7" s="13">
        <v>3.7</v>
      </c>
      <c r="D7" s="13">
        <v>4.0999999999999996</v>
      </c>
      <c r="E7" s="13">
        <v>4.2</v>
      </c>
      <c r="F7" s="13">
        <v>3.9</v>
      </c>
    </row>
    <row r="8" spans="1:6" x14ac:dyDescent="0.35">
      <c r="A8" s="12" t="s">
        <v>53</v>
      </c>
      <c r="B8" s="13">
        <v>-623</v>
      </c>
      <c r="C8" s="13">
        <v>-201</v>
      </c>
      <c r="D8" s="13">
        <v>-109</v>
      </c>
      <c r="E8" s="13">
        <v>-434</v>
      </c>
      <c r="F8" s="13">
        <v>-457</v>
      </c>
    </row>
    <row r="9" spans="1:6" x14ac:dyDescent="0.35">
      <c r="A9" s="15" t="s">
        <v>54</v>
      </c>
      <c r="B9" s="17">
        <v>402</v>
      </c>
      <c r="C9" s="17">
        <v>785</v>
      </c>
      <c r="D9" s="17">
        <v>766</v>
      </c>
      <c r="E9" s="17">
        <v>620</v>
      </c>
      <c r="F9" s="17">
        <v>654</v>
      </c>
    </row>
    <row r="10" spans="1:6" x14ac:dyDescent="0.35">
      <c r="A10" s="18" t="s">
        <v>55</v>
      </c>
      <c r="B10" s="18"/>
      <c r="C10" s="18"/>
      <c r="D10" s="18"/>
      <c r="E10" s="18"/>
      <c r="F10" s="18"/>
    </row>
    <row r="11" spans="1:6" x14ac:dyDescent="0.35">
      <c r="A11" s="15" t="s">
        <v>56</v>
      </c>
      <c r="B11" s="17">
        <v>-31</v>
      </c>
      <c r="C11" s="17">
        <v>-21</v>
      </c>
      <c r="D11" s="17">
        <v>-19</v>
      </c>
      <c r="E11" s="17">
        <v>-28</v>
      </c>
      <c r="F11" s="17">
        <v>-16</v>
      </c>
    </row>
    <row r="12" spans="1:6" x14ac:dyDescent="0.35">
      <c r="A12" s="12" t="s">
        <v>57</v>
      </c>
      <c r="B12" s="13">
        <v>0.7</v>
      </c>
      <c r="C12" s="13">
        <v>2.7</v>
      </c>
      <c r="D12" s="13">
        <v>0.8</v>
      </c>
      <c r="E12" s="13">
        <v>1.6</v>
      </c>
      <c r="F12" s="13">
        <v>0.5</v>
      </c>
    </row>
    <row r="13" spans="1:6" x14ac:dyDescent="0.35">
      <c r="A13" s="15" t="s">
        <v>58</v>
      </c>
      <c r="B13" s="17">
        <v>-30</v>
      </c>
      <c r="C13" s="17">
        <v>-18</v>
      </c>
      <c r="D13" s="17">
        <v>-18</v>
      </c>
      <c r="E13" s="17">
        <v>-26</v>
      </c>
      <c r="F13" s="17">
        <v>-15</v>
      </c>
    </row>
    <row r="14" spans="1:6" x14ac:dyDescent="0.35">
      <c r="A14" s="18" t="s">
        <v>59</v>
      </c>
      <c r="B14" s="18"/>
      <c r="C14" s="18"/>
      <c r="D14" s="18"/>
      <c r="E14" s="18"/>
      <c r="F14" s="18"/>
    </row>
    <row r="15" spans="1:6" x14ac:dyDescent="0.35">
      <c r="A15" s="12" t="s">
        <v>60</v>
      </c>
      <c r="B15" s="13">
        <v>-4.0999999999999996</v>
      </c>
      <c r="C15" s="13">
        <v>-3.8</v>
      </c>
      <c r="D15" s="13">
        <v>-6</v>
      </c>
      <c r="E15" s="13">
        <v>-51</v>
      </c>
      <c r="F15" s="13">
        <v>-163</v>
      </c>
    </row>
    <row r="16" spans="1:6" x14ac:dyDescent="0.35">
      <c r="A16" s="15" t="s">
        <v>61</v>
      </c>
      <c r="B16" s="17">
        <v>-750</v>
      </c>
      <c r="C16" s="17">
        <v>-750</v>
      </c>
      <c r="D16" s="17">
        <v>-351</v>
      </c>
      <c r="E16" s="17">
        <v>-748</v>
      </c>
      <c r="F16" s="17">
        <v>-732</v>
      </c>
    </row>
    <row r="17" spans="1:6" x14ac:dyDescent="0.35">
      <c r="A17" s="12" t="s">
        <v>62</v>
      </c>
      <c r="B17" s="13">
        <v>0</v>
      </c>
      <c r="C17" s="13">
        <v>2.6</v>
      </c>
      <c r="D17" s="13">
        <v>3.1</v>
      </c>
      <c r="E17" s="13">
        <v>3.9</v>
      </c>
      <c r="F17" s="13">
        <v>1.5</v>
      </c>
    </row>
    <row r="18" spans="1:6" x14ac:dyDescent="0.35">
      <c r="A18" s="12" t="s">
        <v>63</v>
      </c>
      <c r="B18" s="13">
        <v>-3.3</v>
      </c>
      <c r="C18" s="13">
        <v>-3.3</v>
      </c>
      <c r="D18" s="13">
        <v>-3.6</v>
      </c>
      <c r="E18" s="13">
        <v>-3.8</v>
      </c>
      <c r="F18" s="13" t="s">
        <v>7</v>
      </c>
    </row>
    <row r="19" spans="1:6" x14ac:dyDescent="0.35">
      <c r="A19" s="15" t="s">
        <v>64</v>
      </c>
      <c r="B19" s="17">
        <v>-758</v>
      </c>
      <c r="C19" s="17">
        <v>-754</v>
      </c>
      <c r="D19" s="17">
        <v>-357</v>
      </c>
      <c r="E19" s="17">
        <v>-798</v>
      </c>
      <c r="F19" s="17">
        <v>-894</v>
      </c>
    </row>
    <row r="20" spans="1:6" x14ac:dyDescent="0.35">
      <c r="A20" s="18" t="s">
        <v>65</v>
      </c>
      <c r="B20" s="18"/>
      <c r="C20" s="18"/>
      <c r="D20" s="18"/>
      <c r="E20" s="18"/>
      <c r="F20" s="18"/>
    </row>
    <row r="21" spans="1:6" x14ac:dyDescent="0.35">
      <c r="A21" s="12" t="s">
        <v>66</v>
      </c>
      <c r="B21" s="13" t="s">
        <v>7</v>
      </c>
      <c r="C21" s="13" t="s">
        <v>7</v>
      </c>
      <c r="D21" s="13" t="s">
        <v>7</v>
      </c>
      <c r="E21" s="13" t="s">
        <v>7</v>
      </c>
      <c r="F21" s="13" t="s">
        <v>7</v>
      </c>
    </row>
    <row r="22" spans="1:6" x14ac:dyDescent="0.35">
      <c r="A22" s="15" t="s">
        <v>67</v>
      </c>
      <c r="B22" s="17">
        <v>-385</v>
      </c>
      <c r="C22" s="17">
        <v>13</v>
      </c>
      <c r="D22" s="17">
        <v>390</v>
      </c>
      <c r="E22" s="17">
        <v>-204</v>
      </c>
      <c r="F22" s="17">
        <v>-255</v>
      </c>
    </row>
    <row r="23" spans="1:6" x14ac:dyDescent="0.35">
      <c r="A23" s="12" t="s">
        <v>68</v>
      </c>
      <c r="B23" s="14">
        <v>1247</v>
      </c>
      <c r="C23" s="14">
        <v>1234</v>
      </c>
      <c r="D23" s="13">
        <v>844</v>
      </c>
      <c r="E23" s="14">
        <v>1048</v>
      </c>
      <c r="F23" s="14">
        <v>1303</v>
      </c>
    </row>
    <row r="24" spans="1:6" x14ac:dyDescent="0.35">
      <c r="A24" s="12" t="s">
        <v>69</v>
      </c>
      <c r="B24" s="13">
        <v>862</v>
      </c>
      <c r="C24" s="14">
        <v>1247</v>
      </c>
      <c r="D24" s="14">
        <v>1234</v>
      </c>
      <c r="E24" s="13">
        <v>844</v>
      </c>
      <c r="F24" s="14">
        <v>1048</v>
      </c>
    </row>
    <row r="25" spans="1:6" x14ac:dyDescent="0.35">
      <c r="A25" s="18" t="s">
        <v>37</v>
      </c>
      <c r="B25" s="18"/>
      <c r="C25" s="18"/>
      <c r="D25" s="18"/>
      <c r="E25" s="18"/>
      <c r="F25" s="18"/>
    </row>
    <row r="26" spans="1:6" x14ac:dyDescent="0.35">
      <c r="A26" s="12" t="s">
        <v>38</v>
      </c>
      <c r="B26" s="13">
        <v>16</v>
      </c>
      <c r="C26" s="13">
        <v>15</v>
      </c>
      <c r="D26" s="13">
        <v>14</v>
      </c>
      <c r="E26" s="13">
        <v>13</v>
      </c>
      <c r="F26" s="13">
        <v>10</v>
      </c>
    </row>
    <row r="27" spans="1:6" x14ac:dyDescent="0.35">
      <c r="A27" s="12" t="s">
        <v>52</v>
      </c>
      <c r="B27" s="13">
        <v>3.3</v>
      </c>
      <c r="C27" s="13">
        <v>3.7</v>
      </c>
      <c r="D27" s="13">
        <v>4.0999999999999996</v>
      </c>
      <c r="E27" s="13">
        <v>4.2</v>
      </c>
      <c r="F27" s="13">
        <v>3.9</v>
      </c>
    </row>
    <row r="28" spans="1:6" x14ac:dyDescent="0.35">
      <c r="A28" s="12" t="s">
        <v>51</v>
      </c>
      <c r="B28" s="13">
        <v>164</v>
      </c>
      <c r="C28" s="13">
        <v>186</v>
      </c>
      <c r="D28" s="13">
        <v>228</v>
      </c>
      <c r="E28" s="13">
        <v>160</v>
      </c>
      <c r="F28" s="13"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3DC0-3A06-4D0E-B8B5-33E187755154}">
  <dimension ref="A1:F39"/>
  <sheetViews>
    <sheetView workbookViewId="0">
      <selection activeCell="D15" sqref="D15"/>
    </sheetView>
  </sheetViews>
  <sheetFormatPr defaultColWidth="8.81640625" defaultRowHeight="14.5" x14ac:dyDescent="0.35"/>
  <cols>
    <col min="1" max="1" width="29.1796875" bestFit="1" customWidth="1"/>
    <col min="2" max="6" width="4.453125" bestFit="1" customWidth="1"/>
  </cols>
  <sheetData>
    <row r="1" spans="1:6" x14ac:dyDescent="0.35">
      <c r="A1" s="10" t="s">
        <v>0</v>
      </c>
      <c r="B1" s="11">
        <v>2022</v>
      </c>
      <c r="C1" s="11">
        <v>2021</v>
      </c>
      <c r="D1" s="11">
        <v>2020</v>
      </c>
      <c r="E1" s="11">
        <v>2019</v>
      </c>
      <c r="F1" s="11">
        <v>2018</v>
      </c>
    </row>
    <row r="2" spans="1:6" x14ac:dyDescent="0.35">
      <c r="A2" s="18" t="s">
        <v>70</v>
      </c>
      <c r="B2" s="18"/>
      <c r="C2" s="18"/>
      <c r="D2" s="18"/>
      <c r="E2" s="18"/>
      <c r="F2" s="18"/>
    </row>
    <row r="3" spans="1:6" x14ac:dyDescent="0.35">
      <c r="A3" s="12" t="s">
        <v>71</v>
      </c>
      <c r="B3" s="13">
        <v>862</v>
      </c>
      <c r="C3" s="14">
        <v>1247</v>
      </c>
      <c r="D3" s="14">
        <v>1234</v>
      </c>
      <c r="E3" s="13">
        <v>844</v>
      </c>
      <c r="F3" s="14">
        <v>1048</v>
      </c>
    </row>
    <row r="4" spans="1:6" x14ac:dyDescent="0.35">
      <c r="A4" s="12" t="s">
        <v>72</v>
      </c>
      <c r="B4" s="13">
        <v>200</v>
      </c>
      <c r="C4" s="13">
        <v>145</v>
      </c>
      <c r="D4" s="13">
        <v>103</v>
      </c>
      <c r="E4" s="13">
        <v>62</v>
      </c>
      <c r="F4" s="13">
        <v>106</v>
      </c>
    </row>
    <row r="5" spans="1:6" x14ac:dyDescent="0.35">
      <c r="A5" s="12" t="s">
        <v>73</v>
      </c>
      <c r="B5" s="14">
        <v>3463</v>
      </c>
      <c r="C5" s="14">
        <v>2921</v>
      </c>
      <c r="D5" s="14">
        <v>2901</v>
      </c>
      <c r="E5" s="14">
        <v>3157</v>
      </c>
      <c r="F5" s="14">
        <v>3060</v>
      </c>
    </row>
    <row r="6" spans="1:6" x14ac:dyDescent="0.35">
      <c r="A6" s="12" t="s">
        <v>74</v>
      </c>
      <c r="B6" s="13">
        <v>22</v>
      </c>
      <c r="C6" s="13">
        <v>10</v>
      </c>
      <c r="D6" s="13">
        <v>6.6</v>
      </c>
      <c r="E6" s="13">
        <v>6</v>
      </c>
      <c r="F6" s="13">
        <v>2.2000000000000002</v>
      </c>
    </row>
    <row r="7" spans="1:6" x14ac:dyDescent="0.35">
      <c r="A7" s="12" t="s">
        <v>75</v>
      </c>
      <c r="B7" s="13" t="s">
        <v>7</v>
      </c>
      <c r="C7" s="13" t="s">
        <v>7</v>
      </c>
      <c r="D7" s="13" t="s">
        <v>7</v>
      </c>
      <c r="E7" s="13" t="s">
        <v>7</v>
      </c>
      <c r="F7" s="13" t="s">
        <v>7</v>
      </c>
    </row>
    <row r="8" spans="1:6" x14ac:dyDescent="0.35">
      <c r="A8" s="15" t="s">
        <v>76</v>
      </c>
      <c r="B8" s="16">
        <v>4546</v>
      </c>
      <c r="C8" s="16">
        <v>4323</v>
      </c>
      <c r="D8" s="16">
        <v>4245</v>
      </c>
      <c r="E8" s="16">
        <v>4069</v>
      </c>
      <c r="F8" s="16">
        <v>4216</v>
      </c>
    </row>
    <row r="9" spans="1:6" x14ac:dyDescent="0.35">
      <c r="A9" s="12" t="s">
        <v>77</v>
      </c>
      <c r="B9" s="13">
        <v>119</v>
      </c>
      <c r="C9" s="13">
        <v>99</v>
      </c>
      <c r="D9" s="13">
        <v>90</v>
      </c>
      <c r="E9" s="13">
        <v>82</v>
      </c>
      <c r="F9" s="13">
        <v>58</v>
      </c>
    </row>
    <row r="10" spans="1:6" x14ac:dyDescent="0.35">
      <c r="A10" s="12" t="s">
        <v>78</v>
      </c>
      <c r="B10" s="13">
        <v>113</v>
      </c>
      <c r="C10" s="13">
        <v>116</v>
      </c>
      <c r="D10" s="13">
        <v>122</v>
      </c>
      <c r="E10" s="13">
        <v>126</v>
      </c>
      <c r="F10" s="13">
        <v>133</v>
      </c>
    </row>
    <row r="11" spans="1:6" x14ac:dyDescent="0.35">
      <c r="A11" s="12" t="s">
        <v>79</v>
      </c>
      <c r="B11" s="13">
        <v>60</v>
      </c>
      <c r="C11" s="13">
        <v>60</v>
      </c>
      <c r="D11" s="13">
        <v>60</v>
      </c>
      <c r="E11" s="13">
        <v>60</v>
      </c>
      <c r="F11" s="13">
        <v>60</v>
      </c>
    </row>
    <row r="12" spans="1:6" x14ac:dyDescent="0.35">
      <c r="A12" s="12" t="s">
        <v>80</v>
      </c>
      <c r="B12" s="13">
        <v>0.3</v>
      </c>
      <c r="C12" s="13">
        <v>0.3</v>
      </c>
      <c r="D12" s="13">
        <v>2.1</v>
      </c>
      <c r="E12" s="13">
        <v>2.1</v>
      </c>
      <c r="F12" s="13">
        <v>3</v>
      </c>
    </row>
    <row r="13" spans="1:6" x14ac:dyDescent="0.35">
      <c r="A13" s="12" t="s">
        <v>81</v>
      </c>
      <c r="B13" s="13">
        <v>29</v>
      </c>
      <c r="C13" s="13">
        <v>36</v>
      </c>
      <c r="D13" s="13">
        <v>46</v>
      </c>
      <c r="E13" s="13">
        <v>66</v>
      </c>
      <c r="F13" s="13">
        <v>78</v>
      </c>
    </row>
    <row r="14" spans="1:6" x14ac:dyDescent="0.35">
      <c r="A14" s="12" t="s">
        <v>82</v>
      </c>
      <c r="B14" s="13" t="s">
        <v>7</v>
      </c>
      <c r="C14" s="13" t="s">
        <v>7</v>
      </c>
      <c r="D14" s="13" t="s">
        <v>7</v>
      </c>
      <c r="E14" s="13" t="s">
        <v>7</v>
      </c>
      <c r="F14" s="13" t="s">
        <v>7</v>
      </c>
    </row>
    <row r="15" spans="1:6" x14ac:dyDescent="0.35">
      <c r="A15" s="15" t="s">
        <v>83</v>
      </c>
      <c r="B15" s="16">
        <v>5034</v>
      </c>
      <c r="C15" s="16">
        <v>4792</v>
      </c>
      <c r="D15" s="16">
        <v>4623</v>
      </c>
      <c r="E15" s="16">
        <v>4489</v>
      </c>
      <c r="F15" s="16">
        <v>4652</v>
      </c>
    </row>
    <row r="16" spans="1:6" x14ac:dyDescent="0.35">
      <c r="A16" s="18" t="s">
        <v>84</v>
      </c>
      <c r="B16" s="18"/>
      <c r="C16" s="18"/>
      <c r="D16" s="18"/>
      <c r="E16" s="18"/>
      <c r="F16" s="18"/>
    </row>
    <row r="17" spans="1:6" x14ac:dyDescent="0.35">
      <c r="A17" s="12" t="s">
        <v>85</v>
      </c>
      <c r="B17" s="13">
        <v>639</v>
      </c>
      <c r="C17" s="13">
        <v>445</v>
      </c>
      <c r="D17" s="13">
        <v>368</v>
      </c>
      <c r="E17" s="13">
        <v>492</v>
      </c>
      <c r="F17" s="13">
        <v>524</v>
      </c>
    </row>
    <row r="18" spans="1:6" x14ac:dyDescent="0.35">
      <c r="A18" s="12" t="s">
        <v>86</v>
      </c>
      <c r="B18" s="13">
        <v>256</v>
      </c>
      <c r="C18" s="13">
        <v>288</v>
      </c>
      <c r="D18" s="13">
        <v>331</v>
      </c>
      <c r="E18" s="13">
        <v>372</v>
      </c>
      <c r="F18" s="13">
        <v>404</v>
      </c>
    </row>
    <row r="19" spans="1:6" x14ac:dyDescent="0.35">
      <c r="A19" s="12" t="s">
        <v>87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</row>
    <row r="20" spans="1:6" x14ac:dyDescent="0.35">
      <c r="A20" s="12" t="s">
        <v>88</v>
      </c>
      <c r="B20" s="13" t="s">
        <v>7</v>
      </c>
      <c r="C20" s="13" t="s">
        <v>7</v>
      </c>
      <c r="D20" s="13" t="s">
        <v>7</v>
      </c>
      <c r="E20" s="13" t="s">
        <v>7</v>
      </c>
      <c r="F20" s="13" t="s">
        <v>7</v>
      </c>
    </row>
    <row r="21" spans="1:6" x14ac:dyDescent="0.35">
      <c r="A21" s="12" t="s">
        <v>89</v>
      </c>
      <c r="B21" s="13">
        <v>197</v>
      </c>
      <c r="C21" s="13">
        <v>153</v>
      </c>
      <c r="D21" s="13">
        <v>176</v>
      </c>
      <c r="E21" s="13">
        <v>133</v>
      </c>
      <c r="F21" s="13">
        <v>196</v>
      </c>
    </row>
    <row r="22" spans="1:6" x14ac:dyDescent="0.35">
      <c r="A22" s="15" t="s">
        <v>90</v>
      </c>
      <c r="B22" s="16">
        <v>1092</v>
      </c>
      <c r="C22" s="17">
        <v>885</v>
      </c>
      <c r="D22" s="17">
        <v>875</v>
      </c>
      <c r="E22" s="17">
        <v>996</v>
      </c>
      <c r="F22" s="16">
        <v>1124</v>
      </c>
    </row>
    <row r="23" spans="1:6" x14ac:dyDescent="0.35">
      <c r="A23" s="12" t="s">
        <v>91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</row>
    <row r="24" spans="1:6" x14ac:dyDescent="0.35">
      <c r="A24" s="12" t="s">
        <v>92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</row>
    <row r="25" spans="1:6" x14ac:dyDescent="0.35">
      <c r="A25" s="15" t="s">
        <v>93</v>
      </c>
      <c r="B25" s="17">
        <v>72</v>
      </c>
      <c r="C25" s="17">
        <v>55</v>
      </c>
      <c r="D25" s="17">
        <v>23</v>
      </c>
      <c r="E25" s="17">
        <v>25</v>
      </c>
      <c r="F25" s="17">
        <v>28</v>
      </c>
    </row>
    <row r="26" spans="1:6" x14ac:dyDescent="0.35">
      <c r="A26" s="12" t="s">
        <v>17</v>
      </c>
      <c r="B26" s="13" t="s">
        <v>7</v>
      </c>
      <c r="C26" s="13" t="s">
        <v>7</v>
      </c>
      <c r="D26" s="13" t="s">
        <v>7</v>
      </c>
      <c r="E26" s="13" t="s">
        <v>7</v>
      </c>
      <c r="F26" s="13" t="s">
        <v>7</v>
      </c>
    </row>
    <row r="27" spans="1:6" x14ac:dyDescent="0.35">
      <c r="A27" s="12" t="s">
        <v>94</v>
      </c>
      <c r="B27" s="13">
        <v>431</v>
      </c>
      <c r="C27" s="13">
        <v>227</v>
      </c>
      <c r="D27" s="13">
        <v>207</v>
      </c>
      <c r="E27" s="13">
        <v>210</v>
      </c>
      <c r="F27" s="13">
        <v>306</v>
      </c>
    </row>
    <row r="28" spans="1:6" x14ac:dyDescent="0.35">
      <c r="A28" s="15" t="s">
        <v>95</v>
      </c>
      <c r="B28" s="16">
        <v>1595</v>
      </c>
      <c r="C28" s="16">
        <v>1167</v>
      </c>
      <c r="D28" s="16">
        <v>1105</v>
      </c>
      <c r="E28" s="16">
        <v>1231</v>
      </c>
      <c r="F28" s="16">
        <v>1457</v>
      </c>
    </row>
    <row r="29" spans="1:6" x14ac:dyDescent="0.35">
      <c r="A29" s="18" t="s">
        <v>96</v>
      </c>
      <c r="B29" s="18"/>
      <c r="C29" s="18"/>
      <c r="D29" s="18"/>
      <c r="E29" s="18"/>
      <c r="F29" s="18"/>
    </row>
    <row r="30" spans="1:6" x14ac:dyDescent="0.35">
      <c r="A30" s="12" t="s">
        <v>97</v>
      </c>
      <c r="B30" s="13">
        <v>32</v>
      </c>
      <c r="C30" s="13">
        <v>32</v>
      </c>
      <c r="D30" s="13">
        <v>32</v>
      </c>
      <c r="E30" s="13">
        <v>32</v>
      </c>
      <c r="F30" s="13">
        <v>32</v>
      </c>
    </row>
    <row r="31" spans="1:6" x14ac:dyDescent="0.35">
      <c r="A31" s="12" t="s">
        <v>98</v>
      </c>
      <c r="B31" s="13">
        <v>26</v>
      </c>
      <c r="C31" s="13">
        <v>25</v>
      </c>
      <c r="D31" s="13">
        <v>22</v>
      </c>
      <c r="E31" s="13">
        <v>19</v>
      </c>
      <c r="F31" s="13">
        <v>16</v>
      </c>
    </row>
    <row r="32" spans="1:6" x14ac:dyDescent="0.35">
      <c r="A32" s="12" t="s">
        <v>99</v>
      </c>
      <c r="B32" s="14">
        <v>3382</v>
      </c>
      <c r="C32" s="14">
        <v>3568</v>
      </c>
      <c r="D32" s="14">
        <v>3464</v>
      </c>
      <c r="E32" s="14">
        <v>3207</v>
      </c>
      <c r="F32" s="14">
        <v>3147</v>
      </c>
    </row>
    <row r="33" spans="1:6" x14ac:dyDescent="0.35">
      <c r="A33" s="12" t="s">
        <v>100</v>
      </c>
      <c r="B33" s="13" t="s">
        <v>7</v>
      </c>
      <c r="C33" s="13" t="s">
        <v>7</v>
      </c>
      <c r="D33" s="13" t="s">
        <v>7</v>
      </c>
      <c r="E33" s="13" t="s">
        <v>7</v>
      </c>
      <c r="F33" s="13" t="s">
        <v>7</v>
      </c>
    </row>
    <row r="34" spans="1:6" x14ac:dyDescent="0.35">
      <c r="A34" s="12" t="s">
        <v>101</v>
      </c>
      <c r="B34" s="13" t="s">
        <v>7</v>
      </c>
      <c r="C34" s="13" t="s">
        <v>7</v>
      </c>
      <c r="D34" s="13" t="s">
        <v>7</v>
      </c>
      <c r="E34" s="13" t="s">
        <v>7</v>
      </c>
      <c r="F34" s="13" t="s">
        <v>7</v>
      </c>
    </row>
    <row r="35" spans="1:6" x14ac:dyDescent="0.35">
      <c r="A35" s="12" t="s">
        <v>102</v>
      </c>
      <c r="B35" s="13" t="s">
        <v>7</v>
      </c>
      <c r="C35" s="13" t="s">
        <v>7</v>
      </c>
      <c r="D35" s="13" t="s">
        <v>7</v>
      </c>
      <c r="E35" s="13" t="s">
        <v>7</v>
      </c>
      <c r="F35" s="13" t="s">
        <v>7</v>
      </c>
    </row>
    <row r="36" spans="1:6" x14ac:dyDescent="0.35">
      <c r="A36" s="15" t="s">
        <v>103</v>
      </c>
      <c r="B36" s="16">
        <v>3439</v>
      </c>
      <c r="C36" s="16">
        <v>3625</v>
      </c>
      <c r="D36" s="16">
        <v>3518</v>
      </c>
      <c r="E36" s="16">
        <v>3258</v>
      </c>
      <c r="F36" s="16">
        <v>3195</v>
      </c>
    </row>
    <row r="37" spans="1:6" x14ac:dyDescent="0.35">
      <c r="A37" s="15" t="s">
        <v>104</v>
      </c>
      <c r="B37" s="16">
        <v>5034</v>
      </c>
      <c r="C37" s="16">
        <v>4792</v>
      </c>
      <c r="D37" s="16">
        <v>4623</v>
      </c>
      <c r="E37" s="16">
        <v>4489</v>
      </c>
      <c r="F37" s="16">
        <v>4652</v>
      </c>
    </row>
    <row r="38" spans="1:6" x14ac:dyDescent="0.35">
      <c r="A38" s="12" t="s">
        <v>105</v>
      </c>
      <c r="B38" s="13">
        <v>319</v>
      </c>
      <c r="C38" s="13">
        <v>319</v>
      </c>
      <c r="D38" s="13">
        <v>319</v>
      </c>
      <c r="E38" s="13">
        <v>319</v>
      </c>
      <c r="F38" s="13">
        <v>318</v>
      </c>
    </row>
    <row r="39" spans="1:6" x14ac:dyDescent="0.35">
      <c r="A39" s="12" t="s">
        <v>106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30F2-1BEA-4CD6-9902-0597FA55E61C}">
  <dimension ref="A1:F90"/>
  <sheetViews>
    <sheetView tabSelected="1" zoomScale="59" zoomScaleNormal="59" workbookViewId="0">
      <selection activeCell="Y17" sqref="Y17"/>
    </sheetView>
  </sheetViews>
  <sheetFormatPr defaultColWidth="8.81640625" defaultRowHeight="14.5" x14ac:dyDescent="0.35"/>
  <cols>
    <col min="1" max="1" width="29.6328125" bestFit="1" customWidth="1"/>
    <col min="2" max="2" width="13.36328125" bestFit="1" customWidth="1"/>
    <col min="3" max="3" width="14.36328125" bestFit="1" customWidth="1"/>
    <col min="4" max="5" width="13.453125" bestFit="1" customWidth="1"/>
    <col min="6" max="6" width="12.36328125" bestFit="1" customWidth="1"/>
  </cols>
  <sheetData>
    <row r="1" spans="1:6" x14ac:dyDescent="0.35">
      <c r="A1" s="33" t="s">
        <v>109</v>
      </c>
    </row>
    <row r="3" spans="1:6" s="33" customFormat="1" x14ac:dyDescent="0.35">
      <c r="A3" s="34" t="s">
        <v>110</v>
      </c>
      <c r="B3" s="34">
        <v>2018</v>
      </c>
      <c r="C3" s="34">
        <v>2019</v>
      </c>
      <c r="D3" s="34">
        <v>2020</v>
      </c>
      <c r="E3" s="34">
        <v>2021</v>
      </c>
      <c r="F3" s="34">
        <v>2022</v>
      </c>
    </row>
    <row r="4" spans="1:6" x14ac:dyDescent="0.35">
      <c r="A4" s="35" t="s">
        <v>111</v>
      </c>
      <c r="B4" s="35">
        <f>'Taylor income statment '!B20</f>
        <v>657</v>
      </c>
      <c r="C4" s="35">
        <f>'Taylor income statment '!C20</f>
        <v>674</v>
      </c>
      <c r="D4" s="35">
        <f>'Taylor income statment '!D18</f>
        <v>217</v>
      </c>
      <c r="E4" s="35">
        <f>'Taylor income statment '!E18</f>
        <v>556</v>
      </c>
      <c r="F4" s="35">
        <f>'Taylor income statment '!F20</f>
        <v>644</v>
      </c>
    </row>
    <row r="5" spans="1:6" x14ac:dyDescent="0.35">
      <c r="A5" s="35" t="s">
        <v>112</v>
      </c>
      <c r="B5" s="36">
        <f>'Taylor balance sheet'!F36</f>
        <v>3227</v>
      </c>
      <c r="C5" s="36">
        <f>'Taylor balance sheet'!E36</f>
        <v>3308</v>
      </c>
      <c r="D5" s="36">
        <f>'Taylor balance sheet'!D36</f>
        <v>4017</v>
      </c>
      <c r="E5" s="36">
        <f>'Taylor balance sheet'!C36</f>
        <v>4314</v>
      </c>
      <c r="F5" s="36">
        <f>'Taylor balance sheet'!B36</f>
        <v>4502</v>
      </c>
    </row>
    <row r="6" spans="1:6" x14ac:dyDescent="0.35">
      <c r="A6" s="35"/>
      <c r="B6" s="35"/>
      <c r="C6" s="35"/>
      <c r="D6" s="35"/>
      <c r="E6" s="35"/>
      <c r="F6" s="35"/>
    </row>
    <row r="7" spans="1:6" x14ac:dyDescent="0.35">
      <c r="A7" s="35" t="s">
        <v>156</v>
      </c>
      <c r="B7" s="37">
        <f>B4/B5</f>
        <v>0.20359466997211031</v>
      </c>
      <c r="C7" s="37">
        <f>C4/C5</f>
        <v>0.2037484885126965</v>
      </c>
      <c r="D7" s="37">
        <f>D4/D5</f>
        <v>5.4020413243714212E-2</v>
      </c>
      <c r="E7" s="37">
        <f>E4/E5</f>
        <v>0.12888270746407046</v>
      </c>
      <c r="F7" s="37">
        <f>F4/F5</f>
        <v>0.14304753442914261</v>
      </c>
    </row>
    <row r="9" spans="1:6" x14ac:dyDescent="0.35">
      <c r="A9" s="34" t="s">
        <v>119</v>
      </c>
      <c r="B9" s="34" t="s">
        <v>132</v>
      </c>
      <c r="C9" s="34" t="s">
        <v>116</v>
      </c>
      <c r="D9" s="34" t="s">
        <v>117</v>
      </c>
      <c r="E9" s="34" t="s">
        <v>118</v>
      </c>
    </row>
    <row r="10" spans="1:6" x14ac:dyDescent="0.35">
      <c r="A10" s="35" t="s">
        <v>113</v>
      </c>
      <c r="B10" s="35">
        <f>F4</f>
        <v>644</v>
      </c>
      <c r="C10" s="35">
        <f>' Berkeley group income stat.'!F20</f>
        <v>627</v>
      </c>
      <c r="D10" s="35">
        <f>' Persimmion income statment'!D20</f>
        <v>638</v>
      </c>
      <c r="E10" s="35">
        <f>'Redrow Income statment'!D20</f>
        <v>254</v>
      </c>
    </row>
    <row r="11" spans="1:6" x14ac:dyDescent="0.35">
      <c r="A11" s="35" t="s">
        <v>114</v>
      </c>
      <c r="B11" s="36">
        <f>'Taylor balance sheet'!F36</f>
        <v>3227</v>
      </c>
      <c r="C11" s="36">
        <f>'Berkeley group balance sheet '!F36</f>
        <v>2963</v>
      </c>
      <c r="D11" s="36">
        <f>'Persimmion balance sheet '!D36</f>
        <v>3518</v>
      </c>
      <c r="E11" s="36">
        <f>'Redrow balance sheet '!D36</f>
        <v>1872</v>
      </c>
    </row>
    <row r="12" spans="1:6" x14ac:dyDescent="0.35">
      <c r="A12" s="35"/>
      <c r="B12" s="35"/>
      <c r="C12" s="35"/>
      <c r="D12" s="35"/>
      <c r="E12" s="35"/>
    </row>
    <row r="13" spans="1:6" x14ac:dyDescent="0.35">
      <c r="A13" s="37" t="s">
        <v>115</v>
      </c>
      <c r="B13" s="37">
        <f>F7</f>
        <v>0.14304753442914261</v>
      </c>
      <c r="C13" s="37">
        <f>C10/C11</f>
        <v>0.21160985487681405</v>
      </c>
      <c r="D13" s="37">
        <f>D10/D11</f>
        <v>0.18135304150085277</v>
      </c>
      <c r="E13" s="37">
        <f>E10/E11</f>
        <v>0.13568376068376067</v>
      </c>
    </row>
    <row r="16" spans="1:6" x14ac:dyDescent="0.35">
      <c r="A16" s="33" t="s">
        <v>126</v>
      </c>
    </row>
    <row r="18" spans="1:6" x14ac:dyDescent="0.35">
      <c r="A18" s="34" t="s">
        <v>132</v>
      </c>
      <c r="B18" s="34">
        <v>2018</v>
      </c>
      <c r="C18" s="34">
        <v>2019</v>
      </c>
      <c r="D18" s="34">
        <v>2020</v>
      </c>
      <c r="E18" s="34">
        <v>2021</v>
      </c>
      <c r="F18" s="34">
        <v>2022</v>
      </c>
    </row>
    <row r="19" spans="1:6" x14ac:dyDescent="0.35">
      <c r="A19" s="35" t="s">
        <v>111</v>
      </c>
      <c r="B19" s="35">
        <f t="shared" ref="B19:F20" si="0">B4</f>
        <v>657</v>
      </c>
      <c r="C19" s="35">
        <f t="shared" si="0"/>
        <v>674</v>
      </c>
      <c r="D19" s="35">
        <f t="shared" si="0"/>
        <v>217</v>
      </c>
      <c r="E19" s="35">
        <f t="shared" si="0"/>
        <v>556</v>
      </c>
      <c r="F19" s="35">
        <f t="shared" si="0"/>
        <v>644</v>
      </c>
    </row>
    <row r="20" spans="1:6" x14ac:dyDescent="0.35">
      <c r="A20" s="35" t="s">
        <v>112</v>
      </c>
      <c r="B20" s="36">
        <f t="shared" si="0"/>
        <v>3227</v>
      </c>
      <c r="C20" s="36">
        <f t="shared" si="0"/>
        <v>3308</v>
      </c>
      <c r="D20" s="36">
        <f t="shared" si="0"/>
        <v>4017</v>
      </c>
      <c r="E20" s="36">
        <f t="shared" si="0"/>
        <v>4314</v>
      </c>
      <c r="F20" s="36">
        <f t="shared" si="0"/>
        <v>4502</v>
      </c>
    </row>
    <row r="21" spans="1:6" x14ac:dyDescent="0.35">
      <c r="A21" s="35" t="s">
        <v>122</v>
      </c>
      <c r="B21" s="36">
        <f>'Taylor income statment '!B3</f>
        <v>4082</v>
      </c>
      <c r="C21" s="36">
        <f>'Taylor income statment '!C3</f>
        <v>4341</v>
      </c>
      <c r="D21" s="36">
        <f>'Taylor income statment '!D3</f>
        <v>2790</v>
      </c>
      <c r="E21" s="36">
        <f>'Taylor income statment '!E3</f>
        <v>4285</v>
      </c>
      <c r="F21" s="36">
        <f>'Taylor income statment '!F3</f>
        <v>4420</v>
      </c>
    </row>
    <row r="22" spans="1:6" x14ac:dyDescent="0.35">
      <c r="A22" s="35" t="s">
        <v>128</v>
      </c>
      <c r="B22" s="36">
        <f>'Taylor balance sheet'!F15</f>
        <v>5254</v>
      </c>
      <c r="C22" s="36">
        <f>'Taylor balance sheet'!E15</f>
        <v>5176</v>
      </c>
      <c r="D22" s="36">
        <f>'Taylor balance sheet'!D15</f>
        <v>5749</v>
      </c>
      <c r="E22" s="36">
        <f>'Taylor balance sheet'!C15</f>
        <v>6240</v>
      </c>
      <c r="F22" s="36">
        <f>'Taylor balance sheet'!B15</f>
        <v>6483</v>
      </c>
    </row>
    <row r="23" spans="1:6" x14ac:dyDescent="0.35">
      <c r="A23" s="35" t="s">
        <v>129</v>
      </c>
      <c r="B23" s="37">
        <f>B19/B21</f>
        <v>0.16095051445369918</v>
      </c>
      <c r="C23" s="37">
        <f>C19/C21</f>
        <v>0.15526376410965215</v>
      </c>
      <c r="D23" s="37">
        <f>D19/D21</f>
        <v>7.7777777777777779E-2</v>
      </c>
      <c r="E23" s="37">
        <f>E19/E21</f>
        <v>0.12975495915985999</v>
      </c>
      <c r="F23" s="37">
        <f>F19/F21</f>
        <v>0.14570135746606336</v>
      </c>
    </row>
    <row r="24" spans="1:6" x14ac:dyDescent="0.35">
      <c r="A24" s="35" t="s">
        <v>130</v>
      </c>
      <c r="B24" s="37">
        <f>B21/B22</f>
        <v>0.77693186143890369</v>
      </c>
      <c r="C24" s="37">
        <f>C21/C22</f>
        <v>0.83867851622874812</v>
      </c>
      <c r="D24" s="37">
        <f>D21/D22</f>
        <v>0.48530179161593323</v>
      </c>
      <c r="E24" s="37">
        <f>E21/E22</f>
        <v>0.68669871794871795</v>
      </c>
      <c r="F24" s="37">
        <f>F21/F22</f>
        <v>0.68178312509640604</v>
      </c>
    </row>
    <row r="25" spans="1:6" x14ac:dyDescent="0.35">
      <c r="A25" s="35" t="s">
        <v>125</v>
      </c>
      <c r="B25" s="37">
        <f>B22/B20</f>
        <v>1.628137589092036</v>
      </c>
      <c r="C25" s="37">
        <f>C22/C20</f>
        <v>1.5646916565900846</v>
      </c>
      <c r="D25" s="37">
        <f>D22/D20</f>
        <v>1.4311675379636544</v>
      </c>
      <c r="E25" s="37">
        <f>E22/E20</f>
        <v>1.4464534075104312</v>
      </c>
      <c r="F25" s="37">
        <f>F22/F20</f>
        <v>1.44002665482008</v>
      </c>
    </row>
    <row r="26" spans="1:6" x14ac:dyDescent="0.35">
      <c r="A26" s="35" t="s">
        <v>115</v>
      </c>
      <c r="B26" s="37">
        <f>B23*B24*B25</f>
        <v>0.20359466997211031</v>
      </c>
      <c r="C26" s="37">
        <f>C23*C24*C25</f>
        <v>0.2037484885126965</v>
      </c>
      <c r="D26" s="37">
        <f>D23*D24*D25</f>
        <v>5.4020413243714219E-2</v>
      </c>
      <c r="E26" s="37">
        <f>E23*E24*E25</f>
        <v>0.12888270746407046</v>
      </c>
      <c r="F26" s="37">
        <f>F23*F24*F25</f>
        <v>0.14304753442914261</v>
      </c>
    </row>
    <row r="28" spans="1:6" x14ac:dyDescent="0.35">
      <c r="A28" s="34" t="s">
        <v>119</v>
      </c>
      <c r="B28" s="34" t="s">
        <v>132</v>
      </c>
      <c r="C28" s="34" t="s">
        <v>116</v>
      </c>
      <c r="D28" s="34" t="s">
        <v>117</v>
      </c>
      <c r="E28" s="34" t="s">
        <v>118</v>
      </c>
    </row>
    <row r="29" spans="1:6" x14ac:dyDescent="0.35">
      <c r="A29" s="35" t="s">
        <v>120</v>
      </c>
      <c r="B29" s="35">
        <f>F19</f>
        <v>644</v>
      </c>
      <c r="C29" s="35">
        <f>' Berkeley group income stat.'!F20</f>
        <v>627</v>
      </c>
      <c r="D29" s="35">
        <f>' Persimmion income statment'!D20</f>
        <v>638</v>
      </c>
      <c r="E29" s="35">
        <f>'Redrow Income statment'!D20</f>
        <v>254</v>
      </c>
    </row>
    <row r="30" spans="1:6" x14ac:dyDescent="0.35">
      <c r="A30" s="35" t="s">
        <v>121</v>
      </c>
      <c r="B30" s="36">
        <f>F20</f>
        <v>4502</v>
      </c>
      <c r="C30" s="36">
        <f>'Berkeley group balance sheet '!F36</f>
        <v>2963</v>
      </c>
      <c r="D30" s="36">
        <f>'Persimmion balance sheet '!D36</f>
        <v>3518</v>
      </c>
      <c r="E30" s="36">
        <f>'Redrow balance sheet '!D36</f>
        <v>1872</v>
      </c>
    </row>
    <row r="31" spans="1:6" x14ac:dyDescent="0.35">
      <c r="A31" s="35" t="s">
        <v>122</v>
      </c>
      <c r="B31" s="36">
        <f>F21</f>
        <v>4420</v>
      </c>
      <c r="C31" s="36">
        <f>' Berkeley group income stat.'!F3</f>
        <v>2957</v>
      </c>
      <c r="D31" s="36">
        <f>' Persimmion income statment'!D3</f>
        <v>3328</v>
      </c>
      <c r="E31" s="36">
        <f>'Redrow Income statment'!D3</f>
        <v>1939</v>
      </c>
    </row>
    <row r="32" spans="1:6" x14ac:dyDescent="0.35">
      <c r="A32" s="35" t="s">
        <v>83</v>
      </c>
      <c r="B32" s="36">
        <f>F22</f>
        <v>6483</v>
      </c>
      <c r="C32" s="36">
        <f>'Berkeley group balance sheet '!F15</f>
        <v>4938</v>
      </c>
      <c r="D32" s="36">
        <f>'Persimmion balance sheet '!D15</f>
        <v>4623</v>
      </c>
      <c r="E32" s="36">
        <f>'Redrow balance sheet '!D15</f>
        <v>2840</v>
      </c>
    </row>
    <row r="33" spans="1:6" x14ac:dyDescent="0.35">
      <c r="A33" s="35" t="s">
        <v>123</v>
      </c>
      <c r="B33" s="37">
        <f>B29/B31</f>
        <v>0.14570135746606336</v>
      </c>
      <c r="C33" s="37">
        <f>C29/C31</f>
        <v>0.21203922894825836</v>
      </c>
      <c r="D33" s="37">
        <f>D29/D31</f>
        <v>0.19170673076923078</v>
      </c>
      <c r="E33" s="37">
        <f>E29/E31</f>
        <v>0.13099535843218155</v>
      </c>
    </row>
    <row r="34" spans="1:6" x14ac:dyDescent="0.35">
      <c r="A34" s="35" t="s">
        <v>124</v>
      </c>
      <c r="B34" s="37">
        <f>B31/B32</f>
        <v>0.68178312509640604</v>
      </c>
      <c r="C34" s="37">
        <f>C31/C32</f>
        <v>0.59882543539894695</v>
      </c>
      <c r="D34" s="37">
        <f>D31/D32</f>
        <v>0.71987886653688082</v>
      </c>
      <c r="E34" s="37">
        <f>E31/E32</f>
        <v>0.68274647887323947</v>
      </c>
    </row>
    <row r="35" spans="1:6" x14ac:dyDescent="0.35">
      <c r="A35" s="35" t="s">
        <v>125</v>
      </c>
      <c r="B35" s="37">
        <f>B32/B30</f>
        <v>1.44002665482008</v>
      </c>
      <c r="C35" s="37">
        <f>C32/C30</f>
        <v>1.666554168072899</v>
      </c>
      <c r="D35" s="37">
        <f>D32/D30</f>
        <v>1.3140989198408186</v>
      </c>
      <c r="E35" s="37">
        <f>E32/E30</f>
        <v>1.517094017094017</v>
      </c>
    </row>
    <row r="36" spans="1:6" x14ac:dyDescent="0.35">
      <c r="A36" s="35" t="s">
        <v>115</v>
      </c>
      <c r="B36" s="37">
        <f>B33*B34*B35</f>
        <v>0.14304753442914261</v>
      </c>
      <c r="C36" s="37">
        <f>C33*C34*C35</f>
        <v>0.211609854876814</v>
      </c>
      <c r="D36" s="37">
        <f>D33*D34*D35</f>
        <v>0.18135304150085277</v>
      </c>
      <c r="E36" s="37">
        <f>E33*E34*E35</f>
        <v>0.13568376068376067</v>
      </c>
    </row>
    <row r="38" spans="1:6" x14ac:dyDescent="0.35">
      <c r="A38" s="33" t="s">
        <v>131</v>
      </c>
    </row>
    <row r="40" spans="1:6" x14ac:dyDescent="0.35">
      <c r="A40" s="34" t="s">
        <v>132</v>
      </c>
      <c r="B40" s="34">
        <v>2018</v>
      </c>
      <c r="C40" s="34">
        <v>2019</v>
      </c>
      <c r="D40" s="34">
        <v>2020</v>
      </c>
      <c r="E40" s="34">
        <v>2021</v>
      </c>
      <c r="F40" s="34">
        <v>2022</v>
      </c>
    </row>
    <row r="41" spans="1:6" x14ac:dyDescent="0.35">
      <c r="A41" s="35" t="s">
        <v>113</v>
      </c>
      <c r="B41" s="35">
        <f>B19</f>
        <v>657</v>
      </c>
      <c r="C41" s="35">
        <f>C19</f>
        <v>674</v>
      </c>
      <c r="D41" s="35">
        <f>D19</f>
        <v>217</v>
      </c>
      <c r="E41" s="35">
        <f>E19</f>
        <v>556</v>
      </c>
      <c r="F41" s="35">
        <f>F19</f>
        <v>644</v>
      </c>
    </row>
    <row r="42" spans="1:6" x14ac:dyDescent="0.35">
      <c r="A42" s="35" t="s">
        <v>133</v>
      </c>
      <c r="B42" s="38">
        <v>3266.3</v>
      </c>
      <c r="C42" s="38">
        <v>3268.2</v>
      </c>
      <c r="D42" s="38">
        <v>3471.2</v>
      </c>
      <c r="E42" s="38">
        <v>3639.3</v>
      </c>
      <c r="F42" s="38">
        <v>3564.8</v>
      </c>
    </row>
    <row r="43" spans="1:6" x14ac:dyDescent="0.35">
      <c r="A43" s="35" t="s">
        <v>157</v>
      </c>
      <c r="B43" s="40">
        <f>B41/B42*100</f>
        <v>20.114502648256437</v>
      </c>
      <c r="C43" s="40">
        <f>C41/C42*100</f>
        <v>20.622972890275996</v>
      </c>
      <c r="D43" s="40">
        <f>D41/D42*100</f>
        <v>6.251440424060843</v>
      </c>
      <c r="E43" s="40">
        <f>E41/E42*100</f>
        <v>15.277663286895832</v>
      </c>
      <c r="F43" s="40">
        <f>F41/F42*100</f>
        <v>18.06552962298025</v>
      </c>
    </row>
    <row r="45" spans="1:6" x14ac:dyDescent="0.35">
      <c r="A45" s="34" t="s">
        <v>119</v>
      </c>
      <c r="B45" s="34" t="s">
        <v>127</v>
      </c>
      <c r="C45" s="34" t="s">
        <v>116</v>
      </c>
      <c r="D45" s="34" t="s">
        <v>117</v>
      </c>
      <c r="E45" s="34" t="s">
        <v>118</v>
      </c>
    </row>
    <row r="46" spans="1:6" x14ac:dyDescent="0.35">
      <c r="A46" s="35" t="s">
        <v>113</v>
      </c>
      <c r="B46" s="35">
        <f>B29</f>
        <v>644</v>
      </c>
      <c r="C46" s="35">
        <f>C29</f>
        <v>627</v>
      </c>
      <c r="D46" s="35">
        <f>D29</f>
        <v>638</v>
      </c>
      <c r="E46" s="35">
        <f>E29</f>
        <v>254</v>
      </c>
    </row>
    <row r="47" spans="1:6" x14ac:dyDescent="0.35">
      <c r="A47" s="35" t="s">
        <v>135</v>
      </c>
      <c r="B47" s="38">
        <f>F42</f>
        <v>3564.8</v>
      </c>
      <c r="C47" s="35">
        <v>109.1</v>
      </c>
      <c r="D47" s="35">
        <v>175</v>
      </c>
      <c r="E47" s="35">
        <v>298</v>
      </c>
    </row>
    <row r="48" spans="1:6" x14ac:dyDescent="0.35">
      <c r="A48" s="35" t="s">
        <v>158</v>
      </c>
      <c r="B48" s="39">
        <f>F43</f>
        <v>18.06552962298025</v>
      </c>
      <c r="C48" s="39">
        <f>C46/C47*100</f>
        <v>574.70210815765358</v>
      </c>
      <c r="D48" s="39">
        <f>D46/D47*100</f>
        <v>364.57142857142861</v>
      </c>
      <c r="E48" s="39">
        <f>E46/E47*100</f>
        <v>85.234899328859058</v>
      </c>
    </row>
    <row r="51" spans="1:6" x14ac:dyDescent="0.35">
      <c r="A51" s="33" t="s">
        <v>136</v>
      </c>
    </row>
    <row r="52" spans="1:6" x14ac:dyDescent="0.35">
      <c r="A52" s="33"/>
    </row>
    <row r="53" spans="1:6" x14ac:dyDescent="0.35">
      <c r="A53" s="34" t="s">
        <v>132</v>
      </c>
      <c r="B53" s="34">
        <v>2018</v>
      </c>
      <c r="C53" s="34">
        <v>2019</v>
      </c>
      <c r="D53" s="34">
        <v>2020</v>
      </c>
      <c r="E53" s="34">
        <v>2021</v>
      </c>
      <c r="F53" s="34">
        <v>2022</v>
      </c>
    </row>
    <row r="54" spans="1:6" x14ac:dyDescent="0.35">
      <c r="A54" s="35" t="s">
        <v>134</v>
      </c>
      <c r="B54" s="40">
        <f>B43</f>
        <v>20.114502648256437</v>
      </c>
      <c r="C54" s="40">
        <f>C43</f>
        <v>20.622972890275996</v>
      </c>
      <c r="D54" s="40">
        <f>D43</f>
        <v>6.251440424060843</v>
      </c>
      <c r="E54" s="40">
        <f>E43</f>
        <v>15.277663286895832</v>
      </c>
      <c r="F54" s="40">
        <f>F43</f>
        <v>18.06552962298025</v>
      </c>
    </row>
    <row r="55" spans="1:6" x14ac:dyDescent="0.35">
      <c r="A55" s="35" t="s">
        <v>159</v>
      </c>
      <c r="B55" s="35">
        <v>136.25</v>
      </c>
      <c r="C55" s="35">
        <v>193.4</v>
      </c>
      <c r="D55" s="35">
        <v>165.8</v>
      </c>
      <c r="E55" s="35">
        <v>175.5</v>
      </c>
      <c r="F55" s="35">
        <v>101.65</v>
      </c>
    </row>
    <row r="56" spans="1:6" x14ac:dyDescent="0.35">
      <c r="A56" s="35" t="s">
        <v>136</v>
      </c>
      <c r="B56" s="40">
        <f>B55/B54</f>
        <v>6.7737195585996952</v>
      </c>
      <c r="C56" s="40">
        <f>C55/C54</f>
        <v>9.3778913946587519</v>
      </c>
      <c r="D56" s="40">
        <f>D55/D54</f>
        <v>26.521887557603691</v>
      </c>
      <c r="E56" s="40">
        <f>E55/E54</f>
        <v>11.48735881294964</v>
      </c>
      <c r="F56" s="40">
        <f>F55/F54</f>
        <v>5.6267378881987584</v>
      </c>
    </row>
    <row r="58" spans="1:6" x14ac:dyDescent="0.35">
      <c r="A58" s="34" t="s">
        <v>119</v>
      </c>
      <c r="B58" s="34" t="s">
        <v>132</v>
      </c>
      <c r="C58" s="34" t="s">
        <v>116</v>
      </c>
      <c r="D58" s="34" t="s">
        <v>117</v>
      </c>
      <c r="E58" s="34" t="s">
        <v>118</v>
      </c>
    </row>
    <row r="59" spans="1:6" x14ac:dyDescent="0.35">
      <c r="A59" s="35" t="s">
        <v>137</v>
      </c>
      <c r="B59" s="40">
        <f>B54</f>
        <v>20.114502648256437</v>
      </c>
      <c r="C59" s="40">
        <f>C48</f>
        <v>574.70210815765358</v>
      </c>
      <c r="D59" s="40">
        <f>D48</f>
        <v>364.57142857142861</v>
      </c>
      <c r="E59" s="40">
        <f>E48</f>
        <v>85.234899328859058</v>
      </c>
    </row>
    <row r="60" spans="1:6" x14ac:dyDescent="0.35">
      <c r="A60" s="35" t="s">
        <v>160</v>
      </c>
      <c r="B60" s="35">
        <f>B55</f>
        <v>136.25</v>
      </c>
      <c r="C60" s="38">
        <v>4447</v>
      </c>
      <c r="D60" s="38">
        <v>1217</v>
      </c>
      <c r="E60" s="35">
        <v>444.6</v>
      </c>
    </row>
    <row r="61" spans="1:6" x14ac:dyDescent="0.35">
      <c r="A61" s="35" t="s">
        <v>136</v>
      </c>
      <c r="B61" s="40">
        <f>B56</f>
        <v>6.7737195585996952</v>
      </c>
      <c r="C61" s="40">
        <f>C59/C60</f>
        <v>0.12923366497810965</v>
      </c>
      <c r="D61" s="40">
        <f>D59/D60</f>
        <v>0.29956567672262008</v>
      </c>
      <c r="E61" s="40">
        <f>E59/E60</f>
        <v>0.19171142449136089</v>
      </c>
    </row>
    <row r="63" spans="1:6" x14ac:dyDescent="0.35">
      <c r="A63" s="33" t="s">
        <v>161</v>
      </c>
    </row>
    <row r="64" spans="1:6" x14ac:dyDescent="0.35">
      <c r="A64" s="33"/>
    </row>
    <row r="65" spans="1:6" x14ac:dyDescent="0.35">
      <c r="A65" s="34" t="s">
        <v>132</v>
      </c>
      <c r="B65" s="34">
        <v>2018</v>
      </c>
      <c r="C65" s="34">
        <v>2019</v>
      </c>
      <c r="D65" s="34">
        <v>2020</v>
      </c>
      <c r="E65" s="34">
        <v>2021</v>
      </c>
      <c r="F65" s="34">
        <v>2022</v>
      </c>
    </row>
    <row r="66" spans="1:6" x14ac:dyDescent="0.35">
      <c r="A66" s="35" t="s">
        <v>153</v>
      </c>
      <c r="B66" s="35">
        <f>ABS('Taylor cash flow '!F16)</f>
        <v>500</v>
      </c>
      <c r="C66" s="35">
        <f>ABS('Taylor cash flow '!E16)</f>
        <v>600</v>
      </c>
      <c r="D66" s="35">
        <f>IFERROR(ABS('Taylor cash flow '!D16),0)</f>
        <v>0</v>
      </c>
      <c r="E66" s="35">
        <f>ABS('Taylor cash flow '!C16)</f>
        <v>302</v>
      </c>
      <c r="F66" s="35">
        <f>ABS('Taylor cash flow '!B16)</f>
        <v>324</v>
      </c>
    </row>
    <row r="67" spans="1:6" x14ac:dyDescent="0.35">
      <c r="A67" s="35" t="s">
        <v>152</v>
      </c>
      <c r="B67" s="38">
        <f>B42</f>
        <v>3266.3</v>
      </c>
      <c r="C67" s="38">
        <f>C42</f>
        <v>3268.2</v>
      </c>
      <c r="D67" s="38">
        <f>D42</f>
        <v>3471.2</v>
      </c>
      <c r="E67" s="38">
        <f>E42</f>
        <v>3639.3</v>
      </c>
      <c r="F67" s="38">
        <f>F42</f>
        <v>3564.8</v>
      </c>
    </row>
    <row r="68" spans="1:6" x14ac:dyDescent="0.35">
      <c r="A68" s="34" t="s">
        <v>163</v>
      </c>
      <c r="B68" s="41">
        <f>B66/B67</f>
        <v>0.15307840675994244</v>
      </c>
      <c r="C68" s="41">
        <f>C66/C67</f>
        <v>0.18358729575913349</v>
      </c>
      <c r="D68" s="41">
        <f>D66/D67</f>
        <v>0</v>
      </c>
      <c r="E68" s="41">
        <f>E66/E67</f>
        <v>8.2982991234578071E-2</v>
      </c>
      <c r="F68" s="41">
        <f>F66/F67</f>
        <v>9.0888689407540385E-2</v>
      </c>
    </row>
    <row r="69" spans="1:6" x14ac:dyDescent="0.35">
      <c r="A69" s="35" t="s">
        <v>159</v>
      </c>
      <c r="B69" s="35">
        <f>B60</f>
        <v>136.25</v>
      </c>
      <c r="C69" s="38">
        <f>C55</f>
        <v>193.4</v>
      </c>
      <c r="D69" s="35">
        <f>D55</f>
        <v>165.8</v>
      </c>
      <c r="E69" s="35">
        <f>E55</f>
        <v>175.5</v>
      </c>
      <c r="F69" s="35">
        <f>F55</f>
        <v>101.65</v>
      </c>
    </row>
    <row r="70" spans="1:6" x14ac:dyDescent="0.35">
      <c r="A70" s="34" t="s">
        <v>162</v>
      </c>
      <c r="B70" s="37">
        <f>B68/B69</f>
        <v>1.123511242274807E-3</v>
      </c>
      <c r="C70" s="37">
        <f>C68/C69</f>
        <v>9.4926212905446479E-4</v>
      </c>
      <c r="D70" s="37">
        <f>D68/D69</f>
        <v>0</v>
      </c>
      <c r="E70" s="37">
        <f>E68/E69</f>
        <v>4.7283755689218274E-4</v>
      </c>
      <c r="F70" s="37">
        <f>F68/F69</f>
        <v>8.9413368821977747E-4</v>
      </c>
    </row>
    <row r="73" spans="1:6" x14ac:dyDescent="0.35">
      <c r="A73" s="34" t="s">
        <v>119</v>
      </c>
      <c r="B73" s="34" t="s">
        <v>132</v>
      </c>
      <c r="C73" s="34" t="s">
        <v>116</v>
      </c>
      <c r="D73" s="34" t="s">
        <v>117</v>
      </c>
      <c r="E73" s="34" t="s">
        <v>118</v>
      </c>
    </row>
    <row r="74" spans="1:6" x14ac:dyDescent="0.35">
      <c r="A74" s="35" t="s">
        <v>153</v>
      </c>
      <c r="B74" s="35">
        <f>F66</f>
        <v>324</v>
      </c>
      <c r="C74" s="35">
        <f>ABS('Berkeley group cash flow'!F16)</f>
        <v>53</v>
      </c>
      <c r="D74" s="35">
        <f>ABS('Persimmion Cash flow '!D16)</f>
        <v>351</v>
      </c>
      <c r="E74" s="35">
        <f>ABS('Redrow cash flow'!D16)</f>
        <v>21</v>
      </c>
    </row>
    <row r="75" spans="1:6" x14ac:dyDescent="0.35">
      <c r="A75" s="35" t="s">
        <v>152</v>
      </c>
      <c r="B75" s="38">
        <f>F67</f>
        <v>3564.8</v>
      </c>
      <c r="C75" s="35">
        <f>C47</f>
        <v>109.1</v>
      </c>
      <c r="D75" s="35">
        <f>D47</f>
        <v>175</v>
      </c>
      <c r="E75" s="35">
        <f>E47</f>
        <v>298</v>
      </c>
    </row>
    <row r="76" spans="1:6" x14ac:dyDescent="0.35">
      <c r="A76" s="34" t="s">
        <v>154</v>
      </c>
      <c r="B76" s="41">
        <f>F68</f>
        <v>9.0888689407540385E-2</v>
      </c>
      <c r="C76" s="41">
        <f>C74/C75</f>
        <v>0.4857928505957837</v>
      </c>
      <c r="D76" s="41">
        <f>D74/D75</f>
        <v>2.0057142857142858</v>
      </c>
      <c r="E76" s="41">
        <f>E74/E75</f>
        <v>7.0469798657718116E-2</v>
      </c>
    </row>
    <row r="77" spans="1:6" x14ac:dyDescent="0.35">
      <c r="A77" s="35" t="s">
        <v>160</v>
      </c>
      <c r="B77" s="35">
        <f>F69</f>
        <v>101.65</v>
      </c>
      <c r="C77" s="38">
        <f>C60</f>
        <v>4447</v>
      </c>
      <c r="D77" s="38">
        <f>D60</f>
        <v>1217</v>
      </c>
      <c r="E77" s="35">
        <f>E60</f>
        <v>444.6</v>
      </c>
    </row>
    <row r="78" spans="1:6" x14ac:dyDescent="0.35">
      <c r="A78" s="34" t="s">
        <v>162</v>
      </c>
      <c r="B78" s="42">
        <f>F70</f>
        <v>8.9413368821977747E-4</v>
      </c>
      <c r="C78" s="42">
        <f>C76/C77</f>
        <v>1.0924057805167162E-4</v>
      </c>
      <c r="D78" s="42">
        <f>D76/D77</f>
        <v>1.6480807606526588E-3</v>
      </c>
      <c r="E78" s="42">
        <f>E76/E77</f>
        <v>1.5850157142986531E-4</v>
      </c>
    </row>
    <row r="80" spans="1:6" x14ac:dyDescent="0.35">
      <c r="A80" s="33" t="s">
        <v>164</v>
      </c>
    </row>
    <row r="82" spans="1:6" x14ac:dyDescent="0.35">
      <c r="A82" s="34" t="s">
        <v>132</v>
      </c>
      <c r="B82" s="34">
        <v>2018</v>
      </c>
      <c r="C82" s="34">
        <v>2019</v>
      </c>
      <c r="D82" s="34">
        <v>2020</v>
      </c>
      <c r="E82" s="34">
        <v>2021</v>
      </c>
      <c r="F82" s="34">
        <v>2022</v>
      </c>
    </row>
    <row r="83" spans="1:6" x14ac:dyDescent="0.35">
      <c r="A83" s="35" t="s">
        <v>20</v>
      </c>
      <c r="B83" s="35">
        <f>B29</f>
        <v>644</v>
      </c>
      <c r="C83" s="35">
        <f>C19</f>
        <v>674</v>
      </c>
      <c r="D83" s="35">
        <f>D19</f>
        <v>217</v>
      </c>
      <c r="E83" s="35">
        <f>E19</f>
        <v>556</v>
      </c>
      <c r="F83" s="35">
        <f>F41</f>
        <v>644</v>
      </c>
    </row>
    <row r="84" spans="1:6" x14ac:dyDescent="0.35">
      <c r="A84" s="35" t="s">
        <v>128</v>
      </c>
      <c r="B84" s="36">
        <f>'Taylor balance sheet'!F15</f>
        <v>5254</v>
      </c>
      <c r="C84" s="36">
        <f>'Taylor balance sheet'!E15</f>
        <v>5176</v>
      </c>
      <c r="D84" s="36">
        <f>'Taylor balance sheet'!D15</f>
        <v>5749</v>
      </c>
      <c r="E84" s="36">
        <f>'Taylor balance sheet'!C15</f>
        <v>6240</v>
      </c>
      <c r="F84" s="36">
        <f>'Taylor balance sheet'!B15</f>
        <v>6483</v>
      </c>
    </row>
    <row r="85" spans="1:6" x14ac:dyDescent="0.35">
      <c r="A85" s="35" t="s">
        <v>155</v>
      </c>
      <c r="B85" s="37">
        <f>B83/B84</f>
        <v>0.12257327750285497</v>
      </c>
      <c r="C85" s="37">
        <f>C83/C84</f>
        <v>0.1302163833075734</v>
      </c>
      <c r="D85" s="37">
        <f>D83/D84</f>
        <v>3.7745694903461469E-2</v>
      </c>
      <c r="E85" s="37">
        <f>E83/E84</f>
        <v>8.9102564102564105E-2</v>
      </c>
      <c r="F85" s="37">
        <f>F83/F84</f>
        <v>9.9336726824001229E-2</v>
      </c>
    </row>
    <row r="87" spans="1:6" x14ac:dyDescent="0.35">
      <c r="A87" s="34" t="s">
        <v>119</v>
      </c>
      <c r="B87" s="34" t="s">
        <v>132</v>
      </c>
      <c r="C87" s="34" t="s">
        <v>116</v>
      </c>
      <c r="D87" s="34" t="s">
        <v>117</v>
      </c>
      <c r="E87" s="34" t="s">
        <v>118</v>
      </c>
    </row>
    <row r="88" spans="1:6" x14ac:dyDescent="0.35">
      <c r="A88" s="35" t="s">
        <v>20</v>
      </c>
      <c r="B88" s="35">
        <f>F83</f>
        <v>644</v>
      </c>
      <c r="C88" s="35">
        <f>C46</f>
        <v>627</v>
      </c>
      <c r="D88" s="35">
        <f>D46</f>
        <v>638</v>
      </c>
      <c r="E88" s="35">
        <f>E46</f>
        <v>254</v>
      </c>
    </row>
    <row r="89" spans="1:6" x14ac:dyDescent="0.35">
      <c r="A89" s="35" t="s">
        <v>128</v>
      </c>
      <c r="B89" s="36">
        <f>F84</f>
        <v>6483</v>
      </c>
      <c r="C89" s="36">
        <f>'Persimmion balance sheet '!E15</f>
        <v>4489</v>
      </c>
      <c r="D89" s="36">
        <f>'Persimmion balance sheet '!D15</f>
        <v>4623</v>
      </c>
      <c r="E89" s="36">
        <f>'Redrow balance sheet '!D15</f>
        <v>2840</v>
      </c>
    </row>
    <row r="90" spans="1:6" x14ac:dyDescent="0.35">
      <c r="A90" s="35" t="s">
        <v>155</v>
      </c>
      <c r="B90" s="37">
        <f>F85</f>
        <v>9.9336726824001229E-2</v>
      </c>
      <c r="C90" s="37">
        <f>C88/C89</f>
        <v>0.13967476052572955</v>
      </c>
      <c r="D90" s="37">
        <f>D88/D89</f>
        <v>0.13800562405364483</v>
      </c>
      <c r="E90" s="37">
        <f>E88/E89</f>
        <v>8.9436619718309865E-2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1AF0-763C-4C37-A32E-9272A2BF47F2}">
  <dimension ref="A1:F11"/>
  <sheetViews>
    <sheetView workbookViewId="0">
      <selection activeCell="E13" sqref="E13"/>
    </sheetView>
  </sheetViews>
  <sheetFormatPr defaultColWidth="8.81640625" defaultRowHeight="14.5" x14ac:dyDescent="0.35"/>
  <cols>
    <col min="1" max="1" width="14" bestFit="1" customWidth="1"/>
    <col min="2" max="2" width="13.453125" bestFit="1" customWidth="1"/>
    <col min="3" max="3" width="14.1796875" bestFit="1" customWidth="1"/>
    <col min="4" max="5" width="11.81640625" bestFit="1" customWidth="1"/>
    <col min="6" max="6" width="6.81640625" bestFit="1" customWidth="1"/>
  </cols>
  <sheetData>
    <row r="1" spans="1:6" x14ac:dyDescent="0.35">
      <c r="A1" t="s">
        <v>138</v>
      </c>
    </row>
    <row r="3" spans="1:6" x14ac:dyDescent="0.35">
      <c r="A3" s="34" t="s">
        <v>132</v>
      </c>
      <c r="B3" s="34">
        <v>2018</v>
      </c>
      <c r="C3" s="34">
        <v>2019</v>
      </c>
      <c r="D3" s="34">
        <v>2020</v>
      </c>
      <c r="E3" s="34">
        <v>2021</v>
      </c>
      <c r="F3" s="34">
        <v>2022</v>
      </c>
    </row>
    <row r="4" spans="1:6" x14ac:dyDescent="0.35">
      <c r="A4" s="35" t="s">
        <v>139</v>
      </c>
      <c r="B4" s="36">
        <f>'Taylor income statment '!B3</f>
        <v>4082</v>
      </c>
      <c r="C4" s="36">
        <f>'Taylor income statment '!C3</f>
        <v>4341</v>
      </c>
      <c r="D4" s="36">
        <f>'Taylor income statment '!D3</f>
        <v>2790</v>
      </c>
      <c r="E4" s="36">
        <f>'Taylor income statment '!E3</f>
        <v>4285</v>
      </c>
      <c r="F4" s="36">
        <f>'Taylor income statment '!F3</f>
        <v>4420</v>
      </c>
    </row>
    <row r="5" spans="1:6" x14ac:dyDescent="0.35">
      <c r="A5" s="35" t="s">
        <v>128</v>
      </c>
      <c r="B5" s="36">
        <f>'Taylor balance sheet'!F15</f>
        <v>5254</v>
      </c>
      <c r="C5" s="36">
        <f>'Taylor balance sheet'!E15</f>
        <v>5176</v>
      </c>
      <c r="D5" s="36">
        <f>'Taylor balance sheet'!D15</f>
        <v>5749</v>
      </c>
      <c r="E5" s="36">
        <f>'Taylor balance sheet'!C15</f>
        <v>6240</v>
      </c>
      <c r="F5" s="36">
        <f>'Taylor balance sheet'!B15</f>
        <v>6483</v>
      </c>
    </row>
    <row r="6" spans="1:6" x14ac:dyDescent="0.35">
      <c r="A6" s="42" t="s">
        <v>140</v>
      </c>
      <c r="B6" s="42">
        <f>B4/B5</f>
        <v>0.77693186143890369</v>
      </c>
      <c r="C6" s="42">
        <f>C4/C5</f>
        <v>0.83867851622874812</v>
      </c>
      <c r="D6" s="42">
        <f>D4/D5</f>
        <v>0.48530179161593323</v>
      </c>
      <c r="E6" s="42">
        <f>E4/E5</f>
        <v>0.68669871794871795</v>
      </c>
      <c r="F6" s="42">
        <f>F4/F5</f>
        <v>0.68178312509640604</v>
      </c>
    </row>
    <row r="8" spans="1:6" x14ac:dyDescent="0.35">
      <c r="A8" s="34" t="s">
        <v>119</v>
      </c>
      <c r="B8" s="34" t="s">
        <v>132</v>
      </c>
      <c r="C8" s="34" t="s">
        <v>116</v>
      </c>
      <c r="D8" s="34" t="s">
        <v>117</v>
      </c>
      <c r="E8" s="34" t="s">
        <v>118</v>
      </c>
    </row>
    <row r="9" spans="1:6" x14ac:dyDescent="0.35">
      <c r="A9" s="35" t="s">
        <v>139</v>
      </c>
      <c r="B9" s="36">
        <f>B4</f>
        <v>4082</v>
      </c>
      <c r="C9" s="36">
        <f>' Berkeley group income stat.'!B3</f>
        <v>2550</v>
      </c>
      <c r="D9" s="36">
        <f>' Persimmion income statment'!B3</f>
        <v>3816</v>
      </c>
      <c r="E9" s="36">
        <f>'Redrow Income statment'!B3</f>
        <v>2127</v>
      </c>
    </row>
    <row r="10" spans="1:6" x14ac:dyDescent="0.35">
      <c r="A10" s="35" t="s">
        <v>128</v>
      </c>
      <c r="B10" s="36">
        <f>B5</f>
        <v>5254</v>
      </c>
      <c r="C10" s="36">
        <f>'Berkeley group balance sheet '!B15</f>
        <v>6860</v>
      </c>
      <c r="D10" s="36">
        <f>'Persimmion balance sheet '!B15</f>
        <v>5034</v>
      </c>
      <c r="E10" s="36">
        <f>'Redrow balance sheet '!B15</f>
        <v>3086</v>
      </c>
    </row>
    <row r="11" spans="1:6" x14ac:dyDescent="0.35">
      <c r="A11" s="34" t="s">
        <v>140</v>
      </c>
      <c r="B11" s="42">
        <f>B6</f>
        <v>0.77693186143890369</v>
      </c>
      <c r="C11" s="42">
        <f>C9/C10</f>
        <v>0.3717201166180758</v>
      </c>
      <c r="D11" s="42">
        <f>D9/D10</f>
        <v>0.75804529201430271</v>
      </c>
      <c r="E11" s="42">
        <f>E9/E10</f>
        <v>0.68924173687621515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D21B-A321-458F-8541-A251E4919416}">
  <dimension ref="A1:F40"/>
  <sheetViews>
    <sheetView zoomScale="92" workbookViewId="0">
      <selection activeCell="J22" sqref="J22"/>
    </sheetView>
  </sheetViews>
  <sheetFormatPr defaultColWidth="8.81640625" defaultRowHeight="14.5" x14ac:dyDescent="0.35"/>
  <cols>
    <col min="1" max="1" width="17.81640625" bestFit="1" customWidth="1"/>
    <col min="2" max="2" width="13.1796875" bestFit="1" customWidth="1"/>
    <col min="3" max="3" width="14.1796875" bestFit="1" customWidth="1"/>
    <col min="4" max="6" width="11.81640625" bestFit="1" customWidth="1"/>
  </cols>
  <sheetData>
    <row r="1" spans="1:6" x14ac:dyDescent="0.35">
      <c r="A1" s="33" t="s">
        <v>141</v>
      </c>
    </row>
    <row r="3" spans="1:6" x14ac:dyDescent="0.35">
      <c r="A3" s="34" t="s">
        <v>132</v>
      </c>
      <c r="B3" s="34">
        <v>2018</v>
      </c>
      <c r="C3" s="34">
        <v>2020</v>
      </c>
      <c r="D3" s="34">
        <v>2021</v>
      </c>
      <c r="E3" s="34">
        <v>2022</v>
      </c>
      <c r="F3" s="34">
        <v>2023</v>
      </c>
    </row>
    <row r="4" spans="1:6" x14ac:dyDescent="0.35">
      <c r="A4" s="35" t="s">
        <v>142</v>
      </c>
      <c r="B4" s="35">
        <f>'Taylor balance sheet'!F24</f>
        <v>118</v>
      </c>
      <c r="C4" s="35">
        <f>'Taylor balance sheet'!E24</f>
        <v>113</v>
      </c>
      <c r="D4" s="35">
        <f>'Taylor balance sheet'!D24</f>
        <v>132</v>
      </c>
      <c r="E4" s="35">
        <f>'Taylor balance sheet'!C24</f>
        <v>111</v>
      </c>
      <c r="F4" s="35">
        <f>'Taylor balance sheet'!B24</f>
        <v>116</v>
      </c>
    </row>
    <row r="5" spans="1:6" x14ac:dyDescent="0.35">
      <c r="A5" s="35" t="s">
        <v>143</v>
      </c>
      <c r="B5" s="36">
        <f>'Taylor balance sheet'!F36</f>
        <v>3227</v>
      </c>
      <c r="C5" s="36">
        <f>'Taylor balance sheet'!E36</f>
        <v>3308</v>
      </c>
      <c r="D5" s="36">
        <f>'Taylor balance sheet'!D36</f>
        <v>4017</v>
      </c>
      <c r="E5" s="36">
        <f>'Taylor balance sheet'!C36</f>
        <v>4314</v>
      </c>
      <c r="F5" s="36">
        <f>'Taylor balance sheet'!B36</f>
        <v>4502</v>
      </c>
    </row>
    <row r="6" spans="1:6" x14ac:dyDescent="0.35">
      <c r="A6" s="42" t="s">
        <v>144</v>
      </c>
      <c r="B6" s="42">
        <f>B4/B5</f>
        <v>3.6566470405949798E-2</v>
      </c>
      <c r="C6" s="42">
        <f>C4/C5</f>
        <v>3.4159613059250304E-2</v>
      </c>
      <c r="D6" s="42">
        <f>D4/D5</f>
        <v>3.2860343539955192E-2</v>
      </c>
      <c r="E6" s="42">
        <f>E4/E5</f>
        <v>2.573018080667594E-2</v>
      </c>
      <c r="F6" s="42">
        <f>F4/F5</f>
        <v>2.5766326077298979E-2</v>
      </c>
    </row>
    <row r="8" spans="1:6" x14ac:dyDescent="0.35">
      <c r="A8" s="34" t="s">
        <v>119</v>
      </c>
      <c r="B8" s="34" t="s">
        <v>132</v>
      </c>
      <c r="C8" s="34" t="s">
        <v>116</v>
      </c>
      <c r="D8" s="34" t="s">
        <v>117</v>
      </c>
      <c r="E8" s="34" t="s">
        <v>118</v>
      </c>
    </row>
    <row r="9" spans="1:6" x14ac:dyDescent="0.35">
      <c r="A9" s="35" t="s">
        <v>142</v>
      </c>
      <c r="B9" s="35">
        <f>B4</f>
        <v>118</v>
      </c>
      <c r="C9" s="35">
        <f>'Berkeley group balance sheet '!B24</f>
        <v>665</v>
      </c>
      <c r="D9" s="35">
        <f>'Persimmion balance sheet '!B24</f>
        <v>0</v>
      </c>
      <c r="E9" s="35">
        <f>'Redrow balance sheet '!B24</f>
        <v>10</v>
      </c>
    </row>
    <row r="10" spans="1:6" x14ac:dyDescent="0.35">
      <c r="A10" s="35" t="s">
        <v>143</v>
      </c>
      <c r="B10" s="36">
        <f>B5</f>
        <v>3227</v>
      </c>
      <c r="C10" s="36">
        <f>'Berkeley group balance sheet '!B36</f>
        <v>3332</v>
      </c>
      <c r="D10" s="36">
        <f>'Persimmion balance sheet '!B36</f>
        <v>3439</v>
      </c>
      <c r="E10" s="36">
        <f>'Redrow balance sheet '!B36</f>
        <v>2026</v>
      </c>
    </row>
    <row r="11" spans="1:6" x14ac:dyDescent="0.35">
      <c r="A11" s="34" t="s">
        <v>144</v>
      </c>
      <c r="B11" s="42">
        <f>B6</f>
        <v>3.6566470405949798E-2</v>
      </c>
      <c r="C11" s="42">
        <f>C9/C10</f>
        <v>0.19957983193277312</v>
      </c>
      <c r="D11" s="42">
        <f>D9/D10</f>
        <v>0</v>
      </c>
      <c r="E11" s="42">
        <f>E9/E10</f>
        <v>4.9358341559723592E-3</v>
      </c>
    </row>
    <row r="13" spans="1:6" x14ac:dyDescent="0.35">
      <c r="A13" s="33" t="s">
        <v>145</v>
      </c>
    </row>
    <row r="14" spans="1:6" x14ac:dyDescent="0.35">
      <c r="A14" s="33"/>
    </row>
    <row r="15" spans="1:6" x14ac:dyDescent="0.35">
      <c r="A15" s="34" t="s">
        <v>132</v>
      </c>
      <c r="B15" s="34">
        <v>2018</v>
      </c>
      <c r="C15" s="34">
        <v>2019</v>
      </c>
      <c r="D15" s="34">
        <v>2020</v>
      </c>
      <c r="E15" s="34">
        <v>2021</v>
      </c>
      <c r="F15" s="34">
        <v>2022</v>
      </c>
    </row>
    <row r="16" spans="1:6" x14ac:dyDescent="0.35">
      <c r="A16" s="35" t="s">
        <v>166</v>
      </c>
      <c r="B16" s="36">
        <f>'Taylor balance sheet'!F8</f>
        <v>5058</v>
      </c>
      <c r="C16" s="36">
        <f>'Taylor balance sheet'!E8</f>
        <v>4987</v>
      </c>
      <c r="D16" s="36">
        <f>'Taylor balance sheet'!D8</f>
        <v>5547</v>
      </c>
      <c r="E16" s="36">
        <f>'Taylor balance sheet'!C8</f>
        <v>6036</v>
      </c>
      <c r="F16" s="36">
        <f>'Taylor balance sheet'!B8</f>
        <v>6313</v>
      </c>
    </row>
    <row r="17" spans="1:6" x14ac:dyDescent="0.35">
      <c r="A17" s="35" t="s">
        <v>165</v>
      </c>
      <c r="B17" s="36">
        <f>'Taylor balance sheet'!F22</f>
        <v>1200</v>
      </c>
      <c r="C17" s="36">
        <f>'Taylor balance sheet'!E22</f>
        <v>1123</v>
      </c>
      <c r="D17" s="36">
        <f>'Taylor balance sheet'!D22</f>
        <v>1011</v>
      </c>
      <c r="E17" s="36">
        <f>'Taylor balance sheet'!C22</f>
        <v>1035</v>
      </c>
      <c r="F17" s="36">
        <f>'Taylor balance sheet'!B22</f>
        <v>1341</v>
      </c>
    </row>
    <row r="18" spans="1:6" x14ac:dyDescent="0.35">
      <c r="A18" s="34" t="s">
        <v>145</v>
      </c>
      <c r="B18" s="41">
        <f>B16/B17</f>
        <v>4.2149999999999999</v>
      </c>
      <c r="C18" s="41">
        <f>C16/C17</f>
        <v>4.4407836153161178</v>
      </c>
      <c r="D18" s="41">
        <f>D16/D17</f>
        <v>5.4866468842729974</v>
      </c>
      <c r="E18" s="41">
        <f>E16/E17</f>
        <v>5.8318840579710143</v>
      </c>
      <c r="F18" s="41">
        <f>F16/F17</f>
        <v>4.707680835197614</v>
      </c>
    </row>
    <row r="21" spans="1:6" x14ac:dyDescent="0.35">
      <c r="A21" s="34" t="s">
        <v>119</v>
      </c>
      <c r="B21" s="34" t="s">
        <v>132</v>
      </c>
      <c r="C21" s="34" t="s">
        <v>116</v>
      </c>
      <c r="D21" s="34" t="s">
        <v>117</v>
      </c>
      <c r="E21" s="34" t="s">
        <v>118</v>
      </c>
    </row>
    <row r="22" spans="1:6" x14ac:dyDescent="0.35">
      <c r="A22" s="35" t="s">
        <v>166</v>
      </c>
      <c r="B22" s="36">
        <f>B16</f>
        <v>5058</v>
      </c>
      <c r="C22" s="36">
        <f>'Berkeley group balance sheet '!B8</f>
        <v>6465</v>
      </c>
      <c r="D22" s="36">
        <f>'Persimmion balance sheet '!B8</f>
        <v>4546</v>
      </c>
      <c r="E22" s="36">
        <f>'Redrow balance sheet '!B8</f>
        <v>3047</v>
      </c>
    </row>
    <row r="23" spans="1:6" x14ac:dyDescent="0.35">
      <c r="A23" s="35" t="s">
        <v>165</v>
      </c>
      <c r="B23" s="36">
        <f>B17</f>
        <v>1200</v>
      </c>
      <c r="C23" s="36">
        <f>'Berkeley group balance sheet '!B22</f>
        <v>1886</v>
      </c>
      <c r="D23" s="36">
        <f>'Persimmion balance sheet '!B22</f>
        <v>1092</v>
      </c>
      <c r="E23" s="35">
        <f>'Redrow balance sheet '!B22</f>
        <v>865</v>
      </c>
    </row>
    <row r="24" spans="1:6" x14ac:dyDescent="0.35">
      <c r="A24" s="34" t="s">
        <v>145</v>
      </c>
      <c r="B24" s="41">
        <f>B18</f>
        <v>4.2149999999999999</v>
      </c>
      <c r="C24" s="41">
        <f>C22/C23</f>
        <v>3.4278897136797455</v>
      </c>
      <c r="D24" s="41">
        <f>D22/D23</f>
        <v>4.1630036630036633</v>
      </c>
      <c r="E24" s="41">
        <f>E22/E23</f>
        <v>3.522543352601156</v>
      </c>
    </row>
    <row r="26" spans="1:6" x14ac:dyDescent="0.35">
      <c r="A26" s="33" t="s">
        <v>146</v>
      </c>
    </row>
    <row r="28" spans="1:6" x14ac:dyDescent="0.35">
      <c r="A28" s="34" t="s">
        <v>132</v>
      </c>
      <c r="B28" s="34">
        <v>2019</v>
      </c>
      <c r="C28" s="34">
        <v>2020</v>
      </c>
      <c r="D28" s="34">
        <v>2021</v>
      </c>
      <c r="E28" s="34">
        <v>2022</v>
      </c>
      <c r="F28" s="34">
        <v>2023</v>
      </c>
    </row>
    <row r="29" spans="1:6" x14ac:dyDescent="0.35">
      <c r="A29" s="35" t="s">
        <v>147</v>
      </c>
      <c r="B29" s="36">
        <f>B16</f>
        <v>5058</v>
      </c>
      <c r="C29" s="36">
        <f>C16</f>
        <v>4987</v>
      </c>
      <c r="D29" s="36">
        <f>D16</f>
        <v>5547</v>
      </c>
      <c r="E29" s="36">
        <f>E16</f>
        <v>6036</v>
      </c>
      <c r="F29" s="36">
        <f>F16</f>
        <v>6313</v>
      </c>
    </row>
    <row r="30" spans="1:6" x14ac:dyDescent="0.35">
      <c r="A30" s="35" t="s">
        <v>151</v>
      </c>
      <c r="B30" s="36">
        <f>'Taylor balance sheet'!F5</f>
        <v>4188</v>
      </c>
      <c r="C30" s="36">
        <f>'Taylor balance sheet'!E5</f>
        <v>4196</v>
      </c>
      <c r="D30" s="36">
        <f>'Taylor balance sheet'!D5</f>
        <v>4535</v>
      </c>
      <c r="E30" s="36">
        <f>'Taylor balance sheet'!C5</f>
        <v>4946</v>
      </c>
      <c r="F30" s="36">
        <f>'Taylor balance sheet'!B5</f>
        <v>5170</v>
      </c>
    </row>
    <row r="31" spans="1:6" x14ac:dyDescent="0.35">
      <c r="A31" s="35" t="s">
        <v>148</v>
      </c>
      <c r="B31" s="36">
        <f>B29-B30</f>
        <v>870</v>
      </c>
      <c r="C31" s="36">
        <f>C29-C30</f>
        <v>791</v>
      </c>
      <c r="D31" s="36">
        <f>D29-D30</f>
        <v>1012</v>
      </c>
      <c r="E31" s="36">
        <f>E29-E30</f>
        <v>1090</v>
      </c>
      <c r="F31" s="36">
        <f>F29-F30</f>
        <v>1143</v>
      </c>
    </row>
    <row r="32" spans="1:6" x14ac:dyDescent="0.35">
      <c r="A32" s="35" t="s">
        <v>167</v>
      </c>
      <c r="B32" s="36">
        <f>B17</f>
        <v>1200</v>
      </c>
      <c r="C32" s="36">
        <f>C17</f>
        <v>1123</v>
      </c>
      <c r="D32" s="36">
        <f>D17</f>
        <v>1011</v>
      </c>
      <c r="E32" s="36">
        <f>E17</f>
        <v>1035</v>
      </c>
      <c r="F32" s="36">
        <f>F17</f>
        <v>1341</v>
      </c>
    </row>
    <row r="33" spans="1:6" x14ac:dyDescent="0.35">
      <c r="A33" s="35" t="s">
        <v>149</v>
      </c>
      <c r="B33" s="40">
        <f>B31/B32</f>
        <v>0.72499999999999998</v>
      </c>
      <c r="C33" s="40">
        <f>C31/C32</f>
        <v>0.70436331255565454</v>
      </c>
      <c r="D33" s="40">
        <f>D31/D32</f>
        <v>1.0009891196834817</v>
      </c>
      <c r="E33" s="40">
        <f>E31/E32</f>
        <v>1.0531400966183575</v>
      </c>
      <c r="F33" s="40">
        <f>F31/F32</f>
        <v>0.8523489932885906</v>
      </c>
    </row>
    <row r="35" spans="1:6" x14ac:dyDescent="0.35">
      <c r="A35" s="34" t="s">
        <v>150</v>
      </c>
      <c r="B35" s="34" t="s">
        <v>132</v>
      </c>
      <c r="C35" s="34" t="s">
        <v>116</v>
      </c>
      <c r="D35" s="34" t="s">
        <v>117</v>
      </c>
      <c r="E35" s="34" t="s">
        <v>118</v>
      </c>
    </row>
    <row r="36" spans="1:6" x14ac:dyDescent="0.35">
      <c r="A36" s="35" t="s">
        <v>147</v>
      </c>
      <c r="B36" s="36">
        <f>F29</f>
        <v>6313</v>
      </c>
      <c r="C36" s="36">
        <f>C22</f>
        <v>6465</v>
      </c>
      <c r="D36" s="36">
        <f>D22</f>
        <v>4546</v>
      </c>
      <c r="E36" s="36">
        <f>E22</f>
        <v>3047</v>
      </c>
    </row>
    <row r="37" spans="1:6" x14ac:dyDescent="0.35">
      <c r="A37" s="35" t="s">
        <v>151</v>
      </c>
      <c r="B37" s="36">
        <f>F30</f>
        <v>5170</v>
      </c>
      <c r="C37" s="36">
        <f>'Berkeley group balance sheet '!B5</f>
        <v>5302</v>
      </c>
      <c r="D37" s="36">
        <f>'Persimmion balance sheet '!B5</f>
        <v>3463</v>
      </c>
      <c r="E37" s="36">
        <f>'Redrow balance sheet '!B5</f>
        <v>2770</v>
      </c>
    </row>
    <row r="38" spans="1:6" x14ac:dyDescent="0.35">
      <c r="A38" s="35" t="s">
        <v>148</v>
      </c>
      <c r="B38" s="36">
        <f>B36-B37</f>
        <v>1143</v>
      </c>
      <c r="C38" s="36">
        <f>C36-C37</f>
        <v>1163</v>
      </c>
      <c r="D38" s="36">
        <f>D36-D37</f>
        <v>1083</v>
      </c>
      <c r="E38" s="36">
        <f>E36-E37</f>
        <v>277</v>
      </c>
    </row>
    <row r="39" spans="1:6" x14ac:dyDescent="0.35">
      <c r="A39" s="35" t="s">
        <v>167</v>
      </c>
      <c r="B39" s="36">
        <f>B23</f>
        <v>1200</v>
      </c>
      <c r="C39" s="36">
        <f>C23</f>
        <v>1886</v>
      </c>
      <c r="D39" s="36">
        <f>D23</f>
        <v>1092</v>
      </c>
      <c r="E39" s="35">
        <f>E23</f>
        <v>865</v>
      </c>
    </row>
    <row r="40" spans="1:6" x14ac:dyDescent="0.35">
      <c r="A40" s="34" t="s">
        <v>146</v>
      </c>
      <c r="B40" s="41">
        <f>B38/B39</f>
        <v>0.95250000000000001</v>
      </c>
      <c r="C40" s="41">
        <f>C38/C39</f>
        <v>0.61664899257688233</v>
      </c>
      <c r="D40" s="41">
        <f>D38/D39</f>
        <v>0.99175824175824179</v>
      </c>
      <c r="E40" s="41">
        <f>E38/E39</f>
        <v>0.32023121387283238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FEE3-6325-43A5-999D-E202233F0362}">
  <dimension ref="A1:J47"/>
  <sheetViews>
    <sheetView workbookViewId="0">
      <selection activeCell="E5" sqref="E5"/>
    </sheetView>
  </sheetViews>
  <sheetFormatPr defaultColWidth="8.6328125" defaultRowHeight="14.5" x14ac:dyDescent="0.35"/>
  <cols>
    <col min="1" max="1" width="36" style="3" bestFit="1" customWidth="1"/>
    <col min="2" max="2" width="4.453125" style="3" customWidth="1"/>
    <col min="3" max="3" width="6.453125" style="32" bestFit="1" customWidth="1"/>
    <col min="4" max="4" width="4.453125" style="3" bestFit="1" customWidth="1"/>
    <col min="5" max="5" width="6.453125" style="32" bestFit="1" customWidth="1"/>
    <col min="6" max="6" width="4.453125" style="3" bestFit="1" customWidth="1"/>
    <col min="7" max="7" width="6.453125" style="32" bestFit="1" customWidth="1"/>
    <col min="8" max="8" width="4.453125" style="3" bestFit="1" customWidth="1"/>
    <col min="9" max="9" width="6.453125" style="32" bestFit="1" customWidth="1"/>
    <col min="10" max="10" width="4.453125" style="3" bestFit="1" customWidth="1"/>
    <col min="11" max="16384" width="8.6328125" style="3"/>
  </cols>
  <sheetData>
    <row r="1" spans="1:10" x14ac:dyDescent="0.35">
      <c r="A1" s="19" t="s">
        <v>0</v>
      </c>
      <c r="B1" s="20">
        <v>2022</v>
      </c>
      <c r="C1" s="29"/>
      <c r="D1" s="20">
        <v>2021</v>
      </c>
      <c r="E1" s="29"/>
      <c r="F1" s="20">
        <v>2020</v>
      </c>
      <c r="G1" s="29"/>
      <c r="H1" s="20">
        <v>2019</v>
      </c>
      <c r="I1" s="29"/>
      <c r="J1" s="20">
        <v>2018</v>
      </c>
    </row>
    <row r="2" spans="1:10" ht="14.5" hidden="1" customHeight="1" x14ac:dyDescent="0.35">
      <c r="A2" s="21" t="s">
        <v>1</v>
      </c>
      <c r="B2" s="21"/>
      <c r="C2" s="30"/>
      <c r="D2" s="21"/>
      <c r="E2" s="30"/>
      <c r="F2" s="21"/>
      <c r="G2" s="30"/>
      <c r="H2" s="21"/>
      <c r="I2" s="30"/>
      <c r="J2" s="21"/>
    </row>
    <row r="3" spans="1:10" x14ac:dyDescent="0.35">
      <c r="A3" s="22" t="s">
        <v>2</v>
      </c>
      <c r="B3" s="23">
        <v>4420</v>
      </c>
      <c r="C3" s="31">
        <v>1</v>
      </c>
      <c r="D3" s="23">
        <v>4285</v>
      </c>
      <c r="E3" s="31">
        <v>1</v>
      </c>
      <c r="F3" s="23">
        <v>2790</v>
      </c>
      <c r="G3" s="31">
        <v>1</v>
      </c>
      <c r="H3" s="23">
        <v>4341</v>
      </c>
      <c r="I3" s="31">
        <v>1</v>
      </c>
      <c r="J3" s="23">
        <v>4082</v>
      </c>
    </row>
    <row r="4" spans="1:10" ht="14.5" hidden="1" customHeight="1" x14ac:dyDescent="0.35">
      <c r="A4" s="21" t="s">
        <v>3</v>
      </c>
      <c r="B4" s="21"/>
      <c r="C4" s="30"/>
      <c r="D4" s="21"/>
      <c r="E4" s="30"/>
      <c r="F4" s="21"/>
      <c r="G4" s="30"/>
      <c r="H4" s="21"/>
      <c r="I4" s="30"/>
      <c r="J4" s="21"/>
    </row>
    <row r="5" spans="1:10" x14ac:dyDescent="0.35">
      <c r="A5" s="22" t="s">
        <v>4</v>
      </c>
      <c r="B5" s="23">
        <v>3288</v>
      </c>
      <c r="C5" s="31">
        <f>IFERROR(B5*$C$3/$B$3,0)</f>
        <v>0.74389140271493215</v>
      </c>
      <c r="D5" s="23">
        <v>3258</v>
      </c>
      <c r="E5" s="31">
        <f>IFERROR(D5*$E$3/$D$3,0)</f>
        <v>0.76032672112018673</v>
      </c>
      <c r="F5" s="23">
        <v>2294</v>
      </c>
      <c r="G5" s="31">
        <f>IFERROR(F5*$G$3/$F$3,0)</f>
        <v>0.82222222222222219</v>
      </c>
      <c r="H5" s="23">
        <v>3297</v>
      </c>
      <c r="I5" s="31">
        <f>IFERROR(H5*$I$3/$H$3,0)</f>
        <v>0.75950241879751212</v>
      </c>
      <c r="J5" s="23">
        <v>3008</v>
      </c>
    </row>
    <row r="6" spans="1:10" hidden="1" x14ac:dyDescent="0.35">
      <c r="A6" s="22" t="s">
        <v>5</v>
      </c>
      <c r="B6" s="24">
        <v>221</v>
      </c>
      <c r="C6" s="31">
        <f t="shared" ref="C6:C47" si="0">IFERROR(B6*$C$3/$B$3,0)</f>
        <v>0.05</v>
      </c>
      <c r="D6" s="24">
        <v>211</v>
      </c>
      <c r="E6" s="31">
        <f t="shared" ref="E6:E47" si="1">IFERROR(D6*$E$3/$D$3,0)</f>
        <v>4.9241540256709453E-2</v>
      </c>
      <c r="F6" s="24">
        <v>207</v>
      </c>
      <c r="G6" s="31">
        <f t="shared" ref="G6:G47" si="2">IFERROR(F6*$G$3/$F$3,0)</f>
        <v>7.4193548387096769E-2</v>
      </c>
      <c r="H6" s="24">
        <v>210</v>
      </c>
      <c r="I6" s="31">
        <f t="shared" ref="I6:I47" si="3">IFERROR(H6*$I$3/$H$3,0)</f>
        <v>4.8375950241879753E-2</v>
      </c>
      <c r="J6" s="24">
        <v>213</v>
      </c>
    </row>
    <row r="7" spans="1:10" hidden="1" x14ac:dyDescent="0.35">
      <c r="A7" s="22" t="s">
        <v>6</v>
      </c>
      <c r="B7" s="24" t="s">
        <v>7</v>
      </c>
      <c r="C7" s="31">
        <f t="shared" si="0"/>
        <v>0</v>
      </c>
      <c r="D7" s="24" t="s">
        <v>7</v>
      </c>
      <c r="E7" s="31">
        <f t="shared" si="1"/>
        <v>0</v>
      </c>
      <c r="F7" s="24" t="s">
        <v>7</v>
      </c>
      <c r="G7" s="31">
        <f t="shared" si="2"/>
        <v>0</v>
      </c>
      <c r="H7" s="24">
        <v>1.6</v>
      </c>
      <c r="I7" s="31">
        <f t="shared" si="3"/>
        <v>3.6857866850956004E-4</v>
      </c>
      <c r="J7" s="24" t="s">
        <v>7</v>
      </c>
    </row>
    <row r="8" spans="1:10" hidden="1" x14ac:dyDescent="0.35">
      <c r="A8" s="22" t="s">
        <v>8</v>
      </c>
      <c r="B8" s="24">
        <v>80</v>
      </c>
      <c r="C8" s="31">
        <f t="shared" si="0"/>
        <v>1.8099547511312219E-2</v>
      </c>
      <c r="D8" s="24">
        <v>125</v>
      </c>
      <c r="E8" s="31">
        <f t="shared" si="1"/>
        <v>2.9171528588098017E-2</v>
      </c>
      <c r="F8" s="24">
        <v>10</v>
      </c>
      <c r="G8" s="31">
        <f t="shared" si="2"/>
        <v>3.5842293906810036E-3</v>
      </c>
      <c r="H8" s="24">
        <v>-14</v>
      </c>
      <c r="I8" s="31">
        <f t="shared" si="3"/>
        <v>-3.2250633494586502E-3</v>
      </c>
      <c r="J8" s="24">
        <v>46</v>
      </c>
    </row>
    <row r="9" spans="1:10" hidden="1" x14ac:dyDescent="0.35">
      <c r="A9" s="22" t="s">
        <v>9</v>
      </c>
      <c r="B9" s="24">
        <v>4.2</v>
      </c>
      <c r="C9" s="31">
        <f t="shared" si="0"/>
        <v>9.5022624434389145E-4</v>
      </c>
      <c r="D9" s="24">
        <v>-7.2</v>
      </c>
      <c r="E9" s="31">
        <f t="shared" si="1"/>
        <v>-1.6802800466744457E-3</v>
      </c>
      <c r="F9" s="24">
        <v>-2.5</v>
      </c>
      <c r="G9" s="31">
        <f t="shared" si="2"/>
        <v>-8.960573476702509E-4</v>
      </c>
      <c r="H9" s="24">
        <v>-10</v>
      </c>
      <c r="I9" s="31">
        <f t="shared" si="3"/>
        <v>-2.3036166781847502E-3</v>
      </c>
      <c r="J9" s="24">
        <v>-13</v>
      </c>
    </row>
    <row r="10" spans="1:10" x14ac:dyDescent="0.35">
      <c r="A10" s="25" t="s">
        <v>10</v>
      </c>
      <c r="B10" s="26">
        <v>3592</v>
      </c>
      <c r="C10" s="31">
        <f t="shared" si="0"/>
        <v>0.81266968325791855</v>
      </c>
      <c r="D10" s="26">
        <v>3587</v>
      </c>
      <c r="E10" s="31">
        <f t="shared" si="1"/>
        <v>0.8371061843640607</v>
      </c>
      <c r="F10" s="26">
        <v>2508</v>
      </c>
      <c r="G10" s="31">
        <f t="shared" si="2"/>
        <v>0.8989247311827957</v>
      </c>
      <c r="H10" s="26">
        <v>3485</v>
      </c>
      <c r="I10" s="31">
        <f t="shared" si="3"/>
        <v>0.80281041234738537</v>
      </c>
      <c r="J10" s="26">
        <v>3253</v>
      </c>
    </row>
    <row r="11" spans="1:10" x14ac:dyDescent="0.35">
      <c r="A11" s="25" t="s">
        <v>11</v>
      </c>
      <c r="B11" s="27">
        <v>828</v>
      </c>
      <c r="C11" s="31">
        <f t="shared" si="0"/>
        <v>0.18733031674208145</v>
      </c>
      <c r="D11" s="27">
        <v>698</v>
      </c>
      <c r="E11" s="31">
        <f t="shared" si="1"/>
        <v>0.16289381563593933</v>
      </c>
      <c r="F11" s="27">
        <v>282</v>
      </c>
      <c r="G11" s="31">
        <f t="shared" si="2"/>
        <v>0.1010752688172043</v>
      </c>
      <c r="H11" s="27">
        <v>857</v>
      </c>
      <c r="I11" s="31">
        <f t="shared" si="3"/>
        <v>0.19741994932043308</v>
      </c>
      <c r="J11" s="27">
        <v>829</v>
      </c>
    </row>
    <row r="12" spans="1:10" x14ac:dyDescent="0.35">
      <c r="A12" s="22" t="s">
        <v>12</v>
      </c>
      <c r="B12" s="24">
        <v>-19</v>
      </c>
      <c r="C12" s="31">
        <f t="shared" si="0"/>
        <v>-4.2986425339366519E-3</v>
      </c>
      <c r="D12" s="24">
        <v>-20</v>
      </c>
      <c r="E12" s="31">
        <f t="shared" si="1"/>
        <v>-4.6674445740956822E-3</v>
      </c>
      <c r="F12" s="24">
        <v>-21</v>
      </c>
      <c r="G12" s="31">
        <f t="shared" si="2"/>
        <v>-7.526881720430108E-3</v>
      </c>
      <c r="H12" s="24">
        <v>-25</v>
      </c>
      <c r="I12" s="31">
        <f t="shared" si="3"/>
        <v>-5.7590416954618751E-3</v>
      </c>
      <c r="J12" s="24">
        <v>-20</v>
      </c>
    </row>
    <row r="13" spans="1:10" ht="14.5" customHeight="1" x14ac:dyDescent="0.35">
      <c r="A13" s="21" t="s">
        <v>13</v>
      </c>
      <c r="B13" s="21"/>
      <c r="C13" s="31">
        <f t="shared" si="0"/>
        <v>0</v>
      </c>
      <c r="D13" s="21"/>
      <c r="E13" s="31">
        <f t="shared" si="1"/>
        <v>0</v>
      </c>
      <c r="F13" s="21"/>
      <c r="G13" s="31">
        <f t="shared" si="2"/>
        <v>0</v>
      </c>
      <c r="H13" s="21"/>
      <c r="I13" s="31">
        <f t="shared" si="3"/>
        <v>0</v>
      </c>
      <c r="J13" s="21"/>
    </row>
    <row r="14" spans="1:10" x14ac:dyDescent="0.35">
      <c r="A14" s="25" t="s">
        <v>14</v>
      </c>
      <c r="B14" s="27">
        <v>828</v>
      </c>
      <c r="C14" s="31">
        <f t="shared" si="0"/>
        <v>0.18733031674208145</v>
      </c>
      <c r="D14" s="27">
        <v>680</v>
      </c>
      <c r="E14" s="31">
        <f t="shared" si="1"/>
        <v>0.15869311551925322</v>
      </c>
      <c r="F14" s="27">
        <v>264</v>
      </c>
      <c r="G14" s="31">
        <f t="shared" si="2"/>
        <v>9.4623655913978491E-2</v>
      </c>
      <c r="H14" s="27">
        <v>836</v>
      </c>
      <c r="I14" s="31">
        <f t="shared" si="3"/>
        <v>0.1925823542962451</v>
      </c>
      <c r="J14" s="27">
        <v>811</v>
      </c>
    </row>
    <row r="15" spans="1:10" x14ac:dyDescent="0.35">
      <c r="A15" s="22" t="s">
        <v>15</v>
      </c>
      <c r="B15" s="24">
        <v>184</v>
      </c>
      <c r="C15" s="31">
        <f t="shared" si="0"/>
        <v>4.1628959276018097E-2</v>
      </c>
      <c r="D15" s="24">
        <v>124</v>
      </c>
      <c r="E15" s="31">
        <f t="shared" si="1"/>
        <v>2.8938156359393234E-2</v>
      </c>
      <c r="F15" s="24">
        <v>47</v>
      </c>
      <c r="G15" s="31">
        <f t="shared" si="2"/>
        <v>1.6845878136200716E-2</v>
      </c>
      <c r="H15" s="24">
        <v>162</v>
      </c>
      <c r="I15" s="31">
        <f t="shared" si="3"/>
        <v>3.7318590186592948E-2</v>
      </c>
      <c r="J15" s="24">
        <v>154</v>
      </c>
    </row>
    <row r="16" spans="1:10" x14ac:dyDescent="0.35">
      <c r="A16" s="25" t="s">
        <v>16</v>
      </c>
      <c r="B16" s="27">
        <v>644</v>
      </c>
      <c r="C16" s="31">
        <f t="shared" si="0"/>
        <v>0.14570135746606336</v>
      </c>
      <c r="D16" s="27">
        <v>556</v>
      </c>
      <c r="E16" s="31">
        <f t="shared" si="1"/>
        <v>0.12975495915985999</v>
      </c>
      <c r="F16" s="27">
        <v>217</v>
      </c>
      <c r="G16" s="31">
        <f t="shared" si="2"/>
        <v>7.7777777777777779E-2</v>
      </c>
      <c r="H16" s="27">
        <v>674</v>
      </c>
      <c r="I16" s="31">
        <f t="shared" si="3"/>
        <v>0.15526376410965215</v>
      </c>
      <c r="J16" s="27">
        <v>657</v>
      </c>
    </row>
    <row r="17" spans="1:10" hidden="1" x14ac:dyDescent="0.35">
      <c r="A17" s="22" t="s">
        <v>17</v>
      </c>
      <c r="B17" s="24" t="s">
        <v>7</v>
      </c>
      <c r="C17" s="31">
        <f t="shared" si="0"/>
        <v>0</v>
      </c>
      <c r="D17" s="24" t="s">
        <v>7</v>
      </c>
      <c r="E17" s="31">
        <f t="shared" si="1"/>
        <v>0</v>
      </c>
      <c r="F17" s="24" t="s">
        <v>7</v>
      </c>
      <c r="G17" s="31">
        <f t="shared" si="2"/>
        <v>0</v>
      </c>
      <c r="H17" s="24" t="s">
        <v>7</v>
      </c>
      <c r="I17" s="31">
        <f t="shared" si="3"/>
        <v>0</v>
      </c>
      <c r="J17" s="24" t="s">
        <v>7</v>
      </c>
    </row>
    <row r="18" spans="1:10" x14ac:dyDescent="0.35">
      <c r="A18" s="25" t="s">
        <v>18</v>
      </c>
      <c r="B18" s="27">
        <v>644</v>
      </c>
      <c r="C18" s="31">
        <f t="shared" si="0"/>
        <v>0.14570135746606336</v>
      </c>
      <c r="D18" s="27">
        <v>556</v>
      </c>
      <c r="E18" s="31">
        <f t="shared" si="1"/>
        <v>0.12975495915985999</v>
      </c>
      <c r="F18" s="27">
        <v>217</v>
      </c>
      <c r="G18" s="31">
        <f t="shared" si="2"/>
        <v>7.7777777777777779E-2</v>
      </c>
      <c r="H18" s="27">
        <v>674</v>
      </c>
      <c r="I18" s="31">
        <f t="shared" si="3"/>
        <v>0.15526376410965215</v>
      </c>
      <c r="J18" s="27">
        <v>657</v>
      </c>
    </row>
    <row r="19" spans="1:10" hidden="1" x14ac:dyDescent="0.35">
      <c r="A19" s="22" t="s">
        <v>19</v>
      </c>
      <c r="B19" s="24" t="s">
        <v>7</v>
      </c>
      <c r="C19" s="31">
        <f t="shared" si="0"/>
        <v>0</v>
      </c>
      <c r="D19" s="24" t="s">
        <v>7</v>
      </c>
      <c r="E19" s="31">
        <f t="shared" si="1"/>
        <v>0</v>
      </c>
      <c r="F19" s="24" t="s">
        <v>7</v>
      </c>
      <c r="G19" s="31">
        <f t="shared" si="2"/>
        <v>0</v>
      </c>
      <c r="H19" s="24" t="s">
        <v>7</v>
      </c>
      <c r="I19" s="31">
        <f t="shared" si="3"/>
        <v>0</v>
      </c>
      <c r="J19" s="24" t="s">
        <v>7</v>
      </c>
    </row>
    <row r="20" spans="1:10" x14ac:dyDescent="0.35">
      <c r="A20" s="25" t="s">
        <v>20</v>
      </c>
      <c r="B20" s="27">
        <v>644</v>
      </c>
      <c r="C20" s="31">
        <f t="shared" si="0"/>
        <v>0.14570135746606336</v>
      </c>
      <c r="D20" s="27">
        <v>556</v>
      </c>
      <c r="E20" s="31">
        <f t="shared" si="1"/>
        <v>0.12975495915985999</v>
      </c>
      <c r="F20" s="27">
        <v>217</v>
      </c>
      <c r="G20" s="31">
        <f t="shared" si="2"/>
        <v>7.7777777777777779E-2</v>
      </c>
      <c r="H20" s="27">
        <v>674</v>
      </c>
      <c r="I20" s="31">
        <f t="shared" si="3"/>
        <v>0.15526376410965215</v>
      </c>
      <c r="J20" s="27">
        <v>657</v>
      </c>
    </row>
    <row r="21" spans="1:10" hidden="1" x14ac:dyDescent="0.35">
      <c r="A21" s="25" t="s">
        <v>21</v>
      </c>
      <c r="B21" s="27">
        <v>644</v>
      </c>
      <c r="C21" s="31">
        <f t="shared" si="0"/>
        <v>0.14570135746606336</v>
      </c>
      <c r="D21" s="27">
        <v>556</v>
      </c>
      <c r="E21" s="31">
        <f t="shared" si="1"/>
        <v>0.12975495915985999</v>
      </c>
      <c r="F21" s="27">
        <v>217</v>
      </c>
      <c r="G21" s="31">
        <f t="shared" si="2"/>
        <v>7.7777777777777779E-2</v>
      </c>
      <c r="H21" s="27">
        <v>674</v>
      </c>
      <c r="I21" s="31">
        <f t="shared" si="3"/>
        <v>0.15526376410965215</v>
      </c>
      <c r="J21" s="27">
        <v>657</v>
      </c>
    </row>
    <row r="22" spans="1:10" hidden="1" x14ac:dyDescent="0.35">
      <c r="A22" s="25" t="s">
        <v>22</v>
      </c>
      <c r="B22" s="27">
        <v>644</v>
      </c>
      <c r="C22" s="31">
        <f t="shared" si="0"/>
        <v>0.14570135746606336</v>
      </c>
      <c r="D22" s="27">
        <v>556</v>
      </c>
      <c r="E22" s="31">
        <f t="shared" si="1"/>
        <v>0.12975495915985999</v>
      </c>
      <c r="F22" s="27">
        <v>217</v>
      </c>
      <c r="G22" s="31">
        <f t="shared" si="2"/>
        <v>7.7777777777777779E-2</v>
      </c>
      <c r="H22" s="27">
        <v>674</v>
      </c>
      <c r="I22" s="31">
        <f t="shared" si="3"/>
        <v>0.15526376410965215</v>
      </c>
      <c r="J22" s="27">
        <v>657</v>
      </c>
    </row>
    <row r="23" spans="1:10" ht="14.5" hidden="1" customHeight="1" x14ac:dyDescent="0.35">
      <c r="A23" s="21" t="s">
        <v>23</v>
      </c>
      <c r="B23" s="21"/>
      <c r="C23" s="31">
        <f t="shared" si="0"/>
        <v>0</v>
      </c>
      <c r="D23" s="21"/>
      <c r="E23" s="31">
        <f t="shared" si="1"/>
        <v>0</v>
      </c>
      <c r="F23" s="21"/>
      <c r="G23" s="31">
        <f t="shared" si="2"/>
        <v>0</v>
      </c>
      <c r="H23" s="21"/>
      <c r="I23" s="31">
        <f t="shared" si="3"/>
        <v>0</v>
      </c>
      <c r="J23" s="21"/>
    </row>
    <row r="24" spans="1:10" hidden="1" x14ac:dyDescent="0.35">
      <c r="A24" s="22" t="s">
        <v>24</v>
      </c>
      <c r="B24" s="23">
        <v>3565</v>
      </c>
      <c r="C24" s="31">
        <f t="shared" si="0"/>
        <v>0.8065610859728507</v>
      </c>
      <c r="D24" s="23">
        <v>3639</v>
      </c>
      <c r="E24" s="31">
        <f t="shared" si="1"/>
        <v>0.8492415402567095</v>
      </c>
      <c r="F24" s="23">
        <v>3471</v>
      </c>
      <c r="G24" s="31">
        <f t="shared" si="2"/>
        <v>1.2440860215053764</v>
      </c>
      <c r="H24" s="23">
        <v>3268</v>
      </c>
      <c r="I24" s="31">
        <f t="shared" si="3"/>
        <v>0.75282193043077628</v>
      </c>
      <c r="J24" s="23">
        <v>3266</v>
      </c>
    </row>
    <row r="25" spans="1:10" hidden="1" x14ac:dyDescent="0.35">
      <c r="A25" s="22" t="s">
        <v>25</v>
      </c>
      <c r="B25" s="24">
        <v>0.18</v>
      </c>
      <c r="C25" s="31">
        <f t="shared" si="0"/>
        <v>4.0723981900452489E-5</v>
      </c>
      <c r="D25" s="24">
        <v>0.15</v>
      </c>
      <c r="E25" s="31">
        <f t="shared" si="1"/>
        <v>3.5005834305717619E-5</v>
      </c>
      <c r="F25" s="24">
        <v>0.06</v>
      </c>
      <c r="G25" s="31">
        <f t="shared" si="2"/>
        <v>2.150537634408602E-5</v>
      </c>
      <c r="H25" s="24">
        <v>0.21</v>
      </c>
      <c r="I25" s="31">
        <f t="shared" si="3"/>
        <v>4.8375950241879747E-5</v>
      </c>
      <c r="J25" s="24">
        <v>0.2</v>
      </c>
    </row>
    <row r="26" spans="1:10" hidden="1" x14ac:dyDescent="0.35">
      <c r="A26" s="22" t="s">
        <v>26</v>
      </c>
      <c r="B26" s="24">
        <v>0.18</v>
      </c>
      <c r="C26" s="31">
        <f t="shared" si="0"/>
        <v>4.0723981900452489E-5</v>
      </c>
      <c r="D26" s="24">
        <v>0.15</v>
      </c>
      <c r="E26" s="31">
        <f t="shared" si="1"/>
        <v>3.5005834305717619E-5</v>
      </c>
      <c r="F26" s="24">
        <v>0.06</v>
      </c>
      <c r="G26" s="31">
        <f t="shared" si="2"/>
        <v>2.150537634408602E-5</v>
      </c>
      <c r="H26" s="24">
        <v>0.21</v>
      </c>
      <c r="I26" s="31">
        <f t="shared" si="3"/>
        <v>4.8375950241879747E-5</v>
      </c>
      <c r="J26" s="24">
        <v>0.2</v>
      </c>
    </row>
    <row r="27" spans="1:10" hidden="1" x14ac:dyDescent="0.35">
      <c r="A27" s="22" t="s">
        <v>27</v>
      </c>
      <c r="B27" s="24" t="s">
        <v>7</v>
      </c>
      <c r="C27" s="31">
        <f t="shared" si="0"/>
        <v>0</v>
      </c>
      <c r="D27" s="24" t="s">
        <v>7</v>
      </c>
      <c r="E27" s="31">
        <f t="shared" si="1"/>
        <v>0</v>
      </c>
      <c r="F27" s="24">
        <v>0</v>
      </c>
      <c r="G27" s="31">
        <f t="shared" si="2"/>
        <v>0</v>
      </c>
      <c r="H27" s="24" t="s">
        <v>7</v>
      </c>
      <c r="I27" s="31">
        <f t="shared" si="3"/>
        <v>0</v>
      </c>
      <c r="J27" s="24">
        <v>0</v>
      </c>
    </row>
    <row r="28" spans="1:10" hidden="1" x14ac:dyDescent="0.35">
      <c r="A28" s="22" t="s">
        <v>28</v>
      </c>
      <c r="B28" s="23">
        <v>3577</v>
      </c>
      <c r="C28" s="31">
        <f t="shared" si="0"/>
        <v>0.80927601809954752</v>
      </c>
      <c r="D28" s="23">
        <v>3649</v>
      </c>
      <c r="E28" s="31">
        <f t="shared" si="1"/>
        <v>0.85157526254375726</v>
      </c>
      <c r="F28" s="23">
        <v>3474</v>
      </c>
      <c r="G28" s="31">
        <f t="shared" si="2"/>
        <v>1.2451612903225806</v>
      </c>
      <c r="H28" s="23">
        <v>3276</v>
      </c>
      <c r="I28" s="31">
        <f t="shared" si="3"/>
        <v>0.75466482377332411</v>
      </c>
      <c r="J28" s="23">
        <v>3276</v>
      </c>
    </row>
    <row r="29" spans="1:10" hidden="1" x14ac:dyDescent="0.35">
      <c r="A29" s="22" t="s">
        <v>29</v>
      </c>
      <c r="B29" s="24">
        <v>0.18</v>
      </c>
      <c r="C29" s="31">
        <f t="shared" si="0"/>
        <v>4.0723981900452489E-5</v>
      </c>
      <c r="D29" s="24">
        <v>0.15</v>
      </c>
      <c r="E29" s="31">
        <f t="shared" si="1"/>
        <v>3.5005834305717619E-5</v>
      </c>
      <c r="F29" s="24">
        <v>0.06</v>
      </c>
      <c r="G29" s="31">
        <f t="shared" si="2"/>
        <v>2.150537634408602E-5</v>
      </c>
      <c r="H29" s="24">
        <v>0.21</v>
      </c>
      <c r="I29" s="31">
        <f t="shared" si="3"/>
        <v>4.8375950241879747E-5</v>
      </c>
      <c r="J29" s="24">
        <v>0.2</v>
      </c>
    </row>
    <row r="30" spans="1:10" hidden="1" x14ac:dyDescent="0.35">
      <c r="A30" s="22" t="s">
        <v>30</v>
      </c>
      <c r="B30" s="24">
        <v>0.18</v>
      </c>
      <c r="C30" s="31">
        <f t="shared" si="0"/>
        <v>4.0723981900452489E-5</v>
      </c>
      <c r="D30" s="24">
        <v>0.15</v>
      </c>
      <c r="E30" s="31">
        <f t="shared" si="1"/>
        <v>3.5005834305717619E-5</v>
      </c>
      <c r="F30" s="24">
        <v>0.06</v>
      </c>
      <c r="G30" s="31">
        <f t="shared" si="2"/>
        <v>2.150537634408602E-5</v>
      </c>
      <c r="H30" s="24">
        <v>0.21</v>
      </c>
      <c r="I30" s="31">
        <f t="shared" si="3"/>
        <v>4.8375950241879747E-5</v>
      </c>
      <c r="J30" s="24">
        <v>0.2</v>
      </c>
    </row>
    <row r="31" spans="1:10" ht="14.5" hidden="1" customHeight="1" x14ac:dyDescent="0.35">
      <c r="A31" s="21" t="s">
        <v>31</v>
      </c>
      <c r="B31" s="21"/>
      <c r="C31" s="31">
        <f t="shared" si="0"/>
        <v>0</v>
      </c>
      <c r="D31" s="21"/>
      <c r="E31" s="31">
        <f t="shared" si="1"/>
        <v>0</v>
      </c>
      <c r="F31" s="21"/>
      <c r="G31" s="31">
        <f t="shared" si="2"/>
        <v>0</v>
      </c>
      <c r="H31" s="21"/>
      <c r="I31" s="31">
        <f t="shared" si="3"/>
        <v>0</v>
      </c>
      <c r="J31" s="21"/>
    </row>
    <row r="32" spans="1:10" hidden="1" x14ac:dyDescent="0.35">
      <c r="A32" s="22" t="s">
        <v>32</v>
      </c>
      <c r="B32" s="24">
        <v>0.09</v>
      </c>
      <c r="C32" s="31">
        <f t="shared" si="0"/>
        <v>2.0361990950226245E-5</v>
      </c>
      <c r="D32" s="24">
        <v>0.09</v>
      </c>
      <c r="E32" s="31">
        <f t="shared" si="1"/>
        <v>2.1003500583430571E-5</v>
      </c>
      <c r="F32" s="24">
        <v>0.04</v>
      </c>
      <c r="G32" s="31">
        <f t="shared" si="2"/>
        <v>1.4336917562724014E-5</v>
      </c>
      <c r="H32" s="24">
        <v>0.04</v>
      </c>
      <c r="I32" s="31">
        <f t="shared" si="3"/>
        <v>9.2144667127390007E-6</v>
      </c>
      <c r="J32" s="24">
        <v>0.06</v>
      </c>
    </row>
    <row r="33" spans="1:10" hidden="1" x14ac:dyDescent="0.35">
      <c r="A33" s="22" t="s">
        <v>33</v>
      </c>
      <c r="B33" s="24">
        <v>332</v>
      </c>
      <c r="C33" s="31">
        <f t="shared" si="0"/>
        <v>7.5113122171945698E-2</v>
      </c>
      <c r="D33" s="24">
        <v>313</v>
      </c>
      <c r="E33" s="31">
        <f t="shared" si="1"/>
        <v>7.3045507584597436E-2</v>
      </c>
      <c r="F33" s="24">
        <v>151</v>
      </c>
      <c r="G33" s="31">
        <f t="shared" si="2"/>
        <v>5.4121863799283153E-2</v>
      </c>
      <c r="H33" s="24">
        <v>251</v>
      </c>
      <c r="I33" s="31">
        <f t="shared" si="3"/>
        <v>5.7820778622437223E-2</v>
      </c>
      <c r="J33" s="24">
        <v>555</v>
      </c>
    </row>
    <row r="34" spans="1:10" ht="14.5" hidden="1" customHeight="1" x14ac:dyDescent="0.35">
      <c r="A34" s="21" t="s">
        <v>34</v>
      </c>
      <c r="B34" s="21"/>
      <c r="C34" s="31">
        <f t="shared" si="0"/>
        <v>0</v>
      </c>
      <c r="D34" s="21"/>
      <c r="E34" s="31">
        <f t="shared" si="1"/>
        <v>0</v>
      </c>
      <c r="F34" s="21"/>
      <c r="G34" s="31">
        <f t="shared" si="2"/>
        <v>0</v>
      </c>
      <c r="H34" s="21"/>
      <c r="I34" s="31">
        <f t="shared" si="3"/>
        <v>0</v>
      </c>
      <c r="J34" s="21"/>
    </row>
    <row r="35" spans="1:10" hidden="1" x14ac:dyDescent="0.35">
      <c r="A35" s="22" t="s">
        <v>35</v>
      </c>
      <c r="B35" s="24" t="s">
        <v>7</v>
      </c>
      <c r="C35" s="31">
        <f t="shared" si="0"/>
        <v>0</v>
      </c>
      <c r="D35" s="24" t="s">
        <v>7</v>
      </c>
      <c r="E35" s="31">
        <f t="shared" si="1"/>
        <v>0</v>
      </c>
      <c r="F35" s="24" t="s">
        <v>7</v>
      </c>
      <c r="G35" s="31">
        <f t="shared" si="2"/>
        <v>0</v>
      </c>
      <c r="H35" s="24" t="s">
        <v>7</v>
      </c>
      <c r="I35" s="31">
        <f t="shared" si="3"/>
        <v>0</v>
      </c>
      <c r="J35" s="24" t="s">
        <v>7</v>
      </c>
    </row>
    <row r="36" spans="1:10" hidden="1" x14ac:dyDescent="0.35">
      <c r="A36" s="22" t="s">
        <v>36</v>
      </c>
      <c r="B36" s="24">
        <v>5.2</v>
      </c>
      <c r="C36" s="31">
        <f t="shared" si="0"/>
        <v>1.1764705882352942E-3</v>
      </c>
      <c r="D36" s="24">
        <v>5.4</v>
      </c>
      <c r="E36" s="31">
        <f t="shared" si="1"/>
        <v>1.2602100350058345E-3</v>
      </c>
      <c r="F36" s="24">
        <v>8.6999999999999993</v>
      </c>
      <c r="G36" s="31">
        <f t="shared" si="2"/>
        <v>3.1182795698924729E-3</v>
      </c>
      <c r="H36" s="24">
        <v>6</v>
      </c>
      <c r="I36" s="31">
        <f t="shared" si="3"/>
        <v>1.38217000691085E-3</v>
      </c>
      <c r="J36" s="24">
        <v>5.7</v>
      </c>
    </row>
    <row r="37" spans="1:10" ht="14.5" hidden="1" customHeight="1" x14ac:dyDescent="0.35">
      <c r="A37" s="21" t="s">
        <v>37</v>
      </c>
      <c r="B37" s="21"/>
      <c r="C37" s="31">
        <f t="shared" si="0"/>
        <v>0</v>
      </c>
      <c r="D37" s="21"/>
      <c r="E37" s="31">
        <f t="shared" si="1"/>
        <v>0</v>
      </c>
      <c r="F37" s="21"/>
      <c r="G37" s="31">
        <f t="shared" si="2"/>
        <v>0</v>
      </c>
      <c r="H37" s="21"/>
      <c r="I37" s="31">
        <f t="shared" si="3"/>
        <v>0</v>
      </c>
      <c r="J37" s="21"/>
    </row>
    <row r="38" spans="1:10" hidden="1" x14ac:dyDescent="0.35">
      <c r="A38" s="22" t="s">
        <v>38</v>
      </c>
      <c r="B38" s="24">
        <v>12</v>
      </c>
      <c r="C38" s="31">
        <f t="shared" si="0"/>
        <v>2.7149321266968325E-3</v>
      </c>
      <c r="D38" s="24">
        <v>12</v>
      </c>
      <c r="E38" s="31">
        <f t="shared" si="1"/>
        <v>2.8004667444574095E-3</v>
      </c>
      <c r="F38" s="24">
        <v>13</v>
      </c>
      <c r="G38" s="31">
        <f t="shared" si="2"/>
        <v>4.6594982078853051E-3</v>
      </c>
      <c r="H38" s="24">
        <v>12</v>
      </c>
      <c r="I38" s="31">
        <f t="shared" si="3"/>
        <v>2.7643400138217E-3</v>
      </c>
      <c r="J38" s="24">
        <v>12</v>
      </c>
    </row>
    <row r="39" spans="1:10" hidden="1" x14ac:dyDescent="0.35">
      <c r="A39" s="22" t="s">
        <v>39</v>
      </c>
      <c r="B39" s="24">
        <v>80</v>
      </c>
      <c r="C39" s="31">
        <f t="shared" si="0"/>
        <v>1.8099547511312219E-2</v>
      </c>
      <c r="D39" s="24">
        <v>125</v>
      </c>
      <c r="E39" s="31">
        <f t="shared" si="1"/>
        <v>2.9171528588098017E-2</v>
      </c>
      <c r="F39" s="24">
        <v>73</v>
      </c>
      <c r="G39" s="31">
        <f t="shared" si="2"/>
        <v>2.6164874551971327E-2</v>
      </c>
      <c r="H39" s="24">
        <v>-14</v>
      </c>
      <c r="I39" s="31">
        <f t="shared" si="3"/>
        <v>-3.2250633494586502E-3</v>
      </c>
      <c r="J39" s="24">
        <v>46</v>
      </c>
    </row>
    <row r="40" spans="1:10" ht="14.5" hidden="1" customHeight="1" x14ac:dyDescent="0.35">
      <c r="A40" s="21" t="s">
        <v>40</v>
      </c>
      <c r="B40" s="21"/>
      <c r="C40" s="31">
        <f t="shared" si="0"/>
        <v>0</v>
      </c>
      <c r="D40" s="21"/>
      <c r="E40" s="31">
        <f t="shared" si="1"/>
        <v>0</v>
      </c>
      <c r="F40" s="21"/>
      <c r="G40" s="31">
        <f t="shared" si="2"/>
        <v>0</v>
      </c>
      <c r="H40" s="21"/>
      <c r="I40" s="31">
        <f t="shared" si="3"/>
        <v>0</v>
      </c>
      <c r="J40" s="21"/>
    </row>
    <row r="41" spans="1:10" hidden="1" x14ac:dyDescent="0.35">
      <c r="A41" s="25" t="s">
        <v>41</v>
      </c>
      <c r="B41" s="27">
        <v>908</v>
      </c>
      <c r="C41" s="31">
        <f t="shared" si="0"/>
        <v>0.20542986425339366</v>
      </c>
      <c r="D41" s="27">
        <v>805</v>
      </c>
      <c r="E41" s="31">
        <f t="shared" si="1"/>
        <v>0.18786464410735124</v>
      </c>
      <c r="F41" s="27">
        <v>337</v>
      </c>
      <c r="G41" s="31">
        <f t="shared" si="2"/>
        <v>0.12078853046594983</v>
      </c>
      <c r="H41" s="27">
        <v>822</v>
      </c>
      <c r="I41" s="31">
        <f t="shared" si="3"/>
        <v>0.18935729094678647</v>
      </c>
      <c r="J41" s="27">
        <v>857</v>
      </c>
    </row>
    <row r="42" spans="1:10" hidden="1" x14ac:dyDescent="0.35">
      <c r="A42" s="22" t="s">
        <v>42</v>
      </c>
      <c r="B42" s="24">
        <v>-18</v>
      </c>
      <c r="C42" s="31">
        <f t="shared" si="0"/>
        <v>-4.0723981900452491E-3</v>
      </c>
      <c r="D42" s="24">
        <v>-24</v>
      </c>
      <c r="E42" s="31">
        <f t="shared" si="1"/>
        <v>-5.600933488914819E-3</v>
      </c>
      <c r="F42" s="24">
        <v>-1.7</v>
      </c>
      <c r="G42" s="31">
        <f t="shared" si="2"/>
        <v>-6.0931899641577061E-4</v>
      </c>
      <c r="H42" s="24">
        <v>2.7</v>
      </c>
      <c r="I42" s="31">
        <f t="shared" si="3"/>
        <v>6.2197650310988253E-4</v>
      </c>
      <c r="J42" s="24">
        <v>-8.1999999999999993</v>
      </c>
    </row>
    <row r="43" spans="1:10" hidden="1" x14ac:dyDescent="0.35">
      <c r="A43" s="22" t="s">
        <v>43</v>
      </c>
      <c r="B43" s="24">
        <v>167</v>
      </c>
      <c r="C43" s="31">
        <f t="shared" si="0"/>
        <v>3.7782805429864251E-2</v>
      </c>
      <c r="D43" s="24">
        <v>100</v>
      </c>
      <c r="E43" s="31">
        <f t="shared" si="1"/>
        <v>2.3337222870478413E-2</v>
      </c>
      <c r="F43" s="24">
        <v>46</v>
      </c>
      <c r="G43" s="31">
        <f t="shared" si="2"/>
        <v>1.6487455197132617E-2</v>
      </c>
      <c r="H43" s="24">
        <v>165</v>
      </c>
      <c r="I43" s="31">
        <f t="shared" si="3"/>
        <v>3.8009675190048373E-2</v>
      </c>
      <c r="J43" s="24">
        <v>146</v>
      </c>
    </row>
    <row r="44" spans="1:10" hidden="1" x14ac:dyDescent="0.35">
      <c r="A44" s="25" t="s">
        <v>44</v>
      </c>
      <c r="B44" s="27">
        <v>741</v>
      </c>
      <c r="C44" s="31">
        <f t="shared" si="0"/>
        <v>0.1676470588235294</v>
      </c>
      <c r="D44" s="27">
        <v>704</v>
      </c>
      <c r="E44" s="31">
        <f t="shared" si="1"/>
        <v>0.16429404900816802</v>
      </c>
      <c r="F44" s="27">
        <v>291</v>
      </c>
      <c r="G44" s="31">
        <f t="shared" si="2"/>
        <v>0.1043010752688172</v>
      </c>
      <c r="H44" s="27">
        <v>657</v>
      </c>
      <c r="I44" s="31">
        <f t="shared" si="3"/>
        <v>0.15134761575673808</v>
      </c>
      <c r="J44" s="27">
        <v>711</v>
      </c>
    </row>
    <row r="45" spans="1:10" hidden="1" x14ac:dyDescent="0.35">
      <c r="A45" s="25" t="s">
        <v>45</v>
      </c>
      <c r="B45" s="27">
        <v>741</v>
      </c>
      <c r="C45" s="31">
        <f t="shared" si="0"/>
        <v>0.1676470588235294</v>
      </c>
      <c r="D45" s="27">
        <v>704</v>
      </c>
      <c r="E45" s="31">
        <f t="shared" si="1"/>
        <v>0.16429404900816802</v>
      </c>
      <c r="F45" s="27">
        <v>291</v>
      </c>
      <c r="G45" s="31">
        <f t="shared" si="2"/>
        <v>0.1043010752688172</v>
      </c>
      <c r="H45" s="27">
        <v>657</v>
      </c>
      <c r="I45" s="31">
        <f t="shared" si="3"/>
        <v>0.15134761575673808</v>
      </c>
      <c r="J45" s="27">
        <v>711</v>
      </c>
    </row>
    <row r="46" spans="1:10" hidden="1" x14ac:dyDescent="0.35">
      <c r="A46" s="22" t="s">
        <v>46</v>
      </c>
      <c r="B46" s="24">
        <v>0.21</v>
      </c>
      <c r="C46" s="31">
        <f t="shared" si="0"/>
        <v>4.7511312217194569E-5</v>
      </c>
      <c r="D46" s="24">
        <v>0.19</v>
      </c>
      <c r="E46" s="31">
        <f t="shared" si="1"/>
        <v>4.4340723453908988E-5</v>
      </c>
      <c r="F46" s="24">
        <v>0.08</v>
      </c>
      <c r="G46" s="31">
        <f t="shared" si="2"/>
        <v>2.8673835125448028E-5</v>
      </c>
      <c r="H46" s="24">
        <v>0.2</v>
      </c>
      <c r="I46" s="31">
        <f t="shared" si="3"/>
        <v>4.6072333563695005E-5</v>
      </c>
      <c r="J46" s="24">
        <v>0.22</v>
      </c>
    </row>
    <row r="47" spans="1:10" hidden="1" x14ac:dyDescent="0.35">
      <c r="A47" s="22" t="s">
        <v>47</v>
      </c>
      <c r="B47" s="24">
        <v>0.21</v>
      </c>
      <c r="C47" s="31">
        <f t="shared" si="0"/>
        <v>4.7511312217194569E-5</v>
      </c>
      <c r="D47" s="24">
        <v>0.19</v>
      </c>
      <c r="E47" s="31">
        <f t="shared" si="1"/>
        <v>4.4340723453908988E-5</v>
      </c>
      <c r="F47" s="24">
        <v>0.08</v>
      </c>
      <c r="G47" s="31">
        <f t="shared" si="2"/>
        <v>2.8673835125448028E-5</v>
      </c>
      <c r="H47" s="24">
        <v>0.2</v>
      </c>
      <c r="I47" s="31">
        <f t="shared" si="3"/>
        <v>4.6072333563695005E-5</v>
      </c>
      <c r="J47" s="24">
        <v>0.22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D521-C973-4D2E-80E1-674E60C66AA7}">
  <dimension ref="A1:F47"/>
  <sheetViews>
    <sheetView zoomScale="91" workbookViewId="0">
      <selection activeCell="F3" sqref="F3"/>
    </sheetView>
  </sheetViews>
  <sheetFormatPr defaultColWidth="8.6328125" defaultRowHeight="14.5" x14ac:dyDescent="0.35"/>
  <cols>
    <col min="1" max="1" width="36" style="3" bestFit="1" customWidth="1"/>
    <col min="2" max="5" width="4.453125" style="3" bestFit="1" customWidth="1"/>
    <col min="6" max="6" width="4.453125" style="3" customWidth="1"/>
    <col min="7" max="16384" width="8.6328125" style="3"/>
  </cols>
  <sheetData>
    <row r="1" spans="1:6" x14ac:dyDescent="0.35">
      <c r="A1" s="19" t="s">
        <v>0</v>
      </c>
      <c r="B1" s="20">
        <v>2018</v>
      </c>
      <c r="C1" s="20">
        <v>2019</v>
      </c>
      <c r="D1" s="20">
        <v>2020</v>
      </c>
      <c r="E1" s="20">
        <v>2021</v>
      </c>
      <c r="F1" s="20">
        <v>2022</v>
      </c>
    </row>
    <row r="2" spans="1:6" ht="14.5" customHeight="1" x14ac:dyDescent="0.35">
      <c r="A2" s="21" t="s">
        <v>1</v>
      </c>
      <c r="B2" s="21"/>
      <c r="C2" s="21"/>
      <c r="D2" s="21"/>
      <c r="E2" s="21"/>
      <c r="F2" s="21"/>
    </row>
    <row r="3" spans="1:6" x14ac:dyDescent="0.35">
      <c r="A3" s="22" t="s">
        <v>2</v>
      </c>
      <c r="B3" s="23">
        <v>4082</v>
      </c>
      <c r="C3" s="23">
        <v>4341</v>
      </c>
      <c r="D3" s="23">
        <v>2790</v>
      </c>
      <c r="E3" s="23">
        <v>4285</v>
      </c>
      <c r="F3" s="23">
        <v>4420</v>
      </c>
    </row>
    <row r="4" spans="1:6" ht="14.5" customHeight="1" x14ac:dyDescent="0.35">
      <c r="A4" s="21" t="s">
        <v>3</v>
      </c>
      <c r="B4" s="21"/>
      <c r="C4" s="21"/>
      <c r="D4" s="21"/>
      <c r="E4" s="21"/>
      <c r="F4" s="21"/>
    </row>
    <row r="5" spans="1:6" x14ac:dyDescent="0.35">
      <c r="A5" s="22" t="s">
        <v>4</v>
      </c>
      <c r="B5" s="23">
        <v>3008</v>
      </c>
      <c r="C5" s="23">
        <v>3297</v>
      </c>
      <c r="D5" s="23">
        <v>2294</v>
      </c>
      <c r="E5" s="23">
        <v>3258</v>
      </c>
      <c r="F5" s="23">
        <v>3288</v>
      </c>
    </row>
    <row r="6" spans="1:6" x14ac:dyDescent="0.35">
      <c r="A6" s="22" t="s">
        <v>5</v>
      </c>
      <c r="B6" s="24">
        <v>213</v>
      </c>
      <c r="C6" s="24">
        <v>210</v>
      </c>
      <c r="D6" s="24">
        <v>207</v>
      </c>
      <c r="E6" s="24">
        <v>211</v>
      </c>
      <c r="F6" s="24">
        <v>221</v>
      </c>
    </row>
    <row r="7" spans="1:6" x14ac:dyDescent="0.35">
      <c r="A7" s="22" t="s">
        <v>6</v>
      </c>
      <c r="B7" s="24" t="s">
        <v>7</v>
      </c>
      <c r="C7" s="24">
        <v>1.6</v>
      </c>
      <c r="D7" s="24" t="s">
        <v>7</v>
      </c>
      <c r="E7" s="24" t="s">
        <v>7</v>
      </c>
      <c r="F7" s="24" t="s">
        <v>7</v>
      </c>
    </row>
    <row r="8" spans="1:6" x14ac:dyDescent="0.35">
      <c r="A8" s="22" t="s">
        <v>8</v>
      </c>
      <c r="B8" s="24">
        <v>46</v>
      </c>
      <c r="C8" s="24">
        <v>-14</v>
      </c>
      <c r="D8" s="24">
        <v>10</v>
      </c>
      <c r="E8" s="24">
        <v>125</v>
      </c>
      <c r="F8" s="24">
        <v>80</v>
      </c>
    </row>
    <row r="9" spans="1:6" x14ac:dyDescent="0.35">
      <c r="A9" s="22" t="s">
        <v>9</v>
      </c>
      <c r="B9" s="24">
        <v>-13</v>
      </c>
      <c r="C9" s="24">
        <v>-10</v>
      </c>
      <c r="D9" s="24">
        <v>-2.5</v>
      </c>
      <c r="E9" s="24">
        <v>-7.2</v>
      </c>
      <c r="F9" s="24">
        <v>4.2</v>
      </c>
    </row>
    <row r="10" spans="1:6" x14ac:dyDescent="0.35">
      <c r="A10" s="25" t="s">
        <v>10</v>
      </c>
      <c r="B10" s="26">
        <v>3253</v>
      </c>
      <c r="C10" s="26">
        <v>3485</v>
      </c>
      <c r="D10" s="26">
        <v>2508</v>
      </c>
      <c r="E10" s="26">
        <v>3587</v>
      </c>
      <c r="F10" s="26">
        <v>3592</v>
      </c>
    </row>
    <row r="11" spans="1:6" x14ac:dyDescent="0.35">
      <c r="A11" s="25" t="s">
        <v>11</v>
      </c>
      <c r="B11" s="27">
        <v>829</v>
      </c>
      <c r="C11" s="27">
        <v>857</v>
      </c>
      <c r="D11" s="27">
        <v>282</v>
      </c>
      <c r="E11" s="27">
        <v>698</v>
      </c>
      <c r="F11" s="27">
        <v>828</v>
      </c>
    </row>
    <row r="12" spans="1:6" x14ac:dyDescent="0.35">
      <c r="A12" s="22" t="s">
        <v>12</v>
      </c>
      <c r="B12" s="24">
        <v>-20</v>
      </c>
      <c r="C12" s="24">
        <v>-25</v>
      </c>
      <c r="D12" s="24">
        <v>-21</v>
      </c>
      <c r="E12" s="24">
        <v>-20</v>
      </c>
      <c r="F12" s="24">
        <v>-19</v>
      </c>
    </row>
    <row r="13" spans="1:6" ht="14.5" customHeight="1" x14ac:dyDescent="0.35">
      <c r="A13" s="21" t="s">
        <v>13</v>
      </c>
      <c r="B13" s="21"/>
      <c r="C13" s="21"/>
      <c r="D13" s="21"/>
      <c r="E13" s="21"/>
      <c r="F13" s="21"/>
    </row>
    <row r="14" spans="1:6" x14ac:dyDescent="0.35">
      <c r="A14" s="25" t="s">
        <v>14</v>
      </c>
      <c r="B14" s="27">
        <v>811</v>
      </c>
      <c r="C14" s="27">
        <v>836</v>
      </c>
      <c r="D14" s="27">
        <v>264</v>
      </c>
      <c r="E14" s="27">
        <v>680</v>
      </c>
      <c r="F14" s="27">
        <v>828</v>
      </c>
    </row>
    <row r="15" spans="1:6" x14ac:dyDescent="0.35">
      <c r="A15" s="22" t="s">
        <v>15</v>
      </c>
      <c r="B15" s="24">
        <v>154</v>
      </c>
      <c r="C15" s="24">
        <v>162</v>
      </c>
      <c r="D15" s="24">
        <v>47</v>
      </c>
      <c r="E15" s="24">
        <v>124</v>
      </c>
      <c r="F15" s="24">
        <v>184</v>
      </c>
    </row>
    <row r="16" spans="1:6" x14ac:dyDescent="0.35">
      <c r="A16" s="25" t="s">
        <v>16</v>
      </c>
      <c r="B16" s="27">
        <v>657</v>
      </c>
      <c r="C16" s="27">
        <v>674</v>
      </c>
      <c r="D16" s="27">
        <v>217</v>
      </c>
      <c r="E16" s="27">
        <v>556</v>
      </c>
      <c r="F16" s="27">
        <v>644</v>
      </c>
    </row>
    <row r="17" spans="1:6" x14ac:dyDescent="0.35">
      <c r="A17" s="22" t="s">
        <v>17</v>
      </c>
      <c r="B17" s="24" t="s">
        <v>7</v>
      </c>
      <c r="C17" s="24" t="s">
        <v>7</v>
      </c>
      <c r="D17" s="24" t="s">
        <v>7</v>
      </c>
      <c r="E17" s="24" t="s">
        <v>7</v>
      </c>
      <c r="F17" s="24" t="s">
        <v>7</v>
      </c>
    </row>
    <row r="18" spans="1:6" x14ac:dyDescent="0.35">
      <c r="A18" s="25" t="s">
        <v>18</v>
      </c>
      <c r="B18" s="27">
        <v>657</v>
      </c>
      <c r="C18" s="27">
        <v>674</v>
      </c>
      <c r="D18" s="27">
        <v>217</v>
      </c>
      <c r="E18" s="27">
        <v>556</v>
      </c>
      <c r="F18" s="27">
        <v>644</v>
      </c>
    </row>
    <row r="19" spans="1:6" x14ac:dyDescent="0.35">
      <c r="A19" s="22" t="s">
        <v>19</v>
      </c>
      <c r="B19" s="24" t="s">
        <v>7</v>
      </c>
      <c r="C19" s="24" t="s">
        <v>7</v>
      </c>
      <c r="D19" s="24" t="s">
        <v>7</v>
      </c>
      <c r="E19" s="24" t="s">
        <v>7</v>
      </c>
      <c r="F19" s="24" t="s">
        <v>7</v>
      </c>
    </row>
    <row r="20" spans="1:6" x14ac:dyDescent="0.35">
      <c r="A20" s="25" t="s">
        <v>20</v>
      </c>
      <c r="B20" s="27">
        <v>657</v>
      </c>
      <c r="C20" s="27">
        <v>674</v>
      </c>
      <c r="D20" s="27">
        <v>217</v>
      </c>
      <c r="E20" s="27">
        <v>556</v>
      </c>
      <c r="F20" s="27">
        <v>644</v>
      </c>
    </row>
    <row r="21" spans="1:6" x14ac:dyDescent="0.35">
      <c r="A21" s="25" t="s">
        <v>21</v>
      </c>
      <c r="B21" s="27">
        <v>657</v>
      </c>
      <c r="C21" s="27">
        <v>674</v>
      </c>
      <c r="D21" s="27">
        <v>217</v>
      </c>
      <c r="E21" s="27">
        <v>556</v>
      </c>
      <c r="F21" s="27">
        <v>644</v>
      </c>
    </row>
    <row r="22" spans="1:6" x14ac:dyDescent="0.35">
      <c r="A22" s="25" t="s">
        <v>22</v>
      </c>
      <c r="B22" s="27">
        <v>657</v>
      </c>
      <c r="C22" s="27">
        <v>674</v>
      </c>
      <c r="D22" s="27">
        <v>217</v>
      </c>
      <c r="E22" s="27">
        <v>556</v>
      </c>
      <c r="F22" s="27">
        <v>644</v>
      </c>
    </row>
    <row r="23" spans="1:6" ht="14.5" customHeight="1" x14ac:dyDescent="0.35">
      <c r="A23" s="21" t="s">
        <v>23</v>
      </c>
      <c r="B23" s="21"/>
      <c r="C23" s="21"/>
      <c r="D23" s="21"/>
      <c r="E23" s="21"/>
      <c r="F23" s="21"/>
    </row>
    <row r="24" spans="1:6" x14ac:dyDescent="0.35">
      <c r="A24" s="22" t="s">
        <v>24</v>
      </c>
      <c r="B24" s="23">
        <v>3266</v>
      </c>
      <c r="C24" s="23">
        <v>3268</v>
      </c>
      <c r="D24" s="23">
        <v>3471</v>
      </c>
      <c r="E24" s="23">
        <v>3639</v>
      </c>
      <c r="F24" s="23">
        <v>3565</v>
      </c>
    </row>
    <row r="25" spans="1:6" x14ac:dyDescent="0.35">
      <c r="A25" s="22" t="s">
        <v>25</v>
      </c>
      <c r="B25" s="24">
        <v>0.2</v>
      </c>
      <c r="C25" s="24">
        <v>0.21</v>
      </c>
      <c r="D25" s="24">
        <v>0.06</v>
      </c>
      <c r="E25" s="24">
        <v>0.15</v>
      </c>
      <c r="F25" s="24">
        <v>0.18</v>
      </c>
    </row>
    <row r="26" spans="1:6" x14ac:dyDescent="0.35">
      <c r="A26" s="22" t="s">
        <v>26</v>
      </c>
      <c r="B26" s="24">
        <v>0.2</v>
      </c>
      <c r="C26" s="24">
        <v>0.21</v>
      </c>
      <c r="D26" s="24">
        <v>0.06</v>
      </c>
      <c r="E26" s="24">
        <v>0.15</v>
      </c>
      <c r="F26" s="24">
        <v>0.18</v>
      </c>
    </row>
    <row r="27" spans="1:6" x14ac:dyDescent="0.35">
      <c r="A27" s="22" t="s">
        <v>27</v>
      </c>
      <c r="B27" s="24">
        <v>0</v>
      </c>
      <c r="C27" s="24" t="s">
        <v>7</v>
      </c>
      <c r="D27" s="24">
        <v>0</v>
      </c>
      <c r="E27" s="24" t="s">
        <v>7</v>
      </c>
      <c r="F27" s="24" t="s">
        <v>7</v>
      </c>
    </row>
    <row r="28" spans="1:6" x14ac:dyDescent="0.35">
      <c r="A28" s="22" t="s">
        <v>28</v>
      </c>
      <c r="B28" s="23">
        <v>3276</v>
      </c>
      <c r="C28" s="23">
        <v>3276</v>
      </c>
      <c r="D28" s="23">
        <v>3474</v>
      </c>
      <c r="E28" s="23">
        <v>3649</v>
      </c>
      <c r="F28" s="23">
        <v>3577</v>
      </c>
    </row>
    <row r="29" spans="1:6" x14ac:dyDescent="0.35">
      <c r="A29" s="22" t="s">
        <v>29</v>
      </c>
      <c r="B29" s="24">
        <v>0.2</v>
      </c>
      <c r="C29" s="24">
        <v>0.21</v>
      </c>
      <c r="D29" s="24">
        <v>0.06</v>
      </c>
      <c r="E29" s="24">
        <v>0.15</v>
      </c>
      <c r="F29" s="24">
        <v>0.18</v>
      </c>
    </row>
    <row r="30" spans="1:6" x14ac:dyDescent="0.35">
      <c r="A30" s="22" t="s">
        <v>30</v>
      </c>
      <c r="B30" s="24">
        <v>0.2</v>
      </c>
      <c r="C30" s="24">
        <v>0.21</v>
      </c>
      <c r="D30" s="24">
        <v>0.06</v>
      </c>
      <c r="E30" s="24">
        <v>0.15</v>
      </c>
      <c r="F30" s="24">
        <v>0.18</v>
      </c>
    </row>
    <row r="31" spans="1:6" ht="14.5" customHeight="1" x14ac:dyDescent="0.35">
      <c r="A31" s="21" t="s">
        <v>31</v>
      </c>
      <c r="B31" s="21"/>
      <c r="C31" s="21"/>
      <c r="D31" s="21"/>
      <c r="E31" s="21"/>
      <c r="F31" s="21"/>
    </row>
    <row r="32" spans="1:6" x14ac:dyDescent="0.35">
      <c r="A32" s="22" t="s">
        <v>32</v>
      </c>
      <c r="B32" s="24">
        <v>0.06</v>
      </c>
      <c r="C32" s="24">
        <v>0.04</v>
      </c>
      <c r="D32" s="24">
        <v>0.04</v>
      </c>
      <c r="E32" s="24">
        <v>0.09</v>
      </c>
      <c r="F32" s="24">
        <v>0.09</v>
      </c>
    </row>
    <row r="33" spans="1:6" x14ac:dyDescent="0.35">
      <c r="A33" s="22" t="s">
        <v>33</v>
      </c>
      <c r="B33" s="24">
        <v>555</v>
      </c>
      <c r="C33" s="24">
        <v>251</v>
      </c>
      <c r="D33" s="24">
        <v>151</v>
      </c>
      <c r="E33" s="24">
        <v>313</v>
      </c>
      <c r="F33" s="24">
        <v>332</v>
      </c>
    </row>
    <row r="34" spans="1:6" ht="14.5" customHeight="1" x14ac:dyDescent="0.35">
      <c r="A34" s="21" t="s">
        <v>34</v>
      </c>
      <c r="B34" s="21"/>
      <c r="C34" s="21"/>
      <c r="D34" s="21"/>
      <c r="E34" s="21"/>
      <c r="F34" s="21"/>
    </row>
    <row r="35" spans="1:6" x14ac:dyDescent="0.35">
      <c r="A35" s="22" t="s">
        <v>35</v>
      </c>
      <c r="B35" s="24" t="s">
        <v>7</v>
      </c>
      <c r="C35" s="24" t="s">
        <v>7</v>
      </c>
      <c r="D35" s="24" t="s">
        <v>7</v>
      </c>
      <c r="E35" s="24" t="s">
        <v>7</v>
      </c>
      <c r="F35" s="24" t="s">
        <v>7</v>
      </c>
    </row>
    <row r="36" spans="1:6" x14ac:dyDescent="0.35">
      <c r="A36" s="22" t="s">
        <v>36</v>
      </c>
      <c r="B36" s="24">
        <v>5.7</v>
      </c>
      <c r="C36" s="24">
        <v>6</v>
      </c>
      <c r="D36" s="24">
        <v>8.6999999999999993</v>
      </c>
      <c r="E36" s="24">
        <v>5.4</v>
      </c>
      <c r="F36" s="24">
        <v>5.2</v>
      </c>
    </row>
    <row r="37" spans="1:6" ht="14.5" customHeight="1" x14ac:dyDescent="0.35">
      <c r="A37" s="21" t="s">
        <v>37</v>
      </c>
      <c r="B37" s="21"/>
      <c r="C37" s="21"/>
      <c r="D37" s="21"/>
      <c r="E37" s="21"/>
      <c r="F37" s="21"/>
    </row>
    <row r="38" spans="1:6" x14ac:dyDescent="0.35">
      <c r="A38" s="22" t="s">
        <v>38</v>
      </c>
      <c r="B38" s="24">
        <v>12</v>
      </c>
      <c r="C38" s="24">
        <v>12</v>
      </c>
      <c r="D38" s="24">
        <v>13</v>
      </c>
      <c r="E38" s="24">
        <v>12</v>
      </c>
      <c r="F38" s="24">
        <v>12</v>
      </c>
    </row>
    <row r="39" spans="1:6" x14ac:dyDescent="0.35">
      <c r="A39" s="22" t="s">
        <v>39</v>
      </c>
      <c r="B39" s="24">
        <v>46</v>
      </c>
      <c r="C39" s="24">
        <v>-14</v>
      </c>
      <c r="D39" s="24">
        <v>73</v>
      </c>
      <c r="E39" s="24">
        <v>125</v>
      </c>
      <c r="F39" s="24">
        <v>80</v>
      </c>
    </row>
    <row r="40" spans="1:6" ht="14.5" customHeight="1" x14ac:dyDescent="0.35">
      <c r="A40" s="21" t="s">
        <v>40</v>
      </c>
      <c r="B40" s="21"/>
      <c r="C40" s="21"/>
      <c r="D40" s="21"/>
      <c r="E40" s="21"/>
      <c r="F40" s="21"/>
    </row>
    <row r="41" spans="1:6" x14ac:dyDescent="0.35">
      <c r="A41" s="25" t="s">
        <v>41</v>
      </c>
      <c r="B41" s="27">
        <v>857</v>
      </c>
      <c r="C41" s="27">
        <v>822</v>
      </c>
      <c r="D41" s="27">
        <v>337</v>
      </c>
      <c r="E41" s="27">
        <v>805</v>
      </c>
      <c r="F41" s="27">
        <v>908</v>
      </c>
    </row>
    <row r="42" spans="1:6" x14ac:dyDescent="0.35">
      <c r="A42" s="22" t="s">
        <v>42</v>
      </c>
      <c r="B42" s="24">
        <v>-8.1999999999999993</v>
      </c>
      <c r="C42" s="24">
        <v>2.7</v>
      </c>
      <c r="D42" s="24">
        <v>-1.7</v>
      </c>
      <c r="E42" s="24">
        <v>-24</v>
      </c>
      <c r="F42" s="24">
        <v>-18</v>
      </c>
    </row>
    <row r="43" spans="1:6" x14ac:dyDescent="0.35">
      <c r="A43" s="22" t="s">
        <v>43</v>
      </c>
      <c r="B43" s="24">
        <v>146</v>
      </c>
      <c r="C43" s="24">
        <v>165</v>
      </c>
      <c r="D43" s="24">
        <v>46</v>
      </c>
      <c r="E43" s="24">
        <v>100</v>
      </c>
      <c r="F43" s="24">
        <v>167</v>
      </c>
    </row>
    <row r="44" spans="1:6" x14ac:dyDescent="0.35">
      <c r="A44" s="25" t="s">
        <v>44</v>
      </c>
      <c r="B44" s="27">
        <v>711</v>
      </c>
      <c r="C44" s="27">
        <v>657</v>
      </c>
      <c r="D44" s="27">
        <v>291</v>
      </c>
      <c r="E44" s="27">
        <v>704</v>
      </c>
      <c r="F44" s="27">
        <v>741</v>
      </c>
    </row>
    <row r="45" spans="1:6" x14ac:dyDescent="0.35">
      <c r="A45" s="25" t="s">
        <v>45</v>
      </c>
      <c r="B45" s="27">
        <v>711</v>
      </c>
      <c r="C45" s="27">
        <v>657</v>
      </c>
      <c r="D45" s="27">
        <v>291</v>
      </c>
      <c r="E45" s="27">
        <v>704</v>
      </c>
      <c r="F45" s="27">
        <v>741</v>
      </c>
    </row>
    <row r="46" spans="1:6" x14ac:dyDescent="0.35">
      <c r="A46" s="22" t="s">
        <v>46</v>
      </c>
      <c r="B46" s="24">
        <v>0.22</v>
      </c>
      <c r="C46" s="24">
        <v>0.2</v>
      </c>
      <c r="D46" s="24">
        <v>0.08</v>
      </c>
      <c r="E46" s="24">
        <v>0.19</v>
      </c>
      <c r="F46" s="24">
        <v>0.21</v>
      </c>
    </row>
    <row r="47" spans="1:6" x14ac:dyDescent="0.35">
      <c r="A47" s="22" t="s">
        <v>47</v>
      </c>
      <c r="B47" s="24">
        <v>0.22</v>
      </c>
      <c r="C47" s="24">
        <v>0.2</v>
      </c>
      <c r="D47" s="24">
        <v>0.08</v>
      </c>
      <c r="E47" s="24">
        <v>0.19</v>
      </c>
      <c r="F47" s="24">
        <v>0.21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BFBD-0C9D-4679-9BC0-0E28EB50BC1A}">
  <dimension ref="A1:F28"/>
  <sheetViews>
    <sheetView zoomScale="132" workbookViewId="0">
      <selection activeCell="F16" sqref="F16"/>
    </sheetView>
  </sheetViews>
  <sheetFormatPr defaultColWidth="8.81640625" defaultRowHeight="14.5" x14ac:dyDescent="0.35"/>
  <cols>
    <col min="1" max="1" width="30.453125" bestFit="1" customWidth="1"/>
    <col min="2" max="2" width="7.453125" customWidth="1"/>
    <col min="3" max="3" width="6.1796875" customWidth="1"/>
    <col min="4" max="6" width="4.453125" bestFit="1" customWidth="1"/>
  </cols>
  <sheetData>
    <row r="1" spans="1:6" x14ac:dyDescent="0.35">
      <c r="A1" s="10" t="s">
        <v>0</v>
      </c>
      <c r="B1" s="11">
        <v>2022</v>
      </c>
      <c r="C1" s="11">
        <v>2021</v>
      </c>
      <c r="D1" s="11">
        <v>2020</v>
      </c>
      <c r="E1" s="11">
        <v>2019</v>
      </c>
      <c r="F1" s="11">
        <v>2018</v>
      </c>
    </row>
    <row r="2" spans="1:6" x14ac:dyDescent="0.35">
      <c r="A2" s="18" t="s">
        <v>48</v>
      </c>
      <c r="B2" s="18"/>
      <c r="C2" s="18"/>
      <c r="D2" s="18"/>
      <c r="E2" s="18"/>
      <c r="F2" s="18"/>
    </row>
    <row r="3" spans="1:6" x14ac:dyDescent="0.35">
      <c r="A3" s="12" t="s">
        <v>20</v>
      </c>
      <c r="B3" s="13">
        <v>828</v>
      </c>
      <c r="C3" s="13">
        <v>698</v>
      </c>
      <c r="D3" s="13">
        <v>282</v>
      </c>
      <c r="E3" s="13">
        <v>857</v>
      </c>
      <c r="F3" s="13">
        <v>829</v>
      </c>
    </row>
    <row r="4" spans="1:6" x14ac:dyDescent="0.35">
      <c r="A4" s="12" t="s">
        <v>49</v>
      </c>
      <c r="B4" s="13">
        <v>15</v>
      </c>
      <c r="C4" s="13">
        <v>16</v>
      </c>
      <c r="D4" s="13">
        <v>16</v>
      </c>
      <c r="E4" s="13">
        <v>14</v>
      </c>
      <c r="F4" s="13">
        <v>12</v>
      </c>
    </row>
    <row r="5" spans="1:6" x14ac:dyDescent="0.35">
      <c r="A5" s="12" t="s">
        <v>50</v>
      </c>
      <c r="B5" s="13">
        <v>55</v>
      </c>
      <c r="C5" s="13">
        <v>113</v>
      </c>
      <c r="D5" s="13">
        <v>-25</v>
      </c>
      <c r="E5" s="13">
        <v>-96</v>
      </c>
      <c r="F5" s="13">
        <v>2.1</v>
      </c>
    </row>
    <row r="6" spans="1:6" x14ac:dyDescent="0.35">
      <c r="A6" s="12" t="s">
        <v>51</v>
      </c>
      <c r="B6" s="13">
        <v>177</v>
      </c>
      <c r="C6" s="13">
        <v>123</v>
      </c>
      <c r="D6" s="13">
        <v>108</v>
      </c>
      <c r="E6" s="13">
        <v>149</v>
      </c>
      <c r="F6" s="13">
        <v>140</v>
      </c>
    </row>
    <row r="7" spans="1:6" x14ac:dyDescent="0.35">
      <c r="A7" s="12" t="s">
        <v>52</v>
      </c>
      <c r="B7" s="13">
        <v>4.7</v>
      </c>
      <c r="C7" s="13">
        <v>4.7</v>
      </c>
      <c r="D7" s="13">
        <v>11</v>
      </c>
      <c r="E7" s="13">
        <v>6.4</v>
      </c>
      <c r="F7" s="13">
        <v>8.6</v>
      </c>
    </row>
    <row r="8" spans="1:6" x14ac:dyDescent="0.35">
      <c r="A8" s="12" t="s">
        <v>53</v>
      </c>
      <c r="B8" s="13">
        <v>-419</v>
      </c>
      <c r="C8" s="13">
        <v>-395</v>
      </c>
      <c r="D8" s="13">
        <v>-576</v>
      </c>
      <c r="E8" s="13">
        <v>-265</v>
      </c>
      <c r="F8" s="13">
        <v>-203</v>
      </c>
    </row>
    <row r="9" spans="1:6" x14ac:dyDescent="0.35">
      <c r="A9" s="15" t="s">
        <v>54</v>
      </c>
      <c r="B9" s="17">
        <v>478</v>
      </c>
      <c r="C9" s="17">
        <v>432</v>
      </c>
      <c r="D9" s="17">
        <v>-301</v>
      </c>
      <c r="E9" s="17">
        <v>510</v>
      </c>
      <c r="F9" s="17">
        <v>641</v>
      </c>
    </row>
    <row r="10" spans="1:6" x14ac:dyDescent="0.35">
      <c r="A10" s="18" t="s">
        <v>55</v>
      </c>
      <c r="B10" s="18"/>
      <c r="C10" s="18"/>
      <c r="D10" s="18"/>
      <c r="E10" s="18"/>
      <c r="F10" s="18"/>
    </row>
    <row r="11" spans="1:6" x14ac:dyDescent="0.35">
      <c r="A11" s="15" t="s">
        <v>56</v>
      </c>
      <c r="B11" s="17">
        <v>-2.1</v>
      </c>
      <c r="C11" s="17">
        <v>-4.5999999999999996</v>
      </c>
      <c r="D11" s="17">
        <v>-8</v>
      </c>
      <c r="E11" s="17">
        <v>-13</v>
      </c>
      <c r="F11" s="17">
        <v>-2.4</v>
      </c>
    </row>
    <row r="12" spans="1:6" x14ac:dyDescent="0.35">
      <c r="A12" s="12" t="s">
        <v>57</v>
      </c>
      <c r="B12" s="13">
        <v>36</v>
      </c>
      <c r="C12" s="13">
        <v>-5.7</v>
      </c>
      <c r="D12" s="13">
        <v>-16</v>
      </c>
      <c r="E12" s="13">
        <v>4</v>
      </c>
      <c r="F12" s="13">
        <v>11</v>
      </c>
    </row>
    <row r="13" spans="1:6" x14ac:dyDescent="0.35">
      <c r="A13" s="15" t="s">
        <v>58</v>
      </c>
      <c r="B13" s="17">
        <v>34</v>
      </c>
      <c r="C13" s="17">
        <v>-10</v>
      </c>
      <c r="D13" s="17">
        <v>-24</v>
      </c>
      <c r="E13" s="17">
        <v>-8.6</v>
      </c>
      <c r="F13" s="17">
        <v>8.6999999999999993</v>
      </c>
    </row>
    <row r="14" spans="1:6" x14ac:dyDescent="0.35">
      <c r="A14" s="18" t="s">
        <v>59</v>
      </c>
      <c r="B14" s="18"/>
      <c r="C14" s="18"/>
      <c r="D14" s="18"/>
      <c r="E14" s="18"/>
      <c r="F14" s="18"/>
    </row>
    <row r="15" spans="1:6" x14ac:dyDescent="0.35">
      <c r="A15" s="12" t="s">
        <v>60</v>
      </c>
      <c r="B15" s="13" t="s">
        <v>7</v>
      </c>
      <c r="C15" s="13" t="s">
        <v>7</v>
      </c>
      <c r="D15" s="13" t="s">
        <v>7</v>
      </c>
      <c r="E15" s="13" t="s">
        <v>7</v>
      </c>
      <c r="F15" s="13" t="s">
        <v>7</v>
      </c>
    </row>
    <row r="16" spans="1:6" x14ac:dyDescent="0.35">
      <c r="A16" s="15" t="s">
        <v>61</v>
      </c>
      <c r="B16" s="17">
        <v>-324</v>
      </c>
      <c r="C16" s="17">
        <v>-302</v>
      </c>
      <c r="D16" s="17" t="s">
        <v>7</v>
      </c>
      <c r="E16" s="17">
        <v>-600</v>
      </c>
      <c r="F16" s="17">
        <v>-500</v>
      </c>
    </row>
    <row r="17" spans="1:6" x14ac:dyDescent="0.35">
      <c r="A17" s="12" t="s">
        <v>62</v>
      </c>
      <c r="B17" s="13">
        <v>-151</v>
      </c>
      <c r="C17" s="13">
        <v>-0.6</v>
      </c>
      <c r="D17" s="13">
        <v>511</v>
      </c>
      <c r="E17" s="13">
        <v>5.5</v>
      </c>
      <c r="F17" s="13">
        <v>-8.4</v>
      </c>
    </row>
    <row r="18" spans="1:6" x14ac:dyDescent="0.35">
      <c r="A18" s="12" t="s">
        <v>63</v>
      </c>
      <c r="B18" s="13">
        <v>-7.6</v>
      </c>
      <c r="C18" s="13">
        <v>-20</v>
      </c>
      <c r="D18" s="13">
        <v>5.5</v>
      </c>
      <c r="E18" s="13">
        <v>-8.4</v>
      </c>
      <c r="F18" s="13">
        <v>-8.3000000000000007</v>
      </c>
    </row>
    <row r="19" spans="1:6" x14ac:dyDescent="0.35">
      <c r="A19" s="15" t="s">
        <v>64</v>
      </c>
      <c r="B19" s="17">
        <v>-482</v>
      </c>
      <c r="C19" s="17">
        <v>-322</v>
      </c>
      <c r="D19" s="17">
        <v>516</v>
      </c>
      <c r="E19" s="17">
        <v>-603</v>
      </c>
      <c r="F19" s="17">
        <v>-516</v>
      </c>
    </row>
    <row r="20" spans="1:6" x14ac:dyDescent="0.35">
      <c r="A20" s="18" t="s">
        <v>65</v>
      </c>
      <c r="B20" s="18"/>
      <c r="C20" s="18"/>
      <c r="D20" s="18"/>
      <c r="E20" s="18"/>
      <c r="F20" s="18"/>
    </row>
    <row r="21" spans="1:6" x14ac:dyDescent="0.35">
      <c r="A21" s="12" t="s">
        <v>66</v>
      </c>
      <c r="B21" s="13">
        <v>2.6</v>
      </c>
      <c r="C21" s="13">
        <v>-1.9</v>
      </c>
      <c r="D21" s="13">
        <v>1.3</v>
      </c>
      <c r="E21" s="13">
        <v>-2.6</v>
      </c>
      <c r="F21" s="13">
        <v>-0.1</v>
      </c>
    </row>
    <row r="22" spans="1:6" x14ac:dyDescent="0.35">
      <c r="A22" s="15" t="s">
        <v>67</v>
      </c>
      <c r="B22" s="17">
        <v>31</v>
      </c>
      <c r="C22" s="17">
        <v>98</v>
      </c>
      <c r="D22" s="17">
        <v>193</v>
      </c>
      <c r="E22" s="17">
        <v>-104</v>
      </c>
      <c r="F22" s="17">
        <v>134</v>
      </c>
    </row>
    <row r="23" spans="1:6" x14ac:dyDescent="0.35">
      <c r="A23" s="12" t="s">
        <v>68</v>
      </c>
      <c r="B23" s="13">
        <v>921</v>
      </c>
      <c r="C23" s="13">
        <v>823</v>
      </c>
      <c r="D23" s="13">
        <v>630</v>
      </c>
      <c r="E23" s="13">
        <v>734</v>
      </c>
      <c r="F23" s="13">
        <v>601</v>
      </c>
    </row>
    <row r="24" spans="1:6" x14ac:dyDescent="0.35">
      <c r="A24" s="12" t="s">
        <v>69</v>
      </c>
      <c r="B24" s="13">
        <v>952</v>
      </c>
      <c r="C24" s="13">
        <v>921</v>
      </c>
      <c r="D24" s="13">
        <v>823</v>
      </c>
      <c r="E24" s="13">
        <v>630</v>
      </c>
      <c r="F24" s="13">
        <v>734</v>
      </c>
    </row>
    <row r="25" spans="1:6" x14ac:dyDescent="0.35">
      <c r="A25" s="18" t="s">
        <v>37</v>
      </c>
      <c r="B25" s="18"/>
      <c r="C25" s="18"/>
      <c r="D25" s="18"/>
      <c r="E25" s="18"/>
      <c r="F25" s="18"/>
    </row>
    <row r="26" spans="1:6" x14ac:dyDescent="0.35">
      <c r="A26" s="12" t="s">
        <v>38</v>
      </c>
      <c r="B26" s="13">
        <v>15</v>
      </c>
      <c r="C26" s="13">
        <v>16</v>
      </c>
      <c r="D26" s="13">
        <v>16</v>
      </c>
      <c r="E26" s="13">
        <v>14</v>
      </c>
      <c r="F26" s="13">
        <v>12</v>
      </c>
    </row>
    <row r="27" spans="1:6" x14ac:dyDescent="0.35">
      <c r="A27" s="12" t="s">
        <v>52</v>
      </c>
      <c r="B27" s="13">
        <v>4.7</v>
      </c>
      <c r="C27" s="13">
        <v>4.7</v>
      </c>
      <c r="D27" s="13">
        <v>11</v>
      </c>
      <c r="E27" s="13">
        <v>6.4</v>
      </c>
      <c r="F27" s="13">
        <v>8.6</v>
      </c>
    </row>
    <row r="28" spans="1:6" x14ac:dyDescent="0.35">
      <c r="A28" s="12" t="s">
        <v>51</v>
      </c>
      <c r="B28" s="13">
        <v>177</v>
      </c>
      <c r="C28" s="13">
        <v>123</v>
      </c>
      <c r="D28" s="13">
        <v>108</v>
      </c>
      <c r="E28" s="13">
        <v>149</v>
      </c>
      <c r="F28" s="13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27DD-F869-413C-BABC-F0880ADD425D}">
  <dimension ref="A1:F39"/>
  <sheetViews>
    <sheetView zoomScale="92" workbookViewId="0">
      <selection activeCell="F15" sqref="F15"/>
    </sheetView>
  </sheetViews>
  <sheetFormatPr defaultColWidth="8.81640625" defaultRowHeight="14.5" x14ac:dyDescent="0.35"/>
  <cols>
    <col min="1" max="1" width="29.1796875" bestFit="1" customWidth="1"/>
    <col min="2" max="6" width="4.453125" bestFit="1" customWidth="1"/>
  </cols>
  <sheetData>
    <row r="1" spans="1:6" x14ac:dyDescent="0.35">
      <c r="A1" s="10" t="s">
        <v>0</v>
      </c>
      <c r="B1" s="11">
        <v>2022</v>
      </c>
      <c r="C1" s="11">
        <v>2021</v>
      </c>
      <c r="D1" s="11">
        <v>2020</v>
      </c>
      <c r="E1" s="11">
        <v>2019</v>
      </c>
      <c r="F1" s="11">
        <v>2018</v>
      </c>
    </row>
    <row r="2" spans="1:6" x14ac:dyDescent="0.35">
      <c r="A2" s="18" t="s">
        <v>70</v>
      </c>
      <c r="B2" s="18"/>
      <c r="C2" s="18"/>
      <c r="D2" s="18"/>
      <c r="E2" s="18"/>
      <c r="F2" s="18"/>
    </row>
    <row r="3" spans="1:6" x14ac:dyDescent="0.35">
      <c r="A3" s="12" t="s">
        <v>71</v>
      </c>
      <c r="B3" s="13">
        <v>952</v>
      </c>
      <c r="C3" s="13">
        <v>921</v>
      </c>
      <c r="D3" s="13">
        <v>823</v>
      </c>
      <c r="E3" s="13">
        <v>630</v>
      </c>
      <c r="F3" s="13">
        <v>734</v>
      </c>
    </row>
    <row r="4" spans="1:6" x14ac:dyDescent="0.35">
      <c r="A4" s="12" t="s">
        <v>72</v>
      </c>
      <c r="B4" s="13">
        <v>191</v>
      </c>
      <c r="C4" s="13">
        <v>169</v>
      </c>
      <c r="D4" s="13">
        <v>189</v>
      </c>
      <c r="E4" s="13">
        <v>161</v>
      </c>
      <c r="F4" s="13">
        <v>135</v>
      </c>
    </row>
    <row r="5" spans="1:6" x14ac:dyDescent="0.35">
      <c r="A5" s="12" t="s">
        <v>73</v>
      </c>
      <c r="B5" s="14">
        <v>5170</v>
      </c>
      <c r="C5" s="14">
        <v>4946</v>
      </c>
      <c r="D5" s="14">
        <v>4535</v>
      </c>
      <c r="E5" s="14">
        <v>4196</v>
      </c>
      <c r="F5" s="14">
        <v>4188</v>
      </c>
    </row>
    <row r="6" spans="1:6" x14ac:dyDescent="0.35">
      <c r="A6" s="12" t="s">
        <v>74</v>
      </c>
      <c r="B6" s="13" t="s">
        <v>7</v>
      </c>
      <c r="C6" s="13" t="s">
        <v>7</v>
      </c>
      <c r="D6" s="13" t="s">
        <v>7</v>
      </c>
      <c r="E6" s="13" t="s">
        <v>7</v>
      </c>
      <c r="F6" s="13" t="s">
        <v>7</v>
      </c>
    </row>
    <row r="7" spans="1:6" x14ac:dyDescent="0.35">
      <c r="A7" s="12" t="s">
        <v>75</v>
      </c>
      <c r="B7" s="13" t="s">
        <v>7</v>
      </c>
      <c r="C7" s="13" t="s">
        <v>7</v>
      </c>
      <c r="D7" s="13" t="s">
        <v>7</v>
      </c>
      <c r="E7" s="13" t="s">
        <v>7</v>
      </c>
      <c r="F7" s="13" t="s">
        <v>7</v>
      </c>
    </row>
    <row r="8" spans="1:6" x14ac:dyDescent="0.35">
      <c r="A8" s="15" t="s">
        <v>76</v>
      </c>
      <c r="B8" s="16">
        <v>6313</v>
      </c>
      <c r="C8" s="16">
        <v>6036</v>
      </c>
      <c r="D8" s="16">
        <v>5547</v>
      </c>
      <c r="E8" s="16">
        <v>4987</v>
      </c>
      <c r="F8" s="16">
        <v>5058</v>
      </c>
    </row>
    <row r="9" spans="1:6" x14ac:dyDescent="0.35">
      <c r="A9" s="12" t="s">
        <v>77</v>
      </c>
      <c r="B9" s="13">
        <v>44</v>
      </c>
      <c r="C9" s="13">
        <v>48</v>
      </c>
      <c r="D9" s="13">
        <v>52</v>
      </c>
      <c r="E9" s="13">
        <v>53</v>
      </c>
      <c r="F9" s="13">
        <v>49</v>
      </c>
    </row>
    <row r="10" spans="1:6" x14ac:dyDescent="0.35">
      <c r="A10" s="12" t="s">
        <v>78</v>
      </c>
      <c r="B10" s="13" t="s">
        <v>7</v>
      </c>
      <c r="C10" s="13" t="s">
        <v>7</v>
      </c>
      <c r="D10" s="13" t="s">
        <v>7</v>
      </c>
      <c r="E10" s="13" t="s">
        <v>7</v>
      </c>
      <c r="F10" s="13" t="s">
        <v>7</v>
      </c>
    </row>
    <row r="11" spans="1:6" x14ac:dyDescent="0.35">
      <c r="A11" s="12" t="s">
        <v>79</v>
      </c>
      <c r="B11" s="13">
        <v>4.2</v>
      </c>
      <c r="C11" s="13">
        <v>6.6</v>
      </c>
      <c r="D11" s="13">
        <v>8.1</v>
      </c>
      <c r="E11" s="13">
        <v>7</v>
      </c>
      <c r="F11" s="13">
        <v>3.2</v>
      </c>
    </row>
    <row r="12" spans="1:6" x14ac:dyDescent="0.35">
      <c r="A12" s="12" t="s">
        <v>80</v>
      </c>
      <c r="B12" s="13">
        <v>84</v>
      </c>
      <c r="C12" s="13">
        <v>95</v>
      </c>
      <c r="D12" s="13">
        <v>82</v>
      </c>
      <c r="E12" s="13">
        <v>55</v>
      </c>
      <c r="F12" s="13">
        <v>48</v>
      </c>
    </row>
    <row r="13" spans="1:6" x14ac:dyDescent="0.35">
      <c r="A13" s="12" t="s">
        <v>81</v>
      </c>
      <c r="B13" s="13">
        <v>12</v>
      </c>
      <c r="C13" s="13">
        <v>28</v>
      </c>
      <c r="D13" s="13">
        <v>26</v>
      </c>
      <c r="E13" s="13">
        <v>44</v>
      </c>
      <c r="F13" s="13">
        <v>56</v>
      </c>
    </row>
    <row r="14" spans="1:6" x14ac:dyDescent="0.35">
      <c r="A14" s="12" t="s">
        <v>82</v>
      </c>
      <c r="B14" s="13" t="s">
        <v>7</v>
      </c>
      <c r="C14" s="13" t="s">
        <v>7</v>
      </c>
      <c r="D14" s="13" t="s">
        <v>7</v>
      </c>
      <c r="E14" s="13" t="s">
        <v>7</v>
      </c>
      <c r="F14" s="13" t="s">
        <v>7</v>
      </c>
    </row>
    <row r="15" spans="1:6" x14ac:dyDescent="0.35">
      <c r="A15" s="15" t="s">
        <v>83</v>
      </c>
      <c r="B15" s="16">
        <v>6483</v>
      </c>
      <c r="C15" s="16">
        <v>6240</v>
      </c>
      <c r="D15" s="16">
        <v>5749</v>
      </c>
      <c r="E15" s="16">
        <v>5176</v>
      </c>
      <c r="F15" s="16">
        <v>5254</v>
      </c>
    </row>
    <row r="16" spans="1:6" x14ac:dyDescent="0.35">
      <c r="A16" s="18" t="s">
        <v>84</v>
      </c>
      <c r="B16" s="18"/>
      <c r="C16" s="18"/>
      <c r="D16" s="18"/>
      <c r="E16" s="18"/>
      <c r="F16" s="18"/>
    </row>
    <row r="17" spans="1:6" x14ac:dyDescent="0.35">
      <c r="A17" s="12" t="s">
        <v>85</v>
      </c>
      <c r="B17" s="13">
        <v>805</v>
      </c>
      <c r="C17" s="13">
        <v>690</v>
      </c>
      <c r="D17" s="13">
        <v>709</v>
      </c>
      <c r="E17" s="13">
        <v>798</v>
      </c>
      <c r="F17" s="13">
        <v>855</v>
      </c>
    </row>
    <row r="18" spans="1:6" x14ac:dyDescent="0.35">
      <c r="A18" s="12" t="s">
        <v>86</v>
      </c>
      <c r="B18" s="13">
        <v>231</v>
      </c>
      <c r="C18" s="13">
        <v>122</v>
      </c>
      <c r="D18" s="13">
        <v>115</v>
      </c>
      <c r="E18" s="13">
        <v>97</v>
      </c>
      <c r="F18" s="13">
        <v>107</v>
      </c>
    </row>
    <row r="19" spans="1:6" x14ac:dyDescent="0.35">
      <c r="A19" s="12" t="s">
        <v>87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</row>
    <row r="20" spans="1:6" x14ac:dyDescent="0.35">
      <c r="A20" s="12" t="s">
        <v>88</v>
      </c>
      <c r="B20" s="13">
        <v>96</v>
      </c>
      <c r="C20" s="13">
        <v>7</v>
      </c>
      <c r="D20" s="13">
        <v>20</v>
      </c>
      <c r="E20" s="13">
        <v>7.6</v>
      </c>
      <c r="F20" s="13">
        <v>8.1999999999999993</v>
      </c>
    </row>
    <row r="21" spans="1:6" x14ac:dyDescent="0.35">
      <c r="A21" s="12" t="s">
        <v>89</v>
      </c>
      <c r="B21" s="13">
        <v>209</v>
      </c>
      <c r="C21" s="13">
        <v>216</v>
      </c>
      <c r="D21" s="13">
        <v>167</v>
      </c>
      <c r="E21" s="13">
        <v>220</v>
      </c>
      <c r="F21" s="13">
        <v>230</v>
      </c>
    </row>
    <row r="22" spans="1:6" x14ac:dyDescent="0.35">
      <c r="A22" s="15" t="s">
        <v>90</v>
      </c>
      <c r="B22" s="16">
        <v>1341</v>
      </c>
      <c r="C22" s="16">
        <v>1035</v>
      </c>
      <c r="D22" s="16">
        <v>1011</v>
      </c>
      <c r="E22" s="16">
        <v>1123</v>
      </c>
      <c r="F22" s="16">
        <v>1200</v>
      </c>
    </row>
    <row r="23" spans="1:6" x14ac:dyDescent="0.35">
      <c r="A23" s="12" t="s">
        <v>91</v>
      </c>
      <c r="B23" s="13">
        <v>20</v>
      </c>
      <c r="C23" s="13">
        <v>104</v>
      </c>
      <c r="D23" s="13">
        <v>112</v>
      </c>
      <c r="E23" s="13">
        <v>105</v>
      </c>
      <c r="F23" s="13">
        <v>109</v>
      </c>
    </row>
    <row r="24" spans="1:6" x14ac:dyDescent="0.35">
      <c r="A24" s="12" t="s">
        <v>92</v>
      </c>
      <c r="B24" s="13">
        <v>116</v>
      </c>
      <c r="C24" s="13">
        <v>111</v>
      </c>
      <c r="D24" s="13">
        <v>132</v>
      </c>
      <c r="E24" s="13">
        <v>113</v>
      </c>
      <c r="F24" s="13">
        <v>118</v>
      </c>
    </row>
    <row r="25" spans="1:6" x14ac:dyDescent="0.35">
      <c r="A25" s="15" t="s">
        <v>93</v>
      </c>
      <c r="B25" s="17" t="s">
        <v>7</v>
      </c>
      <c r="C25" s="17" t="s">
        <v>7</v>
      </c>
      <c r="D25" s="17" t="s">
        <v>7</v>
      </c>
      <c r="E25" s="17" t="s">
        <v>7</v>
      </c>
      <c r="F25" s="17" t="s">
        <v>7</v>
      </c>
    </row>
    <row r="26" spans="1:6" x14ac:dyDescent="0.35">
      <c r="A26" s="12" t="s">
        <v>17</v>
      </c>
      <c r="B26" s="13" t="s">
        <v>7</v>
      </c>
      <c r="C26" s="13" t="s">
        <v>7</v>
      </c>
      <c r="D26" s="13" t="s">
        <v>7</v>
      </c>
      <c r="E26" s="13" t="s">
        <v>7</v>
      </c>
      <c r="F26" s="13" t="s">
        <v>7</v>
      </c>
    </row>
    <row r="27" spans="1:6" x14ac:dyDescent="0.35">
      <c r="A27" s="12" t="s">
        <v>94</v>
      </c>
      <c r="B27" s="13">
        <v>621</v>
      </c>
      <c r="C27" s="13">
        <v>786</v>
      </c>
      <c r="D27" s="13">
        <v>609</v>
      </c>
      <c r="E27" s="13">
        <v>640</v>
      </c>
      <c r="F27" s="13">
        <v>718</v>
      </c>
    </row>
    <row r="28" spans="1:6" x14ac:dyDescent="0.35">
      <c r="A28" s="15" t="s">
        <v>95</v>
      </c>
      <c r="B28" s="16">
        <v>1981</v>
      </c>
      <c r="C28" s="16">
        <v>1926</v>
      </c>
      <c r="D28" s="16">
        <v>1732</v>
      </c>
      <c r="E28" s="16">
        <v>1868</v>
      </c>
      <c r="F28" s="16">
        <v>2027</v>
      </c>
    </row>
    <row r="29" spans="1:6" x14ac:dyDescent="0.35">
      <c r="A29" s="18" t="s">
        <v>96</v>
      </c>
      <c r="B29" s="18"/>
      <c r="C29" s="18"/>
      <c r="D29" s="18"/>
      <c r="E29" s="18"/>
      <c r="F29" s="18"/>
    </row>
    <row r="30" spans="1:6" x14ac:dyDescent="0.35">
      <c r="A30" s="12" t="s">
        <v>97</v>
      </c>
      <c r="B30" s="13">
        <v>291</v>
      </c>
      <c r="C30" s="13">
        <v>292</v>
      </c>
      <c r="D30" s="13">
        <v>292</v>
      </c>
      <c r="E30" s="13">
        <v>289</v>
      </c>
      <c r="F30" s="13">
        <v>289</v>
      </c>
    </row>
    <row r="31" spans="1:6" x14ac:dyDescent="0.35">
      <c r="A31" s="12" t="s">
        <v>98</v>
      </c>
      <c r="B31" s="13">
        <v>778</v>
      </c>
      <c r="C31" s="13">
        <v>778</v>
      </c>
      <c r="D31" s="13">
        <v>773</v>
      </c>
      <c r="E31" s="13">
        <v>763</v>
      </c>
      <c r="F31" s="13">
        <v>763</v>
      </c>
    </row>
    <row r="32" spans="1:6" x14ac:dyDescent="0.35">
      <c r="A32" s="12" t="s">
        <v>99</v>
      </c>
      <c r="B32" s="14">
        <v>3467</v>
      </c>
      <c r="C32" s="14">
        <v>3253</v>
      </c>
      <c r="D32" s="14">
        <v>2955</v>
      </c>
      <c r="E32" s="14">
        <v>2267</v>
      </c>
      <c r="F32" s="14">
        <v>2190</v>
      </c>
    </row>
    <row r="33" spans="1:6" x14ac:dyDescent="0.35">
      <c r="A33" s="12" t="s">
        <v>100</v>
      </c>
      <c r="B33" s="13">
        <v>-43</v>
      </c>
      <c r="C33" s="13">
        <v>-15</v>
      </c>
      <c r="D33" s="13">
        <v>-12</v>
      </c>
      <c r="E33" s="13">
        <v>-18</v>
      </c>
      <c r="F33" s="13">
        <v>-23</v>
      </c>
    </row>
    <row r="34" spans="1:6" x14ac:dyDescent="0.35">
      <c r="A34" s="12" t="s">
        <v>101</v>
      </c>
      <c r="B34" s="13" t="s">
        <v>7</v>
      </c>
      <c r="C34" s="13" t="s">
        <v>7</v>
      </c>
      <c r="D34" s="13" t="s">
        <v>7</v>
      </c>
      <c r="E34" s="13" t="s">
        <v>7</v>
      </c>
      <c r="F34" s="13" t="s">
        <v>7</v>
      </c>
    </row>
    <row r="35" spans="1:6" x14ac:dyDescent="0.35">
      <c r="A35" s="12" t="s">
        <v>102</v>
      </c>
      <c r="B35" s="13">
        <v>9.1999999999999993</v>
      </c>
      <c r="C35" s="13">
        <v>6.1</v>
      </c>
      <c r="D35" s="13">
        <v>8.1999999999999993</v>
      </c>
      <c r="E35" s="13">
        <v>7.2</v>
      </c>
      <c r="F35" s="13">
        <v>8.6</v>
      </c>
    </row>
    <row r="36" spans="1:6" x14ac:dyDescent="0.35">
      <c r="A36" s="15" t="s">
        <v>103</v>
      </c>
      <c r="B36" s="16">
        <v>4502</v>
      </c>
      <c r="C36" s="16">
        <v>4314</v>
      </c>
      <c r="D36" s="16">
        <v>4017</v>
      </c>
      <c r="E36" s="16">
        <v>3308</v>
      </c>
      <c r="F36" s="16">
        <v>3227</v>
      </c>
    </row>
    <row r="37" spans="1:6" x14ac:dyDescent="0.35">
      <c r="A37" s="15" t="s">
        <v>104</v>
      </c>
      <c r="B37" s="16">
        <v>6483</v>
      </c>
      <c r="C37" s="16">
        <v>6240</v>
      </c>
      <c r="D37" s="16">
        <v>5749</v>
      </c>
      <c r="E37" s="16">
        <v>5176</v>
      </c>
      <c r="F37" s="16">
        <v>5254</v>
      </c>
    </row>
    <row r="38" spans="1:6" x14ac:dyDescent="0.35">
      <c r="A38" s="12" t="s">
        <v>105</v>
      </c>
      <c r="B38" s="14">
        <v>3532</v>
      </c>
      <c r="C38" s="14">
        <v>3649</v>
      </c>
      <c r="D38" s="14">
        <v>3645</v>
      </c>
      <c r="E38" s="14">
        <v>3283</v>
      </c>
      <c r="F38" s="14">
        <v>3278</v>
      </c>
    </row>
    <row r="39" spans="1:6" x14ac:dyDescent="0.35">
      <c r="A39" s="12" t="s">
        <v>106</v>
      </c>
      <c r="B39" s="13">
        <v>25</v>
      </c>
      <c r="C39" s="13">
        <v>0</v>
      </c>
      <c r="D39" s="13">
        <v>0</v>
      </c>
      <c r="E39" s="13">
        <v>0</v>
      </c>
      <c r="F39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19C6-D1CE-4F3A-9C5A-9125E73613F0}">
  <dimension ref="A1:F47"/>
  <sheetViews>
    <sheetView zoomScale="166" workbookViewId="0">
      <selection activeCell="F3" sqref="F3"/>
    </sheetView>
  </sheetViews>
  <sheetFormatPr defaultColWidth="8.81640625" defaultRowHeight="14.5" x14ac:dyDescent="0.35"/>
  <cols>
    <col min="1" max="1" width="36" bestFit="1" customWidth="1"/>
    <col min="2" max="6" width="4.453125" bestFit="1" customWidth="1"/>
  </cols>
  <sheetData>
    <row r="1" spans="1:6" x14ac:dyDescent="0.35">
      <c r="A1" s="10" t="s">
        <v>107</v>
      </c>
      <c r="B1" s="11">
        <v>2023</v>
      </c>
      <c r="C1" s="11">
        <v>2022</v>
      </c>
      <c r="D1" s="11">
        <v>2021</v>
      </c>
      <c r="E1" s="11">
        <v>2020</v>
      </c>
      <c r="F1" s="11">
        <v>2019</v>
      </c>
    </row>
    <row r="2" spans="1:6" x14ac:dyDescent="0.35">
      <c r="A2" s="18" t="s">
        <v>1</v>
      </c>
      <c r="B2" s="18"/>
      <c r="C2" s="18"/>
      <c r="D2" s="18"/>
      <c r="E2" s="18"/>
      <c r="F2" s="18"/>
    </row>
    <row r="3" spans="1:6" x14ac:dyDescent="0.35">
      <c r="A3" s="12" t="s">
        <v>2</v>
      </c>
      <c r="B3" s="14">
        <v>2550</v>
      </c>
      <c r="C3" s="14">
        <v>2348</v>
      </c>
      <c r="D3" s="14">
        <v>2202</v>
      </c>
      <c r="E3" s="14">
        <v>1920</v>
      </c>
      <c r="F3" s="14">
        <v>2957</v>
      </c>
    </row>
    <row r="4" spans="1:6" x14ac:dyDescent="0.35">
      <c r="A4" s="18" t="s">
        <v>3</v>
      </c>
      <c r="B4" s="18"/>
      <c r="C4" s="18"/>
      <c r="D4" s="18"/>
      <c r="E4" s="18"/>
      <c r="F4" s="18"/>
    </row>
    <row r="5" spans="1:6" x14ac:dyDescent="0.35">
      <c r="A5" s="12" t="s">
        <v>4</v>
      </c>
      <c r="B5" s="14">
        <v>1853</v>
      </c>
      <c r="C5" s="14">
        <v>1683</v>
      </c>
      <c r="D5" s="14">
        <v>1567</v>
      </c>
      <c r="E5" s="14">
        <v>1283</v>
      </c>
      <c r="F5" s="14">
        <v>2031</v>
      </c>
    </row>
    <row r="6" spans="1:6" x14ac:dyDescent="0.35">
      <c r="A6" s="12" t="s">
        <v>5</v>
      </c>
      <c r="B6" s="13" t="s">
        <v>7</v>
      </c>
      <c r="C6" s="13" t="s">
        <v>7</v>
      </c>
      <c r="D6" s="13" t="s">
        <v>7</v>
      </c>
      <c r="E6" s="13" t="s">
        <v>7</v>
      </c>
      <c r="F6" s="13" t="s">
        <v>7</v>
      </c>
    </row>
    <row r="7" spans="1:6" x14ac:dyDescent="0.35">
      <c r="A7" s="12" t="s">
        <v>6</v>
      </c>
      <c r="B7" s="13" t="s">
        <v>7</v>
      </c>
      <c r="C7" s="13" t="s">
        <v>7</v>
      </c>
      <c r="D7" s="13" t="s">
        <v>7</v>
      </c>
      <c r="E7" s="13" t="s">
        <v>7</v>
      </c>
      <c r="F7" s="13" t="s">
        <v>7</v>
      </c>
    </row>
    <row r="8" spans="1:6" x14ac:dyDescent="0.35">
      <c r="A8" s="12" t="s">
        <v>8</v>
      </c>
      <c r="B8" s="13" t="s">
        <v>7</v>
      </c>
      <c r="C8" s="13" t="s">
        <v>7</v>
      </c>
      <c r="D8" s="13" t="s">
        <v>7</v>
      </c>
      <c r="E8" s="13" t="s">
        <v>7</v>
      </c>
      <c r="F8" s="13" t="s">
        <v>7</v>
      </c>
    </row>
    <row r="9" spans="1:6" x14ac:dyDescent="0.35">
      <c r="A9" s="12" t="s">
        <v>9</v>
      </c>
      <c r="B9" s="13">
        <v>179</v>
      </c>
      <c r="C9" s="13">
        <v>157</v>
      </c>
      <c r="D9" s="13">
        <v>133</v>
      </c>
      <c r="E9" s="13">
        <v>168</v>
      </c>
      <c r="F9" s="13">
        <v>158</v>
      </c>
    </row>
    <row r="10" spans="1:6" x14ac:dyDescent="0.35">
      <c r="A10" s="15" t="s">
        <v>10</v>
      </c>
      <c r="B10" s="16">
        <v>2032</v>
      </c>
      <c r="C10" s="16">
        <v>1840</v>
      </c>
      <c r="D10" s="16">
        <v>1700</v>
      </c>
      <c r="E10" s="16">
        <v>1451</v>
      </c>
      <c r="F10" s="16">
        <v>2189</v>
      </c>
    </row>
    <row r="11" spans="1:6" x14ac:dyDescent="0.35">
      <c r="A11" s="15" t="s">
        <v>11</v>
      </c>
      <c r="B11" s="17">
        <v>518</v>
      </c>
      <c r="C11" s="17">
        <v>508</v>
      </c>
      <c r="D11" s="17">
        <v>502</v>
      </c>
      <c r="E11" s="17">
        <v>470</v>
      </c>
      <c r="F11" s="17">
        <v>768</v>
      </c>
    </row>
    <row r="12" spans="1:6" x14ac:dyDescent="0.35">
      <c r="A12" s="12" t="s">
        <v>12</v>
      </c>
      <c r="B12" s="13">
        <v>-10</v>
      </c>
      <c r="C12" s="13">
        <v>-1.1000000000000001</v>
      </c>
      <c r="D12" s="13">
        <v>-1</v>
      </c>
      <c r="E12" s="13">
        <v>-0.8</v>
      </c>
      <c r="F12" s="13">
        <v>-2.2999999999999998</v>
      </c>
    </row>
    <row r="13" spans="1:6" x14ac:dyDescent="0.35">
      <c r="A13" s="18" t="s">
        <v>13</v>
      </c>
      <c r="B13" s="18"/>
      <c r="C13" s="18"/>
      <c r="D13" s="18"/>
      <c r="E13" s="18"/>
      <c r="F13" s="18"/>
    </row>
    <row r="14" spans="1:6" x14ac:dyDescent="0.35">
      <c r="A14" s="15" t="s">
        <v>14</v>
      </c>
      <c r="B14" s="17">
        <v>604</v>
      </c>
      <c r="C14" s="17">
        <v>552</v>
      </c>
      <c r="D14" s="17">
        <v>518</v>
      </c>
      <c r="E14" s="17">
        <v>504</v>
      </c>
      <c r="F14" s="17">
        <v>775</v>
      </c>
    </row>
    <row r="15" spans="1:6" x14ac:dyDescent="0.35">
      <c r="A15" s="12" t="s">
        <v>15</v>
      </c>
      <c r="B15" s="13">
        <v>138</v>
      </c>
      <c r="C15" s="13">
        <v>69</v>
      </c>
      <c r="D15" s="13">
        <v>95</v>
      </c>
      <c r="E15" s="13">
        <v>94</v>
      </c>
      <c r="F15" s="13">
        <v>148</v>
      </c>
    </row>
    <row r="16" spans="1:6" x14ac:dyDescent="0.35">
      <c r="A16" s="15" t="s">
        <v>16</v>
      </c>
      <c r="B16" s="17">
        <v>466</v>
      </c>
      <c r="C16" s="17">
        <v>482</v>
      </c>
      <c r="D16" s="17">
        <v>423</v>
      </c>
      <c r="E16" s="17">
        <v>410</v>
      </c>
      <c r="F16" s="17">
        <v>627</v>
      </c>
    </row>
    <row r="17" spans="1:6" x14ac:dyDescent="0.35">
      <c r="A17" s="12" t="s">
        <v>17</v>
      </c>
      <c r="B17" s="13" t="s">
        <v>7</v>
      </c>
      <c r="C17" s="13" t="s">
        <v>7</v>
      </c>
      <c r="D17" s="13" t="s">
        <v>7</v>
      </c>
      <c r="E17" s="13" t="s">
        <v>7</v>
      </c>
      <c r="F17" s="13" t="s">
        <v>7</v>
      </c>
    </row>
    <row r="18" spans="1:6" x14ac:dyDescent="0.35">
      <c r="A18" s="15" t="s">
        <v>18</v>
      </c>
      <c r="B18" s="17">
        <v>466</v>
      </c>
      <c r="C18" s="17">
        <v>482</v>
      </c>
      <c r="D18" s="17">
        <v>423</v>
      </c>
      <c r="E18" s="17">
        <v>410</v>
      </c>
      <c r="F18" s="17">
        <v>627</v>
      </c>
    </row>
    <row r="19" spans="1:6" x14ac:dyDescent="0.35">
      <c r="A19" s="12" t="s">
        <v>19</v>
      </c>
      <c r="B19" s="13" t="s">
        <v>7</v>
      </c>
      <c r="C19" s="13" t="s">
        <v>7</v>
      </c>
      <c r="D19" s="13" t="s">
        <v>7</v>
      </c>
      <c r="E19" s="13" t="s">
        <v>7</v>
      </c>
      <c r="F19" s="13" t="s">
        <v>7</v>
      </c>
    </row>
    <row r="20" spans="1:6" x14ac:dyDescent="0.35">
      <c r="A20" s="15" t="s">
        <v>20</v>
      </c>
      <c r="B20" s="17">
        <v>466</v>
      </c>
      <c r="C20" s="17">
        <v>482</v>
      </c>
      <c r="D20" s="17">
        <v>423</v>
      </c>
      <c r="E20" s="17">
        <v>410</v>
      </c>
      <c r="F20" s="17">
        <v>627</v>
      </c>
    </row>
    <row r="21" spans="1:6" x14ac:dyDescent="0.35">
      <c r="A21" s="15" t="s">
        <v>21</v>
      </c>
      <c r="B21" s="17">
        <v>466</v>
      </c>
      <c r="C21" s="17">
        <v>482</v>
      </c>
      <c r="D21" s="17">
        <v>423</v>
      </c>
      <c r="E21" s="17">
        <v>410</v>
      </c>
      <c r="F21" s="17">
        <v>627</v>
      </c>
    </row>
    <row r="22" spans="1:6" x14ac:dyDescent="0.35">
      <c r="A22" s="15" t="s">
        <v>22</v>
      </c>
      <c r="B22" s="17">
        <v>466</v>
      </c>
      <c r="C22" s="17">
        <v>482</v>
      </c>
      <c r="D22" s="17">
        <v>423</v>
      </c>
      <c r="E22" s="17">
        <v>410</v>
      </c>
      <c r="F22" s="17">
        <v>627</v>
      </c>
    </row>
    <row r="23" spans="1:6" x14ac:dyDescent="0.35">
      <c r="A23" s="18" t="s">
        <v>23</v>
      </c>
      <c r="B23" s="18"/>
      <c r="C23" s="18"/>
      <c r="D23" s="18"/>
      <c r="E23" s="18"/>
      <c r="F23" s="18"/>
    </row>
    <row r="24" spans="1:6" x14ac:dyDescent="0.35">
      <c r="A24" s="12" t="s">
        <v>24</v>
      </c>
      <c r="B24" s="13">
        <v>109</v>
      </c>
      <c r="C24" s="13">
        <v>116</v>
      </c>
      <c r="D24" s="13">
        <v>115</v>
      </c>
      <c r="E24" s="13">
        <v>117</v>
      </c>
      <c r="F24" s="13">
        <v>120</v>
      </c>
    </row>
    <row r="25" spans="1:6" x14ac:dyDescent="0.35">
      <c r="A25" s="12" t="s">
        <v>25</v>
      </c>
      <c r="B25" s="13">
        <v>4.2699999999999996</v>
      </c>
      <c r="C25" s="13">
        <v>4.18</v>
      </c>
      <c r="D25" s="13">
        <v>3.67</v>
      </c>
      <c r="E25" s="13">
        <v>3.52</v>
      </c>
      <c r="F25" s="13">
        <v>5.21</v>
      </c>
    </row>
    <row r="26" spans="1:6" x14ac:dyDescent="0.35">
      <c r="A26" s="12" t="s">
        <v>26</v>
      </c>
      <c r="B26" s="13">
        <v>4.2699999999999996</v>
      </c>
      <c r="C26" s="13">
        <v>4.18</v>
      </c>
      <c r="D26" s="13">
        <v>3.67</v>
      </c>
      <c r="E26" s="13">
        <v>3.52</v>
      </c>
      <c r="F26" s="13">
        <v>5.21</v>
      </c>
    </row>
    <row r="27" spans="1:6" x14ac:dyDescent="0.35">
      <c r="A27" s="12" t="s">
        <v>27</v>
      </c>
      <c r="B27" s="13" t="s">
        <v>7</v>
      </c>
      <c r="C27" s="13" t="s">
        <v>7</v>
      </c>
      <c r="D27" s="13" t="s">
        <v>7</v>
      </c>
      <c r="E27" s="13" t="s">
        <v>7</v>
      </c>
      <c r="F27" s="13">
        <v>0</v>
      </c>
    </row>
    <row r="28" spans="1:6" x14ac:dyDescent="0.35">
      <c r="A28" s="12" t="s">
        <v>28</v>
      </c>
      <c r="B28" s="13">
        <v>110</v>
      </c>
      <c r="C28" s="13">
        <v>117</v>
      </c>
      <c r="D28" s="13">
        <v>117</v>
      </c>
      <c r="E28" s="13">
        <v>121</v>
      </c>
      <c r="F28" s="13">
        <v>123</v>
      </c>
    </row>
    <row r="29" spans="1:6" x14ac:dyDescent="0.35">
      <c r="A29" s="12" t="s">
        <v>29</v>
      </c>
      <c r="B29" s="13">
        <v>4.2300000000000004</v>
      </c>
      <c r="C29" s="13">
        <v>4.1100000000000003</v>
      </c>
      <c r="D29" s="13">
        <v>3.6</v>
      </c>
      <c r="E29" s="13">
        <v>3.4</v>
      </c>
      <c r="F29" s="13">
        <v>5.09</v>
      </c>
    </row>
    <row r="30" spans="1:6" x14ac:dyDescent="0.35">
      <c r="A30" s="12" t="s">
        <v>30</v>
      </c>
      <c r="B30" s="13">
        <v>4.2300000000000004</v>
      </c>
      <c r="C30" s="13">
        <v>4.1100000000000003</v>
      </c>
      <c r="D30" s="13">
        <v>3.6</v>
      </c>
      <c r="E30" s="13">
        <v>3.4</v>
      </c>
      <c r="F30" s="13">
        <v>5.09</v>
      </c>
    </row>
    <row r="31" spans="1:6" x14ac:dyDescent="0.35">
      <c r="A31" s="18" t="s">
        <v>31</v>
      </c>
      <c r="B31" s="18"/>
      <c r="C31" s="18"/>
      <c r="D31" s="18"/>
      <c r="E31" s="18"/>
      <c r="F31" s="18"/>
    </row>
    <row r="32" spans="1:6" x14ac:dyDescent="0.35">
      <c r="A32" s="12" t="s">
        <v>32</v>
      </c>
      <c r="B32" s="13">
        <v>0.91</v>
      </c>
      <c r="C32" s="13">
        <v>0</v>
      </c>
      <c r="D32" s="13">
        <v>1.26</v>
      </c>
      <c r="E32" s="13">
        <v>1.29</v>
      </c>
      <c r="F32" s="13">
        <v>0.44</v>
      </c>
    </row>
    <row r="33" spans="1:6" x14ac:dyDescent="0.35">
      <c r="A33" s="12" t="s">
        <v>33</v>
      </c>
      <c r="B33" s="13">
        <v>75</v>
      </c>
      <c r="C33" s="13">
        <v>0</v>
      </c>
      <c r="D33" s="13">
        <v>146</v>
      </c>
      <c r="E33" s="13">
        <v>150</v>
      </c>
      <c r="F33" s="13" t="s">
        <v>7</v>
      </c>
    </row>
    <row r="34" spans="1:6" x14ac:dyDescent="0.35">
      <c r="A34" s="18" t="s">
        <v>34</v>
      </c>
      <c r="B34" s="18"/>
      <c r="C34" s="18"/>
      <c r="D34" s="18"/>
      <c r="E34" s="18"/>
      <c r="F34" s="18"/>
    </row>
    <row r="35" spans="1:6" x14ac:dyDescent="0.35">
      <c r="A35" s="12" t="s">
        <v>35</v>
      </c>
      <c r="B35" s="13" t="s">
        <v>7</v>
      </c>
      <c r="C35" s="13" t="s">
        <v>7</v>
      </c>
      <c r="D35" s="13" t="s">
        <v>7</v>
      </c>
      <c r="E35" s="13" t="s">
        <v>7</v>
      </c>
      <c r="F35" s="13" t="s">
        <v>7</v>
      </c>
    </row>
    <row r="36" spans="1:6" x14ac:dyDescent="0.35">
      <c r="A36" s="12" t="s">
        <v>36</v>
      </c>
      <c r="B36" s="13">
        <v>24</v>
      </c>
      <c r="C36" s="13">
        <v>14</v>
      </c>
      <c r="D36" s="13">
        <v>8.6</v>
      </c>
      <c r="E36" s="13">
        <v>11</v>
      </c>
      <c r="F36" s="13">
        <v>10</v>
      </c>
    </row>
    <row r="37" spans="1:6" x14ac:dyDescent="0.35">
      <c r="A37" s="18" t="s">
        <v>37</v>
      </c>
      <c r="B37" s="18"/>
      <c r="C37" s="18"/>
      <c r="D37" s="18"/>
      <c r="E37" s="18"/>
      <c r="F37" s="18"/>
    </row>
    <row r="38" spans="1:6" x14ac:dyDescent="0.35">
      <c r="A38" s="12" t="s">
        <v>38</v>
      </c>
      <c r="B38" s="13">
        <v>5.9</v>
      </c>
      <c r="C38" s="13">
        <v>5.6</v>
      </c>
      <c r="D38" s="13">
        <v>5.9</v>
      </c>
      <c r="E38" s="13">
        <v>4.7</v>
      </c>
      <c r="F38" s="13">
        <v>2.4</v>
      </c>
    </row>
    <row r="39" spans="1:6" x14ac:dyDescent="0.35">
      <c r="A39" s="12" t="s">
        <v>39</v>
      </c>
      <c r="B39" s="13">
        <v>3.7</v>
      </c>
      <c r="C39" s="13">
        <v>0.1</v>
      </c>
      <c r="D39" s="13">
        <v>0</v>
      </c>
      <c r="E39" s="13">
        <v>0.2</v>
      </c>
      <c r="F39" s="13">
        <v>0.2</v>
      </c>
    </row>
    <row r="40" spans="1:6" x14ac:dyDescent="0.35">
      <c r="A40" s="18" t="s">
        <v>40</v>
      </c>
      <c r="B40" s="18"/>
      <c r="C40" s="18"/>
      <c r="D40" s="18"/>
      <c r="E40" s="18"/>
      <c r="F40" s="18"/>
    </row>
    <row r="41" spans="1:6" x14ac:dyDescent="0.35">
      <c r="A41" s="15" t="s">
        <v>41</v>
      </c>
      <c r="B41" s="17">
        <v>608</v>
      </c>
      <c r="C41" s="17">
        <v>552</v>
      </c>
      <c r="D41" s="17">
        <v>518</v>
      </c>
      <c r="E41" s="17">
        <v>504</v>
      </c>
      <c r="F41" s="17">
        <v>775</v>
      </c>
    </row>
    <row r="42" spans="1:6" x14ac:dyDescent="0.35">
      <c r="A42" s="12" t="s">
        <v>42</v>
      </c>
      <c r="B42" s="13">
        <v>0.85</v>
      </c>
      <c r="C42" s="13">
        <v>0.01</v>
      </c>
      <c r="D42" s="13">
        <v>0</v>
      </c>
      <c r="E42" s="13">
        <v>0.04</v>
      </c>
      <c r="F42" s="13">
        <v>0.04</v>
      </c>
    </row>
    <row r="43" spans="1:6" x14ac:dyDescent="0.35">
      <c r="A43" s="12" t="s">
        <v>43</v>
      </c>
      <c r="B43" s="13">
        <v>139</v>
      </c>
      <c r="C43" s="13">
        <v>69</v>
      </c>
      <c r="D43" s="13">
        <v>95</v>
      </c>
      <c r="E43" s="13">
        <v>94</v>
      </c>
      <c r="F43" s="13">
        <v>148</v>
      </c>
    </row>
    <row r="44" spans="1:6" x14ac:dyDescent="0.35">
      <c r="A44" s="15" t="s">
        <v>44</v>
      </c>
      <c r="B44" s="17">
        <v>469</v>
      </c>
      <c r="C44" s="17">
        <v>482</v>
      </c>
      <c r="D44" s="17">
        <v>423</v>
      </c>
      <c r="E44" s="17">
        <v>410</v>
      </c>
      <c r="F44" s="17">
        <v>628</v>
      </c>
    </row>
    <row r="45" spans="1:6" x14ac:dyDescent="0.35">
      <c r="A45" s="15" t="s">
        <v>45</v>
      </c>
      <c r="B45" s="17">
        <v>469</v>
      </c>
      <c r="C45" s="17">
        <v>482</v>
      </c>
      <c r="D45" s="17">
        <v>423</v>
      </c>
      <c r="E45" s="17">
        <v>410</v>
      </c>
      <c r="F45" s="17">
        <v>628</v>
      </c>
    </row>
    <row r="46" spans="1:6" x14ac:dyDescent="0.35">
      <c r="A46" s="12" t="s">
        <v>46</v>
      </c>
      <c r="B46" s="13">
        <v>4.29</v>
      </c>
      <c r="C46" s="13">
        <v>4.18</v>
      </c>
      <c r="D46" s="13">
        <v>3.67</v>
      </c>
      <c r="E46" s="13">
        <v>3.52</v>
      </c>
      <c r="F46" s="13">
        <v>5.21</v>
      </c>
    </row>
    <row r="47" spans="1:6" x14ac:dyDescent="0.35">
      <c r="A47" s="12" t="s">
        <v>47</v>
      </c>
      <c r="B47" s="13">
        <v>4.25</v>
      </c>
      <c r="C47" s="13">
        <v>4.1100000000000003</v>
      </c>
      <c r="D47" s="13">
        <v>3.6</v>
      </c>
      <c r="E47" s="13">
        <v>3.4</v>
      </c>
      <c r="F47" s="13">
        <v>5.09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CB01-D08F-48FE-8535-87ACBA8B8466}">
  <dimension ref="A1:F28"/>
  <sheetViews>
    <sheetView workbookViewId="0">
      <selection activeCell="F16" sqref="F16"/>
    </sheetView>
  </sheetViews>
  <sheetFormatPr defaultColWidth="8.81640625" defaultRowHeight="14.5" x14ac:dyDescent="0.35"/>
  <cols>
    <col min="1" max="1" width="30.453125" bestFit="1" customWidth="1"/>
    <col min="2" max="6" width="4.453125" bestFit="1" customWidth="1"/>
  </cols>
  <sheetData>
    <row r="1" spans="1:6" x14ac:dyDescent="0.35">
      <c r="A1" s="10" t="s">
        <v>107</v>
      </c>
      <c r="B1" s="11">
        <v>2023</v>
      </c>
      <c r="C1" s="11">
        <v>2022</v>
      </c>
      <c r="D1" s="11">
        <v>2021</v>
      </c>
      <c r="E1" s="11">
        <v>2020</v>
      </c>
      <c r="F1" s="11">
        <v>2019</v>
      </c>
    </row>
    <row r="2" spans="1:6" x14ac:dyDescent="0.35">
      <c r="A2" s="18" t="s">
        <v>48</v>
      </c>
      <c r="B2" s="18"/>
      <c r="C2" s="18"/>
      <c r="D2" s="18"/>
      <c r="E2" s="18"/>
      <c r="F2" s="18"/>
    </row>
    <row r="3" spans="1:6" x14ac:dyDescent="0.35">
      <c r="A3" s="12" t="s">
        <v>20</v>
      </c>
      <c r="B3" s="13">
        <v>466</v>
      </c>
      <c r="C3" s="13">
        <v>482</v>
      </c>
      <c r="D3" s="13">
        <v>423</v>
      </c>
      <c r="E3" s="13">
        <v>410</v>
      </c>
      <c r="F3" s="13">
        <v>627</v>
      </c>
    </row>
    <row r="4" spans="1:6" x14ac:dyDescent="0.35">
      <c r="A4" s="12" t="s">
        <v>49</v>
      </c>
      <c r="B4" s="13">
        <v>5.0999999999999996</v>
      </c>
      <c r="C4" s="13">
        <v>5.6</v>
      </c>
      <c r="D4" s="13">
        <v>5.9</v>
      </c>
      <c r="E4" s="13">
        <v>4.7</v>
      </c>
      <c r="F4" s="13">
        <v>2.4</v>
      </c>
    </row>
    <row r="5" spans="1:6" x14ac:dyDescent="0.35">
      <c r="A5" s="12" t="s">
        <v>50</v>
      </c>
      <c r="B5" s="13">
        <v>52</v>
      </c>
      <c r="C5" s="13">
        <v>17</v>
      </c>
      <c r="D5" s="13">
        <v>68</v>
      </c>
      <c r="E5" s="13">
        <v>56</v>
      </c>
      <c r="F5" s="13">
        <v>137</v>
      </c>
    </row>
    <row r="6" spans="1:6" x14ac:dyDescent="0.35">
      <c r="A6" s="12" t="s">
        <v>51</v>
      </c>
      <c r="B6" s="13">
        <v>134</v>
      </c>
      <c r="C6" s="13">
        <v>143</v>
      </c>
      <c r="D6" s="13">
        <v>90</v>
      </c>
      <c r="E6" s="13">
        <v>90</v>
      </c>
      <c r="F6" s="13">
        <v>179</v>
      </c>
    </row>
    <row r="7" spans="1:6" x14ac:dyDescent="0.35">
      <c r="A7" s="12" t="s">
        <v>52</v>
      </c>
      <c r="B7" s="13">
        <v>21</v>
      </c>
      <c r="C7" s="13">
        <v>5.6</v>
      </c>
      <c r="D7" s="13">
        <v>8.1</v>
      </c>
      <c r="E7" s="13">
        <v>9.1</v>
      </c>
      <c r="F7" s="13">
        <v>8.8000000000000007</v>
      </c>
    </row>
    <row r="8" spans="1:6" x14ac:dyDescent="0.35">
      <c r="A8" s="12" t="s">
        <v>53</v>
      </c>
      <c r="B8" s="13">
        <v>-187</v>
      </c>
      <c r="C8" s="13">
        <v>-635</v>
      </c>
      <c r="D8" s="13">
        <v>-172</v>
      </c>
      <c r="E8" s="13">
        <v>-162</v>
      </c>
      <c r="F8" s="13">
        <v>-155</v>
      </c>
    </row>
    <row r="9" spans="1:6" x14ac:dyDescent="0.35">
      <c r="A9" s="15" t="s">
        <v>54</v>
      </c>
      <c r="B9" s="17">
        <v>336</v>
      </c>
      <c r="C9" s="17">
        <v>-130</v>
      </c>
      <c r="D9" s="17">
        <v>324</v>
      </c>
      <c r="E9" s="17">
        <v>309</v>
      </c>
      <c r="F9" s="17">
        <v>612</v>
      </c>
    </row>
    <row r="10" spans="1:6" x14ac:dyDescent="0.35">
      <c r="A10" s="18" t="s">
        <v>55</v>
      </c>
      <c r="B10" s="18"/>
      <c r="C10" s="18"/>
      <c r="D10" s="18"/>
      <c r="E10" s="18"/>
      <c r="F10" s="18"/>
    </row>
    <row r="11" spans="1:6" x14ac:dyDescent="0.35">
      <c r="A11" s="15" t="s">
        <v>56</v>
      </c>
      <c r="B11" s="17">
        <v>-2</v>
      </c>
      <c r="C11" s="17">
        <v>-1.3</v>
      </c>
      <c r="D11" s="17">
        <v>-2.4</v>
      </c>
      <c r="E11" s="17">
        <v>-9.6999999999999993</v>
      </c>
      <c r="F11" s="17">
        <v>-20</v>
      </c>
    </row>
    <row r="12" spans="1:6" x14ac:dyDescent="0.35">
      <c r="A12" s="12" t="s">
        <v>57</v>
      </c>
      <c r="B12" s="13">
        <v>64</v>
      </c>
      <c r="C12" s="13">
        <v>-26</v>
      </c>
      <c r="D12" s="13">
        <v>3.3</v>
      </c>
      <c r="E12" s="13">
        <v>147</v>
      </c>
      <c r="F12" s="13">
        <v>-54</v>
      </c>
    </row>
    <row r="13" spans="1:6" x14ac:dyDescent="0.35">
      <c r="A13" s="15" t="s">
        <v>58</v>
      </c>
      <c r="B13" s="17">
        <v>62</v>
      </c>
      <c r="C13" s="17">
        <v>-28</v>
      </c>
      <c r="D13" s="17">
        <v>0.9</v>
      </c>
      <c r="E13" s="17">
        <v>137</v>
      </c>
      <c r="F13" s="17">
        <v>-73</v>
      </c>
    </row>
    <row r="14" spans="1:6" x14ac:dyDescent="0.35">
      <c r="A14" s="18" t="s">
        <v>59</v>
      </c>
      <c r="B14" s="18"/>
      <c r="C14" s="18"/>
      <c r="D14" s="18"/>
      <c r="E14" s="18"/>
      <c r="F14" s="18"/>
    </row>
    <row r="15" spans="1:6" x14ac:dyDescent="0.35">
      <c r="A15" s="12" t="s">
        <v>60</v>
      </c>
      <c r="B15" s="13" t="s">
        <v>7</v>
      </c>
      <c r="C15" s="13">
        <v>-452</v>
      </c>
      <c r="D15" s="13" t="s">
        <v>7</v>
      </c>
      <c r="E15" s="13" t="s">
        <v>7</v>
      </c>
      <c r="F15" s="13" t="s">
        <v>7</v>
      </c>
    </row>
    <row r="16" spans="1:6" x14ac:dyDescent="0.35">
      <c r="A16" s="15" t="s">
        <v>61</v>
      </c>
      <c r="B16" s="17">
        <v>-99</v>
      </c>
      <c r="C16" s="17">
        <v>0</v>
      </c>
      <c r="D16" s="17">
        <v>-146</v>
      </c>
      <c r="E16" s="17">
        <v>-150</v>
      </c>
      <c r="F16" s="17">
        <v>-53</v>
      </c>
    </row>
    <row r="17" spans="1:6" x14ac:dyDescent="0.35">
      <c r="A17" s="12" t="s">
        <v>62</v>
      </c>
      <c r="B17" s="13">
        <v>-155</v>
      </c>
      <c r="C17" s="13">
        <v>-64</v>
      </c>
      <c r="D17" s="13">
        <v>-189</v>
      </c>
      <c r="E17" s="13">
        <v>-130</v>
      </c>
      <c r="F17" s="13">
        <v>-198</v>
      </c>
    </row>
    <row r="18" spans="1:6" x14ac:dyDescent="0.35">
      <c r="A18" s="12" t="s">
        <v>63</v>
      </c>
      <c r="B18" s="13">
        <v>-2.2999999999999998</v>
      </c>
      <c r="C18" s="13">
        <v>173</v>
      </c>
      <c r="D18" s="13">
        <v>-202</v>
      </c>
      <c r="E18" s="13">
        <v>198</v>
      </c>
      <c r="F18" s="13" t="s">
        <v>7</v>
      </c>
    </row>
    <row r="19" spans="1:6" x14ac:dyDescent="0.35">
      <c r="A19" s="15" t="s">
        <v>64</v>
      </c>
      <c r="B19" s="17">
        <v>-256</v>
      </c>
      <c r="C19" s="17">
        <v>-342</v>
      </c>
      <c r="D19" s="17">
        <v>-536</v>
      </c>
      <c r="E19" s="17">
        <v>-82</v>
      </c>
      <c r="F19" s="17">
        <v>-251</v>
      </c>
    </row>
    <row r="20" spans="1:6" x14ac:dyDescent="0.35">
      <c r="A20" s="18" t="s">
        <v>65</v>
      </c>
      <c r="B20" s="18"/>
      <c r="C20" s="18"/>
      <c r="D20" s="18"/>
      <c r="E20" s="18"/>
      <c r="F20" s="18"/>
    </row>
    <row r="21" spans="1:6" x14ac:dyDescent="0.35">
      <c r="A21" s="12" t="s">
        <v>66</v>
      </c>
      <c r="B21" s="13" t="s">
        <v>7</v>
      </c>
      <c r="C21" s="13" t="s">
        <v>7</v>
      </c>
      <c r="D21" s="13" t="s">
        <v>7</v>
      </c>
      <c r="E21" s="13" t="s">
        <v>7</v>
      </c>
      <c r="F21" s="13" t="s">
        <v>7</v>
      </c>
    </row>
    <row r="22" spans="1:6" x14ac:dyDescent="0.35">
      <c r="A22" s="15" t="s">
        <v>67</v>
      </c>
      <c r="B22" s="17">
        <v>142</v>
      </c>
      <c r="C22" s="17">
        <v>-499</v>
      </c>
      <c r="D22" s="17">
        <v>-211</v>
      </c>
      <c r="E22" s="17">
        <v>364</v>
      </c>
      <c r="F22" s="17">
        <v>288</v>
      </c>
    </row>
    <row r="23" spans="1:6" x14ac:dyDescent="0.35">
      <c r="A23" s="12" t="s">
        <v>68</v>
      </c>
      <c r="B23" s="13">
        <v>929</v>
      </c>
      <c r="C23" s="14">
        <v>1428</v>
      </c>
      <c r="D23" s="14">
        <v>1639</v>
      </c>
      <c r="E23" s="14">
        <v>1275</v>
      </c>
      <c r="F23" s="13">
        <v>987</v>
      </c>
    </row>
    <row r="24" spans="1:6" x14ac:dyDescent="0.35">
      <c r="A24" s="12" t="s">
        <v>69</v>
      </c>
      <c r="B24" s="14">
        <v>1070</v>
      </c>
      <c r="C24" s="13">
        <v>929</v>
      </c>
      <c r="D24" s="14">
        <v>1428</v>
      </c>
      <c r="E24" s="14">
        <v>1639</v>
      </c>
      <c r="F24" s="14">
        <v>1275</v>
      </c>
    </row>
    <row r="25" spans="1:6" x14ac:dyDescent="0.35">
      <c r="A25" s="18" t="s">
        <v>37</v>
      </c>
      <c r="B25" s="18"/>
      <c r="C25" s="18"/>
      <c r="D25" s="18"/>
      <c r="E25" s="18"/>
      <c r="F25" s="18"/>
    </row>
    <row r="26" spans="1:6" x14ac:dyDescent="0.35">
      <c r="A26" s="12" t="s">
        <v>38</v>
      </c>
      <c r="B26" s="13">
        <v>5.0999999999999996</v>
      </c>
      <c r="C26" s="13">
        <v>5.6</v>
      </c>
      <c r="D26" s="13">
        <v>5.9</v>
      </c>
      <c r="E26" s="13">
        <v>4.7</v>
      </c>
      <c r="F26" s="13">
        <v>2.4</v>
      </c>
    </row>
    <row r="27" spans="1:6" x14ac:dyDescent="0.35">
      <c r="A27" s="12" t="s">
        <v>52</v>
      </c>
      <c r="B27" s="13">
        <v>21</v>
      </c>
      <c r="C27" s="13">
        <v>5.6</v>
      </c>
      <c r="D27" s="13">
        <v>8.1</v>
      </c>
      <c r="E27" s="13">
        <v>9.1</v>
      </c>
      <c r="F27" s="13">
        <v>8.8000000000000007</v>
      </c>
    </row>
    <row r="28" spans="1:6" x14ac:dyDescent="0.35">
      <c r="A28" s="12" t="s">
        <v>51</v>
      </c>
      <c r="B28" s="13">
        <v>134</v>
      </c>
      <c r="C28" s="13">
        <v>143</v>
      </c>
      <c r="D28" s="13">
        <v>90</v>
      </c>
      <c r="E28" s="13">
        <v>90</v>
      </c>
      <c r="F28" s="13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971A-5AA3-4982-8028-C0513E7B3DAA}">
  <dimension ref="A1:F39"/>
  <sheetViews>
    <sheetView workbookViewId="0">
      <selection activeCell="B15" sqref="B15"/>
    </sheetView>
  </sheetViews>
  <sheetFormatPr defaultColWidth="8.81640625" defaultRowHeight="14.5" x14ac:dyDescent="0.35"/>
  <cols>
    <col min="2" max="6" width="4.453125" bestFit="1" customWidth="1"/>
  </cols>
  <sheetData>
    <row r="1" spans="1:6" ht="31.5" x14ac:dyDescent="0.35">
      <c r="A1" s="1" t="s">
        <v>107</v>
      </c>
      <c r="B1" s="2">
        <v>2023</v>
      </c>
      <c r="C1" s="2">
        <v>2022</v>
      </c>
      <c r="D1" s="2">
        <v>2021</v>
      </c>
      <c r="E1" s="2">
        <v>2020</v>
      </c>
      <c r="F1" s="2">
        <v>2019</v>
      </c>
    </row>
    <row r="2" spans="1:6" x14ac:dyDescent="0.35">
      <c r="A2" s="43" t="s">
        <v>70</v>
      </c>
      <c r="B2" s="43"/>
      <c r="C2" s="43"/>
      <c r="D2" s="43"/>
      <c r="E2" s="43"/>
      <c r="F2" s="43"/>
    </row>
    <row r="3" spans="1:6" ht="31.5" x14ac:dyDescent="0.35">
      <c r="A3" s="4" t="s">
        <v>71</v>
      </c>
      <c r="B3" s="5">
        <v>1070</v>
      </c>
      <c r="C3" s="6">
        <v>929</v>
      </c>
      <c r="D3" s="5">
        <v>1428</v>
      </c>
      <c r="E3" s="5">
        <v>1639</v>
      </c>
      <c r="F3" s="5">
        <v>1275</v>
      </c>
    </row>
    <row r="4" spans="1:6" ht="31.5" x14ac:dyDescent="0.35">
      <c r="A4" s="4" t="s">
        <v>72</v>
      </c>
      <c r="B4" s="28">
        <v>70</v>
      </c>
      <c r="C4" s="6">
        <v>132</v>
      </c>
      <c r="D4" s="6">
        <v>76</v>
      </c>
      <c r="E4" s="6">
        <v>59</v>
      </c>
      <c r="F4" s="6">
        <v>59</v>
      </c>
    </row>
    <row r="5" spans="1:6" ht="21.5" x14ac:dyDescent="0.35">
      <c r="A5" s="4" t="s">
        <v>73</v>
      </c>
      <c r="B5" s="5">
        <v>5302</v>
      </c>
      <c r="C5" s="5">
        <v>5134</v>
      </c>
      <c r="D5" s="5">
        <v>3653</v>
      </c>
      <c r="E5" s="5">
        <v>3555</v>
      </c>
      <c r="F5" s="5">
        <v>3115</v>
      </c>
    </row>
    <row r="6" spans="1:6" ht="21.5" x14ac:dyDescent="0.35">
      <c r="A6" s="4" t="s">
        <v>74</v>
      </c>
      <c r="B6" s="6">
        <v>22</v>
      </c>
      <c r="C6" s="6">
        <v>18</v>
      </c>
      <c r="D6" s="6">
        <v>7.4</v>
      </c>
      <c r="E6" s="6">
        <v>15</v>
      </c>
      <c r="F6" s="6">
        <v>8.8000000000000007</v>
      </c>
    </row>
    <row r="7" spans="1:6" ht="31.5" x14ac:dyDescent="0.35">
      <c r="A7" s="4" t="s">
        <v>75</v>
      </c>
      <c r="B7" s="6" t="s">
        <v>7</v>
      </c>
      <c r="C7" s="6" t="s">
        <v>7</v>
      </c>
      <c r="D7" s="6" t="s">
        <v>7</v>
      </c>
      <c r="E7" s="6" t="s">
        <v>7</v>
      </c>
      <c r="F7" s="6" t="s">
        <v>7</v>
      </c>
    </row>
    <row r="8" spans="1:6" ht="32.5" x14ac:dyDescent="0.35">
      <c r="A8" s="7" t="s">
        <v>76</v>
      </c>
      <c r="B8" s="8">
        <v>6465</v>
      </c>
      <c r="C8" s="8">
        <v>6213</v>
      </c>
      <c r="D8" s="8">
        <v>5164</v>
      </c>
      <c r="E8" s="8">
        <v>5267</v>
      </c>
      <c r="F8" s="8">
        <v>4458</v>
      </c>
    </row>
    <row r="9" spans="1:6" ht="41.5" x14ac:dyDescent="0.35">
      <c r="A9" s="4" t="s">
        <v>77</v>
      </c>
      <c r="B9" s="6">
        <v>40</v>
      </c>
      <c r="C9" s="6">
        <v>46</v>
      </c>
      <c r="D9" s="6">
        <v>49</v>
      </c>
      <c r="E9" s="6">
        <v>51</v>
      </c>
      <c r="F9" s="6">
        <v>43</v>
      </c>
    </row>
    <row r="10" spans="1:6" ht="21.5" x14ac:dyDescent="0.35">
      <c r="A10" s="4" t="s">
        <v>78</v>
      </c>
      <c r="B10" s="6">
        <v>17</v>
      </c>
      <c r="C10" s="6">
        <v>17</v>
      </c>
      <c r="D10" s="6">
        <v>17</v>
      </c>
      <c r="E10" s="6">
        <v>17</v>
      </c>
      <c r="F10" s="6">
        <v>17</v>
      </c>
    </row>
    <row r="11" spans="1:6" ht="21.5" x14ac:dyDescent="0.35">
      <c r="A11" s="4" t="s">
        <v>79</v>
      </c>
      <c r="B11" s="6" t="s">
        <v>7</v>
      </c>
      <c r="C11" s="6" t="s">
        <v>7</v>
      </c>
      <c r="D11" s="6" t="s">
        <v>7</v>
      </c>
      <c r="E11" s="6" t="s">
        <v>7</v>
      </c>
      <c r="F11" s="6" t="s">
        <v>7</v>
      </c>
    </row>
    <row r="12" spans="1:6" ht="21.5" x14ac:dyDescent="0.35">
      <c r="A12" s="4" t="s">
        <v>80</v>
      </c>
      <c r="B12" s="6">
        <v>223</v>
      </c>
      <c r="C12" s="6">
        <v>190</v>
      </c>
      <c r="D12" s="6">
        <v>282</v>
      </c>
      <c r="E12" s="6">
        <v>262</v>
      </c>
      <c r="F12" s="6">
        <v>375</v>
      </c>
    </row>
    <row r="13" spans="1:6" ht="31.5" x14ac:dyDescent="0.35">
      <c r="A13" s="4" t="s">
        <v>81</v>
      </c>
      <c r="B13" s="6" t="s">
        <v>7</v>
      </c>
      <c r="C13" s="6" t="s">
        <v>7</v>
      </c>
      <c r="D13" s="6" t="s">
        <v>7</v>
      </c>
      <c r="E13" s="6" t="s">
        <v>7</v>
      </c>
      <c r="F13" s="6" t="s">
        <v>7</v>
      </c>
    </row>
    <row r="14" spans="1:6" ht="21.5" x14ac:dyDescent="0.35">
      <c r="A14" s="4" t="s">
        <v>82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</row>
    <row r="15" spans="1:6" ht="22" x14ac:dyDescent="0.35">
      <c r="A15" s="7" t="s">
        <v>83</v>
      </c>
      <c r="B15" s="8">
        <v>6860</v>
      </c>
      <c r="C15" s="8">
        <v>6588</v>
      </c>
      <c r="D15" s="8">
        <v>5552</v>
      </c>
      <c r="E15" s="8">
        <v>5651</v>
      </c>
      <c r="F15" s="8">
        <v>4938</v>
      </c>
    </row>
    <row r="16" spans="1:6" x14ac:dyDescent="0.35">
      <c r="A16" s="43" t="s">
        <v>84</v>
      </c>
      <c r="B16" s="43"/>
      <c r="C16" s="43"/>
      <c r="D16" s="43"/>
      <c r="E16" s="43"/>
      <c r="F16" s="43"/>
    </row>
    <row r="17" spans="1:6" ht="21.5" x14ac:dyDescent="0.35">
      <c r="A17" s="4" t="s">
        <v>85</v>
      </c>
      <c r="B17" s="6">
        <v>603</v>
      </c>
      <c r="C17" s="6">
        <v>636</v>
      </c>
      <c r="D17" s="6">
        <v>509</v>
      </c>
      <c r="E17" s="6">
        <v>586</v>
      </c>
      <c r="F17" s="6">
        <v>621</v>
      </c>
    </row>
    <row r="18" spans="1:6" ht="21.5" x14ac:dyDescent="0.35">
      <c r="A18" s="4" t="s">
        <v>86</v>
      </c>
      <c r="B18" s="6">
        <v>189</v>
      </c>
      <c r="C18" s="6">
        <v>190</v>
      </c>
      <c r="D18" s="6">
        <v>315</v>
      </c>
      <c r="E18" s="6">
        <v>299</v>
      </c>
      <c r="F18" s="6">
        <v>248</v>
      </c>
    </row>
    <row r="19" spans="1:6" ht="31.5" x14ac:dyDescent="0.35">
      <c r="A19" s="4" t="s">
        <v>87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</row>
    <row r="20" spans="1:6" ht="51.5" x14ac:dyDescent="0.35">
      <c r="A20" s="4" t="s">
        <v>88</v>
      </c>
      <c r="B20" s="6">
        <v>2.2000000000000002</v>
      </c>
      <c r="C20" s="6">
        <v>2.1</v>
      </c>
      <c r="D20" s="6">
        <v>1.5</v>
      </c>
      <c r="E20" s="6">
        <v>201</v>
      </c>
      <c r="F20" s="6" t="s">
        <v>7</v>
      </c>
    </row>
    <row r="21" spans="1:6" ht="41.5" x14ac:dyDescent="0.35">
      <c r="A21" s="4" t="s">
        <v>89</v>
      </c>
      <c r="B21" s="5">
        <v>1092</v>
      </c>
      <c r="C21" s="5">
        <v>1142</v>
      </c>
      <c r="D21" s="6">
        <v>856</v>
      </c>
      <c r="E21" s="6">
        <v>838</v>
      </c>
      <c r="F21" s="6">
        <v>706</v>
      </c>
    </row>
    <row r="22" spans="1:6" ht="32.5" x14ac:dyDescent="0.35">
      <c r="A22" s="7" t="s">
        <v>90</v>
      </c>
      <c r="B22" s="8">
        <v>1886</v>
      </c>
      <c r="C22" s="8">
        <v>1970</v>
      </c>
      <c r="D22" s="8">
        <v>1682</v>
      </c>
      <c r="E22" s="8">
        <v>1924</v>
      </c>
      <c r="F22" s="8">
        <v>1575</v>
      </c>
    </row>
    <row r="23" spans="1:6" ht="21.5" x14ac:dyDescent="0.35">
      <c r="A23" s="4" t="s">
        <v>91</v>
      </c>
      <c r="B23" s="6">
        <v>663</v>
      </c>
      <c r="C23" s="6">
        <v>664</v>
      </c>
      <c r="D23" s="6">
        <v>302</v>
      </c>
      <c r="E23" s="6">
        <v>301</v>
      </c>
      <c r="F23" s="6">
        <v>300</v>
      </c>
    </row>
    <row r="24" spans="1:6" x14ac:dyDescent="0.35">
      <c r="A24" s="4" t="s">
        <v>92</v>
      </c>
      <c r="B24" s="6">
        <v>665</v>
      </c>
      <c r="C24" s="6">
        <v>666</v>
      </c>
      <c r="D24" s="6">
        <v>303</v>
      </c>
      <c r="E24" s="6">
        <v>503</v>
      </c>
      <c r="F24" s="6">
        <v>300</v>
      </c>
    </row>
    <row r="25" spans="1:6" ht="22" x14ac:dyDescent="0.35">
      <c r="A25" s="7" t="s">
        <v>93</v>
      </c>
      <c r="B25" s="9" t="s">
        <v>7</v>
      </c>
      <c r="C25" s="9" t="s">
        <v>7</v>
      </c>
      <c r="D25" s="9" t="s">
        <v>7</v>
      </c>
      <c r="E25" s="9" t="s">
        <v>7</v>
      </c>
      <c r="F25" s="9" t="s">
        <v>7</v>
      </c>
    </row>
    <row r="26" spans="1:6" ht="21.5" x14ac:dyDescent="0.35">
      <c r="A26" s="4" t="s">
        <v>17</v>
      </c>
      <c r="B26" s="6" t="s">
        <v>7</v>
      </c>
      <c r="C26" s="6" t="s">
        <v>7</v>
      </c>
      <c r="D26" s="6" t="s">
        <v>7</v>
      </c>
      <c r="E26" s="6" t="s">
        <v>7</v>
      </c>
      <c r="F26" s="6" t="s">
        <v>7</v>
      </c>
    </row>
    <row r="27" spans="1:6" ht="31.5" x14ac:dyDescent="0.35">
      <c r="A27" s="4" t="s">
        <v>94</v>
      </c>
      <c r="B27" s="6">
        <v>979</v>
      </c>
      <c r="C27" s="6">
        <v>818</v>
      </c>
      <c r="D27" s="6">
        <v>393</v>
      </c>
      <c r="E27" s="6">
        <v>324</v>
      </c>
      <c r="F27" s="6">
        <v>100</v>
      </c>
    </row>
    <row r="28" spans="1:6" ht="22" x14ac:dyDescent="0.35">
      <c r="A28" s="7" t="s">
        <v>95</v>
      </c>
      <c r="B28" s="8">
        <v>3527</v>
      </c>
      <c r="C28" s="8">
        <v>3452</v>
      </c>
      <c r="D28" s="8">
        <v>2377</v>
      </c>
      <c r="E28" s="8">
        <v>2549</v>
      </c>
      <c r="F28" s="8">
        <v>1975</v>
      </c>
    </row>
    <row r="29" spans="1:6" x14ac:dyDescent="0.35">
      <c r="A29" s="43" t="s">
        <v>96</v>
      </c>
      <c r="B29" s="43"/>
      <c r="C29" s="43"/>
      <c r="D29" s="43"/>
      <c r="E29" s="43"/>
      <c r="F29" s="43"/>
    </row>
    <row r="30" spans="1:6" ht="21.5" x14ac:dyDescent="0.35">
      <c r="A30" s="4" t="s">
        <v>97</v>
      </c>
      <c r="B30" s="6">
        <v>6.3</v>
      </c>
      <c r="C30" s="6">
        <v>6.5</v>
      </c>
      <c r="D30" s="6">
        <v>6.6</v>
      </c>
      <c r="E30" s="6">
        <v>6.8</v>
      </c>
      <c r="F30" s="6">
        <v>7</v>
      </c>
    </row>
    <row r="31" spans="1:6" ht="31.5" x14ac:dyDescent="0.35">
      <c r="A31" s="4" t="s">
        <v>98</v>
      </c>
      <c r="B31" s="6">
        <v>50</v>
      </c>
      <c r="C31" s="6">
        <v>50</v>
      </c>
      <c r="D31" s="6">
        <v>50</v>
      </c>
      <c r="E31" s="6">
        <v>50</v>
      </c>
      <c r="F31" s="6">
        <v>50</v>
      </c>
    </row>
    <row r="32" spans="1:6" ht="41.5" x14ac:dyDescent="0.35">
      <c r="A32" s="4" t="s">
        <v>99</v>
      </c>
      <c r="B32" s="5">
        <v>3276</v>
      </c>
      <c r="C32" s="5">
        <v>3080</v>
      </c>
      <c r="D32" s="5">
        <v>3119</v>
      </c>
      <c r="E32" s="5">
        <v>3045</v>
      </c>
      <c r="F32" s="5">
        <v>2907</v>
      </c>
    </row>
    <row r="33" spans="1:6" ht="31.5" x14ac:dyDescent="0.35">
      <c r="A33" s="4" t="s">
        <v>100</v>
      </c>
      <c r="B33" s="6" t="s">
        <v>7</v>
      </c>
      <c r="C33" s="6" t="s">
        <v>7</v>
      </c>
      <c r="D33" s="6" t="s">
        <v>7</v>
      </c>
      <c r="E33" s="6" t="s">
        <v>7</v>
      </c>
      <c r="F33" s="6" t="s">
        <v>7</v>
      </c>
    </row>
    <row r="34" spans="1:6" ht="21.5" x14ac:dyDescent="0.35">
      <c r="A34" s="4" t="s">
        <v>101</v>
      </c>
      <c r="B34" s="6" t="s">
        <v>7</v>
      </c>
      <c r="C34" s="6" t="s">
        <v>7</v>
      </c>
      <c r="D34" s="6" t="s">
        <v>7</v>
      </c>
      <c r="E34" s="6" t="s">
        <v>7</v>
      </c>
      <c r="F34" s="6" t="s">
        <v>7</v>
      </c>
    </row>
    <row r="35" spans="1:6" ht="21.5" x14ac:dyDescent="0.35">
      <c r="A35" s="4" t="s">
        <v>102</v>
      </c>
      <c r="B35" s="6" t="s">
        <v>7</v>
      </c>
      <c r="C35" s="6" t="s">
        <v>7</v>
      </c>
      <c r="D35" s="6" t="s">
        <v>7</v>
      </c>
      <c r="E35" s="6" t="s">
        <v>7</v>
      </c>
      <c r="F35" s="6" t="s">
        <v>7</v>
      </c>
    </row>
    <row r="36" spans="1:6" ht="22" x14ac:dyDescent="0.35">
      <c r="A36" s="7" t="s">
        <v>103</v>
      </c>
      <c r="B36" s="8">
        <v>3332</v>
      </c>
      <c r="C36" s="8">
        <v>3136</v>
      </c>
      <c r="D36" s="8">
        <v>3175</v>
      </c>
      <c r="E36" s="8">
        <v>3102</v>
      </c>
      <c r="F36" s="8">
        <v>2963</v>
      </c>
    </row>
    <row r="37" spans="1:6" ht="43" x14ac:dyDescent="0.35">
      <c r="A37" s="7" t="s">
        <v>104</v>
      </c>
      <c r="B37" s="8">
        <v>6860</v>
      </c>
      <c r="C37" s="8">
        <v>6588</v>
      </c>
      <c r="D37" s="8">
        <v>5552</v>
      </c>
      <c r="E37" s="8">
        <v>5651</v>
      </c>
      <c r="F37" s="8">
        <v>4938</v>
      </c>
    </row>
    <row r="38" spans="1:6" ht="41.5" x14ac:dyDescent="0.35">
      <c r="A38" s="4" t="s">
        <v>105</v>
      </c>
      <c r="B38" s="6">
        <v>108</v>
      </c>
      <c r="C38" s="6">
        <v>111</v>
      </c>
      <c r="D38" s="6">
        <v>112</v>
      </c>
      <c r="E38" s="6">
        <v>116</v>
      </c>
      <c r="F38" s="6">
        <v>110</v>
      </c>
    </row>
    <row r="39" spans="1:6" ht="51.5" x14ac:dyDescent="0.35">
      <c r="A39" s="4" t="s">
        <v>106</v>
      </c>
      <c r="B39" s="6">
        <v>8.9600000000000009</v>
      </c>
      <c r="C39" s="6">
        <v>9.23</v>
      </c>
      <c r="D39" s="6">
        <v>9.8000000000000007</v>
      </c>
      <c r="E39" s="6">
        <v>10</v>
      </c>
      <c r="F39" s="6">
        <v>9.5399999999999991</v>
      </c>
    </row>
  </sheetData>
  <mergeCells count="3">
    <mergeCell ref="A2:F2"/>
    <mergeCell ref="A16:F16"/>
    <mergeCell ref="A29:F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ED39-33C3-44A8-BFE7-2FFDBBEE344A}">
  <dimension ref="A1:F47"/>
  <sheetViews>
    <sheetView workbookViewId="0">
      <selection activeCell="D3" sqref="D3"/>
    </sheetView>
  </sheetViews>
  <sheetFormatPr defaultColWidth="8.81640625" defaultRowHeight="14.5" x14ac:dyDescent="0.35"/>
  <cols>
    <col min="1" max="1" width="36" bestFit="1" customWidth="1"/>
    <col min="2" max="6" width="4.453125" bestFit="1" customWidth="1"/>
  </cols>
  <sheetData>
    <row r="1" spans="1:6" x14ac:dyDescent="0.35">
      <c r="A1" s="10" t="s">
        <v>108</v>
      </c>
      <c r="B1" s="11">
        <v>2023</v>
      </c>
      <c r="C1" s="11">
        <v>2022</v>
      </c>
      <c r="D1" s="11">
        <v>2021</v>
      </c>
      <c r="E1" s="11">
        <v>2020</v>
      </c>
      <c r="F1" s="11">
        <v>2019</v>
      </c>
    </row>
    <row r="2" spans="1:6" x14ac:dyDescent="0.35">
      <c r="A2" s="18" t="s">
        <v>1</v>
      </c>
      <c r="B2" s="18"/>
      <c r="C2" s="18"/>
      <c r="D2" s="18"/>
      <c r="E2" s="18"/>
      <c r="F2" s="18"/>
    </row>
    <row r="3" spans="1:6" x14ac:dyDescent="0.35">
      <c r="A3" s="12" t="s">
        <v>2</v>
      </c>
      <c r="B3" s="14">
        <v>2127</v>
      </c>
      <c r="C3" s="14">
        <v>2140</v>
      </c>
      <c r="D3" s="14">
        <v>1939</v>
      </c>
      <c r="E3" s="14">
        <v>1339</v>
      </c>
      <c r="F3" s="14">
        <v>2112</v>
      </c>
    </row>
    <row r="4" spans="1:6" x14ac:dyDescent="0.35">
      <c r="A4" s="18" t="s">
        <v>3</v>
      </c>
      <c r="B4" s="18"/>
      <c r="C4" s="18"/>
      <c r="D4" s="18"/>
      <c r="E4" s="18"/>
      <c r="F4" s="18"/>
    </row>
    <row r="5" spans="1:6" x14ac:dyDescent="0.35">
      <c r="A5" s="12" t="s">
        <v>4</v>
      </c>
      <c r="B5" s="14">
        <v>1619</v>
      </c>
      <c r="C5" s="14">
        <v>1788</v>
      </c>
      <c r="D5" s="14">
        <v>1525</v>
      </c>
      <c r="E5" s="14">
        <v>1097</v>
      </c>
      <c r="F5" s="14">
        <v>1608</v>
      </c>
    </row>
    <row r="6" spans="1:6" x14ac:dyDescent="0.35">
      <c r="A6" s="12" t="s">
        <v>5</v>
      </c>
      <c r="B6" s="13">
        <v>109</v>
      </c>
      <c r="C6" s="13">
        <v>102</v>
      </c>
      <c r="D6" s="13">
        <v>93</v>
      </c>
      <c r="E6" s="13">
        <v>94</v>
      </c>
      <c r="F6" s="13">
        <v>93</v>
      </c>
    </row>
    <row r="7" spans="1:6" x14ac:dyDescent="0.35">
      <c r="A7" s="12" t="s">
        <v>6</v>
      </c>
      <c r="B7" s="13" t="s">
        <v>7</v>
      </c>
      <c r="C7" s="13" t="s">
        <v>7</v>
      </c>
      <c r="D7" s="13" t="s">
        <v>7</v>
      </c>
      <c r="E7" s="13" t="s">
        <v>7</v>
      </c>
      <c r="F7" s="13" t="s">
        <v>7</v>
      </c>
    </row>
    <row r="8" spans="1:6" x14ac:dyDescent="0.35">
      <c r="A8" s="12" t="s">
        <v>8</v>
      </c>
      <c r="B8" s="13" t="s">
        <v>7</v>
      </c>
      <c r="C8" s="13" t="s">
        <v>7</v>
      </c>
      <c r="D8" s="13" t="s">
        <v>7</v>
      </c>
      <c r="E8" s="13" t="s">
        <v>7</v>
      </c>
      <c r="F8" s="13" t="s">
        <v>7</v>
      </c>
    </row>
    <row r="9" spans="1:6" x14ac:dyDescent="0.35">
      <c r="A9" s="12" t="s">
        <v>9</v>
      </c>
      <c r="B9" s="13" t="s">
        <v>7</v>
      </c>
      <c r="C9" s="13" t="s">
        <v>7</v>
      </c>
      <c r="D9" s="13" t="s">
        <v>7</v>
      </c>
      <c r="E9" s="13" t="s">
        <v>7</v>
      </c>
      <c r="F9" s="13" t="s">
        <v>7</v>
      </c>
    </row>
    <row r="10" spans="1:6" x14ac:dyDescent="0.35">
      <c r="A10" s="15" t="s">
        <v>10</v>
      </c>
      <c r="B10" s="16">
        <v>1728</v>
      </c>
      <c r="C10" s="16">
        <v>1890</v>
      </c>
      <c r="D10" s="16">
        <v>1618</v>
      </c>
      <c r="E10" s="16">
        <v>1191</v>
      </c>
      <c r="F10" s="16">
        <v>1701</v>
      </c>
    </row>
    <row r="11" spans="1:6" x14ac:dyDescent="0.35">
      <c r="A11" s="15" t="s">
        <v>11</v>
      </c>
      <c r="B11" s="17">
        <v>399</v>
      </c>
      <c r="C11" s="17">
        <v>250</v>
      </c>
      <c r="D11" s="17">
        <v>321</v>
      </c>
      <c r="E11" s="17">
        <v>148</v>
      </c>
      <c r="F11" s="17">
        <v>411</v>
      </c>
    </row>
    <row r="12" spans="1:6" x14ac:dyDescent="0.35">
      <c r="A12" s="12" t="s">
        <v>12</v>
      </c>
      <c r="B12" s="13">
        <v>0</v>
      </c>
      <c r="C12" s="13">
        <v>-2</v>
      </c>
      <c r="D12" s="13">
        <v>-2</v>
      </c>
      <c r="E12" s="13">
        <v>-3</v>
      </c>
      <c r="F12" s="13">
        <v>-6</v>
      </c>
    </row>
    <row r="13" spans="1:6" x14ac:dyDescent="0.35">
      <c r="A13" s="18" t="s">
        <v>13</v>
      </c>
      <c r="B13" s="18"/>
      <c r="C13" s="18"/>
      <c r="D13" s="18"/>
      <c r="E13" s="18"/>
      <c r="F13" s="18"/>
    </row>
    <row r="14" spans="1:6" x14ac:dyDescent="0.35">
      <c r="A14" s="15" t="s">
        <v>14</v>
      </c>
      <c r="B14" s="17">
        <v>395</v>
      </c>
      <c r="C14" s="17">
        <v>246</v>
      </c>
      <c r="D14" s="17">
        <v>314</v>
      </c>
      <c r="E14" s="17">
        <v>140</v>
      </c>
      <c r="F14" s="17">
        <v>406</v>
      </c>
    </row>
    <row r="15" spans="1:6" x14ac:dyDescent="0.35">
      <c r="A15" s="12" t="s">
        <v>15</v>
      </c>
      <c r="B15" s="13">
        <v>97</v>
      </c>
      <c r="C15" s="13">
        <v>49</v>
      </c>
      <c r="D15" s="13">
        <v>60</v>
      </c>
      <c r="E15" s="13">
        <v>27</v>
      </c>
      <c r="F15" s="13">
        <v>77</v>
      </c>
    </row>
    <row r="16" spans="1:6" x14ac:dyDescent="0.35">
      <c r="A16" s="15" t="s">
        <v>16</v>
      </c>
      <c r="B16" s="17">
        <v>298</v>
      </c>
      <c r="C16" s="17">
        <v>197</v>
      </c>
      <c r="D16" s="17">
        <v>254</v>
      </c>
      <c r="E16" s="17">
        <v>113</v>
      </c>
      <c r="F16" s="17">
        <v>329</v>
      </c>
    </row>
    <row r="17" spans="1:6" x14ac:dyDescent="0.35">
      <c r="A17" s="12" t="s">
        <v>17</v>
      </c>
      <c r="B17" s="13" t="s">
        <v>7</v>
      </c>
      <c r="C17" s="13" t="s">
        <v>7</v>
      </c>
      <c r="D17" s="13" t="s">
        <v>7</v>
      </c>
      <c r="E17" s="13" t="s">
        <v>7</v>
      </c>
      <c r="F17" s="13" t="s">
        <v>7</v>
      </c>
    </row>
    <row r="18" spans="1:6" x14ac:dyDescent="0.35">
      <c r="A18" s="15" t="s">
        <v>18</v>
      </c>
      <c r="B18" s="17">
        <v>298</v>
      </c>
      <c r="C18" s="17">
        <v>197</v>
      </c>
      <c r="D18" s="17">
        <v>254</v>
      </c>
      <c r="E18" s="17">
        <v>113</v>
      </c>
      <c r="F18" s="17">
        <v>329</v>
      </c>
    </row>
    <row r="19" spans="1:6" x14ac:dyDescent="0.35">
      <c r="A19" s="12" t="s">
        <v>19</v>
      </c>
      <c r="B19" s="13" t="s">
        <v>7</v>
      </c>
      <c r="C19" s="13" t="s">
        <v>7</v>
      </c>
      <c r="D19" s="13" t="s">
        <v>7</v>
      </c>
      <c r="E19" s="13" t="s">
        <v>7</v>
      </c>
      <c r="F19" s="13" t="s">
        <v>7</v>
      </c>
    </row>
    <row r="20" spans="1:6" x14ac:dyDescent="0.35">
      <c r="A20" s="15" t="s">
        <v>20</v>
      </c>
      <c r="B20" s="17">
        <v>298</v>
      </c>
      <c r="C20" s="17">
        <v>197</v>
      </c>
      <c r="D20" s="17">
        <v>254</v>
      </c>
      <c r="E20" s="17">
        <v>113</v>
      </c>
      <c r="F20" s="17">
        <v>329</v>
      </c>
    </row>
    <row r="21" spans="1:6" x14ac:dyDescent="0.35">
      <c r="A21" s="15" t="s">
        <v>21</v>
      </c>
      <c r="B21" s="17">
        <v>298</v>
      </c>
      <c r="C21" s="17">
        <v>197</v>
      </c>
      <c r="D21" s="17">
        <v>254</v>
      </c>
      <c r="E21" s="17">
        <v>113</v>
      </c>
      <c r="F21" s="17">
        <v>329</v>
      </c>
    </row>
    <row r="22" spans="1:6" x14ac:dyDescent="0.35">
      <c r="A22" s="15" t="s">
        <v>22</v>
      </c>
      <c r="B22" s="17">
        <v>298</v>
      </c>
      <c r="C22" s="17">
        <v>197</v>
      </c>
      <c r="D22" s="17">
        <v>254</v>
      </c>
      <c r="E22" s="17">
        <v>113</v>
      </c>
      <c r="F22" s="17">
        <v>329</v>
      </c>
    </row>
    <row r="23" spans="1:6" x14ac:dyDescent="0.35">
      <c r="A23" s="18" t="s">
        <v>23</v>
      </c>
      <c r="B23" s="18"/>
      <c r="C23" s="18"/>
      <c r="D23" s="18"/>
      <c r="E23" s="18"/>
      <c r="F23" s="18"/>
    </row>
    <row r="24" spans="1:6" x14ac:dyDescent="0.35">
      <c r="A24" s="12" t="s">
        <v>24</v>
      </c>
      <c r="B24" s="13">
        <v>327</v>
      </c>
      <c r="C24" s="13">
        <v>344</v>
      </c>
      <c r="D24" s="13">
        <v>344</v>
      </c>
      <c r="E24" s="13">
        <v>343</v>
      </c>
      <c r="F24" s="13">
        <v>356</v>
      </c>
    </row>
    <row r="25" spans="1:6" x14ac:dyDescent="0.35">
      <c r="A25" s="12" t="s">
        <v>25</v>
      </c>
      <c r="B25" s="13">
        <v>0.91</v>
      </c>
      <c r="C25" s="13">
        <v>0.56999999999999995</v>
      </c>
      <c r="D25" s="13">
        <v>0.74</v>
      </c>
      <c r="E25" s="13">
        <v>0.33</v>
      </c>
      <c r="F25" s="13">
        <v>0.92</v>
      </c>
    </row>
    <row r="26" spans="1:6" x14ac:dyDescent="0.35">
      <c r="A26" s="12" t="s">
        <v>26</v>
      </c>
      <c r="B26" s="13">
        <v>0.91</v>
      </c>
      <c r="C26" s="13">
        <v>0.56999999999999995</v>
      </c>
      <c r="D26" s="13">
        <v>0.74</v>
      </c>
      <c r="E26" s="13">
        <v>0.33</v>
      </c>
      <c r="F26" s="13">
        <v>0.92</v>
      </c>
    </row>
    <row r="27" spans="1:6" x14ac:dyDescent="0.35">
      <c r="A27" s="12" t="s">
        <v>27</v>
      </c>
      <c r="B27" s="13" t="s">
        <v>7</v>
      </c>
      <c r="C27" s="13" t="s">
        <v>7</v>
      </c>
      <c r="D27" s="13" t="s">
        <v>7</v>
      </c>
      <c r="E27" s="13" t="s">
        <v>7</v>
      </c>
      <c r="F27" s="13">
        <v>0</v>
      </c>
    </row>
    <row r="28" spans="1:6" x14ac:dyDescent="0.35">
      <c r="A28" s="12" t="s">
        <v>28</v>
      </c>
      <c r="B28" s="13">
        <v>328</v>
      </c>
      <c r="C28" s="13">
        <v>345</v>
      </c>
      <c r="D28" s="13">
        <v>345</v>
      </c>
      <c r="E28" s="13">
        <v>345</v>
      </c>
      <c r="F28" s="13">
        <v>358</v>
      </c>
    </row>
    <row r="29" spans="1:6" x14ac:dyDescent="0.35">
      <c r="A29" s="12" t="s">
        <v>29</v>
      </c>
      <c r="B29" s="13">
        <v>0.91</v>
      </c>
      <c r="C29" s="13">
        <v>0.56999999999999995</v>
      </c>
      <c r="D29" s="13">
        <v>0.74</v>
      </c>
      <c r="E29" s="13">
        <v>0.33</v>
      </c>
      <c r="F29" s="13">
        <v>0.92</v>
      </c>
    </row>
    <row r="30" spans="1:6" x14ac:dyDescent="0.35">
      <c r="A30" s="12" t="s">
        <v>30</v>
      </c>
      <c r="B30" s="13">
        <v>0.91</v>
      </c>
      <c r="C30" s="13">
        <v>0.56999999999999995</v>
      </c>
      <c r="D30" s="13">
        <v>0.74</v>
      </c>
      <c r="E30" s="13">
        <v>0.33</v>
      </c>
      <c r="F30" s="13">
        <v>0.92</v>
      </c>
    </row>
    <row r="31" spans="1:6" x14ac:dyDescent="0.35">
      <c r="A31" s="18" t="s">
        <v>31</v>
      </c>
      <c r="B31" s="18"/>
      <c r="C31" s="18"/>
      <c r="D31" s="18"/>
      <c r="E31" s="18"/>
      <c r="F31" s="18"/>
    </row>
    <row r="32" spans="1:6" x14ac:dyDescent="0.35">
      <c r="A32" s="12" t="s">
        <v>32</v>
      </c>
      <c r="B32" s="13">
        <v>0.3</v>
      </c>
      <c r="C32" s="13">
        <v>0.32</v>
      </c>
      <c r="D32" s="13">
        <v>0.25</v>
      </c>
      <c r="E32" s="13">
        <v>0</v>
      </c>
      <c r="F32" s="13">
        <v>0.3</v>
      </c>
    </row>
    <row r="33" spans="1:6" x14ac:dyDescent="0.35">
      <c r="A33" s="12" t="s">
        <v>33</v>
      </c>
      <c r="B33" s="13" t="s">
        <v>7</v>
      </c>
      <c r="C33" s="13" t="s">
        <v>7</v>
      </c>
      <c r="D33" s="13" t="s">
        <v>7</v>
      </c>
      <c r="E33" s="13">
        <v>0</v>
      </c>
      <c r="F33" s="13">
        <v>179</v>
      </c>
    </row>
    <row r="34" spans="1:6" x14ac:dyDescent="0.35">
      <c r="A34" s="18" t="s">
        <v>34</v>
      </c>
      <c r="B34" s="18"/>
      <c r="C34" s="18"/>
      <c r="D34" s="18"/>
      <c r="E34" s="18"/>
      <c r="F34" s="18"/>
    </row>
    <row r="35" spans="1:6" x14ac:dyDescent="0.35">
      <c r="A35" s="12" t="s">
        <v>35</v>
      </c>
      <c r="B35" s="13" t="s">
        <v>7</v>
      </c>
      <c r="C35" s="13" t="s">
        <v>7</v>
      </c>
      <c r="D35" s="13" t="s">
        <v>7</v>
      </c>
      <c r="E35" s="13" t="s">
        <v>7</v>
      </c>
      <c r="F35" s="13" t="s">
        <v>7</v>
      </c>
    </row>
    <row r="36" spans="1:6" x14ac:dyDescent="0.35">
      <c r="A36" s="12" t="s">
        <v>36</v>
      </c>
      <c r="B36" s="13">
        <v>4</v>
      </c>
      <c r="C36" s="13">
        <v>2</v>
      </c>
      <c r="D36" s="13">
        <v>5</v>
      </c>
      <c r="E36" s="13">
        <v>5</v>
      </c>
      <c r="F36" s="13">
        <v>2</v>
      </c>
    </row>
    <row r="37" spans="1:6" x14ac:dyDescent="0.35">
      <c r="A37" s="18" t="s">
        <v>37</v>
      </c>
      <c r="B37" s="18"/>
      <c r="C37" s="18"/>
      <c r="D37" s="18"/>
      <c r="E37" s="18"/>
      <c r="F37" s="18"/>
    </row>
    <row r="38" spans="1:6" x14ac:dyDescent="0.35">
      <c r="A38" s="12" t="s">
        <v>38</v>
      </c>
      <c r="B38" s="13">
        <v>4</v>
      </c>
      <c r="C38" s="13">
        <v>5</v>
      </c>
      <c r="D38" s="13">
        <v>5</v>
      </c>
      <c r="E38" s="13">
        <v>7</v>
      </c>
      <c r="F38" s="13">
        <v>3</v>
      </c>
    </row>
    <row r="39" spans="1:6" x14ac:dyDescent="0.35">
      <c r="A39" s="12" t="s">
        <v>39</v>
      </c>
      <c r="B39" s="13" t="s">
        <v>7</v>
      </c>
      <c r="C39" s="13">
        <v>0</v>
      </c>
      <c r="D39" s="13">
        <v>1</v>
      </c>
      <c r="E39" s="13" t="s">
        <v>7</v>
      </c>
      <c r="F39" s="13" t="s">
        <v>7</v>
      </c>
    </row>
    <row r="40" spans="1:6" x14ac:dyDescent="0.35">
      <c r="A40" s="18" t="s">
        <v>40</v>
      </c>
      <c r="B40" s="18"/>
      <c r="C40" s="18"/>
      <c r="D40" s="18"/>
      <c r="E40" s="18"/>
      <c r="F40" s="18"/>
    </row>
    <row r="41" spans="1:6" x14ac:dyDescent="0.35">
      <c r="A41" s="15" t="s">
        <v>41</v>
      </c>
      <c r="B41" s="17">
        <v>395</v>
      </c>
      <c r="C41" s="17">
        <v>246</v>
      </c>
      <c r="D41" s="17">
        <v>315</v>
      </c>
      <c r="E41" s="17">
        <v>140</v>
      </c>
      <c r="F41" s="17">
        <v>406</v>
      </c>
    </row>
    <row r="42" spans="1:6" x14ac:dyDescent="0.35">
      <c r="A42" s="12" t="s">
        <v>42</v>
      </c>
      <c r="B42" s="13" t="s">
        <v>7</v>
      </c>
      <c r="C42" s="13">
        <v>0</v>
      </c>
      <c r="D42" s="13">
        <v>0.19</v>
      </c>
      <c r="E42" s="13" t="s">
        <v>7</v>
      </c>
      <c r="F42" s="13" t="s">
        <v>7</v>
      </c>
    </row>
    <row r="43" spans="1:6" x14ac:dyDescent="0.35">
      <c r="A43" s="12" t="s">
        <v>43</v>
      </c>
      <c r="B43" s="13">
        <v>97</v>
      </c>
      <c r="C43" s="13">
        <v>49</v>
      </c>
      <c r="D43" s="13">
        <v>60</v>
      </c>
      <c r="E43" s="13">
        <v>27</v>
      </c>
      <c r="F43" s="13">
        <v>77</v>
      </c>
    </row>
    <row r="44" spans="1:6" x14ac:dyDescent="0.35">
      <c r="A44" s="15" t="s">
        <v>44</v>
      </c>
      <c r="B44" s="17">
        <v>298</v>
      </c>
      <c r="C44" s="17">
        <v>197</v>
      </c>
      <c r="D44" s="17">
        <v>255</v>
      </c>
      <c r="E44" s="17">
        <v>113</v>
      </c>
      <c r="F44" s="17">
        <v>329</v>
      </c>
    </row>
    <row r="45" spans="1:6" x14ac:dyDescent="0.35">
      <c r="A45" s="15" t="s">
        <v>45</v>
      </c>
      <c r="B45" s="17">
        <v>298</v>
      </c>
      <c r="C45" s="17">
        <v>197</v>
      </c>
      <c r="D45" s="17">
        <v>255</v>
      </c>
      <c r="E45" s="17">
        <v>113</v>
      </c>
      <c r="F45" s="17">
        <v>329</v>
      </c>
    </row>
    <row r="46" spans="1:6" x14ac:dyDescent="0.35">
      <c r="A46" s="12" t="s">
        <v>46</v>
      </c>
      <c r="B46" s="13">
        <v>0.91</v>
      </c>
      <c r="C46" s="13">
        <v>0.56999999999999995</v>
      </c>
      <c r="D46" s="13">
        <v>0.74</v>
      </c>
      <c r="E46" s="13">
        <v>0.33</v>
      </c>
      <c r="F46" s="13">
        <v>0.92</v>
      </c>
    </row>
    <row r="47" spans="1:6" x14ac:dyDescent="0.35">
      <c r="A47" s="12" t="s">
        <v>47</v>
      </c>
      <c r="B47" s="13">
        <v>0.91</v>
      </c>
      <c r="C47" s="13">
        <v>0.56999999999999995</v>
      </c>
      <c r="D47" s="13">
        <v>0.74</v>
      </c>
      <c r="E47" s="13">
        <v>0.33</v>
      </c>
      <c r="F47" s="13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Horizontal analysis</vt:lpstr>
      <vt:lpstr>vertical analysis</vt:lpstr>
      <vt:lpstr>Taylor income statment </vt:lpstr>
      <vt:lpstr>Taylor cash flow </vt:lpstr>
      <vt:lpstr>Taylor balance sheet</vt:lpstr>
      <vt:lpstr> Berkeley group income stat.</vt:lpstr>
      <vt:lpstr>Berkeley group cash flow</vt:lpstr>
      <vt:lpstr>Berkeley group balance sheet </vt:lpstr>
      <vt:lpstr>Redrow Income statment</vt:lpstr>
      <vt:lpstr>Redrow cash flow</vt:lpstr>
      <vt:lpstr>Redrow balance sheet </vt:lpstr>
      <vt:lpstr> Persimmion income statment</vt:lpstr>
      <vt:lpstr>Persimmion Cash flow </vt:lpstr>
      <vt:lpstr>Persimmion balance sheet </vt:lpstr>
      <vt:lpstr>profitability</vt:lpstr>
      <vt:lpstr>Efficiency ratio</vt:lpstr>
      <vt:lpstr>Liqudity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Limica Andrew Lopes 2023 (N1242167)</dc:creator>
  <cp:lastModifiedBy>Limica Andrew Lopes 2023 (N1242167)</cp:lastModifiedBy>
  <cp:lastPrinted>2023-11-26T00:18:26Z</cp:lastPrinted>
  <dcterms:created xsi:type="dcterms:W3CDTF">2023-11-25T23:46:01Z</dcterms:created>
  <dcterms:modified xsi:type="dcterms:W3CDTF">2023-11-26T22:40:15Z</dcterms:modified>
</cp:coreProperties>
</file>