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 y Montos" sheetId="1" state="visible" r:id="rId2"/>
  </sheets>
  <definedNames>
    <definedName function="false" hidden="false" localSheetId="0" name="_xlnm.Print_Titles" vbProcedure="false">'Variables y Montos'!$1:$9</definedName>
    <definedName function="false" hidden="false" name="AFD_2018" vbProcedure="false">'Variables y Montos'!$A$16:$M$43</definedName>
    <definedName function="false" hidden="false" localSheetId="0" name="_xlnm.Print_Titles" vbProcedure="false">'Variables y Montos'!$1:$9</definedName>
    <definedName function="false" hidden="false" localSheetId="0" name="_xlnm.Print_Titles_0" vbProcedure="false">'Variables y Montos'!$1:$9</definedName>
    <definedName function="false" hidden="false" localSheetId="0" name="_xlnm.Print_Titles_0_0" vbProcedure="false">'Variables y Montos'!$1:$9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<sst xmlns="http://schemas.openxmlformats.org/spreadsheetml/2006/main" count="1048" uniqueCount="204">
  <si>
    <t xml:space="preserve">APORTE FISCAL DIRECTO (AFD)</t>
  </si>
  <si>
    <t xml:space="preserve">Periodo 2006-2018</t>
  </si>
  <si>
    <t xml:space="preserve">Miles de pesos nominales</t>
  </si>
  <si>
    <t xml:space="preserve">Decreto 128, año 1991 (última modificación DTO-116, Educación 21.06.2002)</t>
  </si>
  <si>
    <t xml:space="preserve">Santiago, octubre de 2018</t>
  </si>
  <si>
    <t xml:space="preserve">Fuente: Unidad de Finanzas-Unidad de Análisis, Departamento de Fortalecimiento Institucional, MINEDUC</t>
  </si>
  <si>
    <t xml:space="preserve">Tabla 1.</t>
  </si>
  <si>
    <t xml:space="preserve">APORTE FISCAL DIRECTO AÑO 2018</t>
  </si>
  <si>
    <t xml:space="preserve">INSTITUCIÓN</t>
  </si>
  <si>
    <t xml:space="preserve">VARIABLES DE LA ASIGNACIÓN DEL  5% </t>
  </si>
  <si>
    <t xml:space="preserve">% Asignación 5%</t>
  </si>
  <si>
    <t xml:space="preserve">M$ Asignado 5%</t>
  </si>
  <si>
    <t xml:space="preserve">M$ Asignado 95%</t>
  </si>
  <si>
    <t xml:space="preserve">M$ Total Asignado</t>
  </si>
  <si>
    <t xml:space="preserve">% simulado 5%</t>
  </si>
  <si>
    <t xml:space="preserve">M$ simulado 5%</t>
  </si>
  <si>
    <t xml:space="preserve">% simulado – asignado 5%</t>
  </si>
  <si>
    <t xml:space="preserve">M$ simulado – asignación 5%</t>
  </si>
  <si>
    <t xml:space="preserve">Differencia en las variables de la asignación 5% (simulación – asignación)</t>
  </si>
  <si>
    <t xml:space="preserve">Variables de la simulación 5%</t>
  </si>
  <si>
    <t xml:space="preserve">Alumnos pregrado / carreras</t>
  </si>
  <si>
    <t xml:space="preserve">Alumnos pregrado / JCE</t>
  </si>
  <si>
    <t xml:space="preserve">JCE (master + PhD) / JCE</t>
  </si>
  <si>
    <t xml:space="preserve">Proyectos / JCE</t>
  </si>
  <si>
    <t xml:space="preserve">Total publicaciones / JCE</t>
  </si>
  <si>
    <t xml:space="preserve">total</t>
  </si>
  <si>
    <t xml:space="preserve">Alumnos Pregrado
(2016)</t>
  </si>
  <si>
    <t xml:space="preserve">N° Carreras Pregrado
(2016)</t>
  </si>
  <si>
    <t xml:space="preserve">JCE Totales
(2017)</t>
  </si>
  <si>
    <t xml:space="preserve">JCE              (Phd + Msc)
(2017)</t>
  </si>
  <si>
    <t xml:space="preserve">Total Proyectos 
(2017)</t>
  </si>
  <si>
    <t xml:space="preserve">Publicaciones ISI
(2017)</t>
  </si>
  <si>
    <t xml:space="preserve">Publicaciones Scielo
(2017)</t>
  </si>
  <si>
    <t xml:space="preserve">Total Publicaciones
(ISI + 1/3 Scielo)</t>
  </si>
  <si>
    <t xml:space="preserve">JCE no Phd/Msc
(2017)</t>
  </si>
  <si>
    <t xml:space="preserve">JCE</t>
  </si>
  <si>
    <t xml:space="preserve">coeficiente</t>
  </si>
  <si>
    <t xml:space="preserve">coeficiente corregido</t>
  </si>
  <si>
    <t xml:space="preserve">suma ponderada</t>
  </si>
  <si>
    <t xml:space="preserve">U.de Chile</t>
  </si>
  <si>
    <t xml:space="preserve">P.U.Católica de Chile</t>
  </si>
  <si>
    <t xml:space="preserve">U. de Concepción</t>
  </si>
  <si>
    <t xml:space="preserve">U. Católica de Valparaíso</t>
  </si>
  <si>
    <t xml:space="preserve">U. Téc. Federico Sta.Maria</t>
  </si>
  <si>
    <t xml:space="preserve">U. de Santiago</t>
  </si>
  <si>
    <t xml:space="preserve">U. Austral</t>
  </si>
  <si>
    <t xml:space="preserve">U. Católica del Norte</t>
  </si>
  <si>
    <t xml:space="preserve">U. de Valparaíso</t>
  </si>
  <si>
    <t xml:space="preserve">U. de Antofagasta</t>
  </si>
  <si>
    <t xml:space="preserve">U. de la Serena</t>
  </si>
  <si>
    <t xml:space="preserve">U. de Bio Bio</t>
  </si>
  <si>
    <t xml:space="preserve">U. de la Frontera</t>
  </si>
  <si>
    <t xml:space="preserve">U. de Magallanes</t>
  </si>
  <si>
    <t xml:space="preserve">U. de Talca</t>
  </si>
  <si>
    <t xml:space="preserve">U. de Atacama</t>
  </si>
  <si>
    <t xml:space="preserve">U. de Tarapacá</t>
  </si>
  <si>
    <t xml:space="preserve">U. Arturo Prat</t>
  </si>
  <si>
    <t xml:space="preserve">U. Metropolitana</t>
  </si>
  <si>
    <t xml:space="preserve">U. de Playa Ancha</t>
  </si>
  <si>
    <t xml:space="preserve">U.Tecnológica Metropolitana</t>
  </si>
  <si>
    <t xml:space="preserve">U. de Los Lagos</t>
  </si>
  <si>
    <t xml:space="preserve">U. Católica de Maule</t>
  </si>
  <si>
    <t xml:space="preserve">U. Católica de Temuco</t>
  </si>
  <si>
    <t xml:space="preserve">U. C.de la Sant.Concepción</t>
  </si>
  <si>
    <t xml:space="preserve">U. de O'Higgins</t>
  </si>
  <si>
    <t xml:space="preserve">U. de Aysén</t>
  </si>
  <si>
    <t xml:space="preserve">TOTAL</t>
  </si>
  <si>
    <t xml:space="preserve">Nota 1: JCE corresponde a Jornadas Completas Equivalentes. Phd corresponde a Académicos con doctorado. Msc corresponde a Académicos con Magister.</t>
  </si>
  <si>
    <t xml:space="preserve">Nota 2: Los proyectos utilizados en el calculo son: FONDECYT Regular, Post Doctorado, Iniciación a la Investigación, FONDAP, FONDEF, Milenio, Proyectos de Astronomia, FONIS, PIA y Proyectos de Investigación conjunta</t>
  </si>
  <si>
    <t xml:space="preserve">Tabla 2.</t>
  </si>
  <si>
    <t xml:space="preserve">APORTE FISCAL DIRECTO AÑO 2017</t>
  </si>
  <si>
    <t xml:space="preserve">Alumnos Pregrado
(2015)</t>
  </si>
  <si>
    <t xml:space="preserve">N° Carreras Pregrado
(2015)</t>
  </si>
  <si>
    <t xml:space="preserve">JCE Totales
(2016)</t>
  </si>
  <si>
    <t xml:space="preserve">JCE              (Phd + Msc)
(2016)</t>
  </si>
  <si>
    <t xml:space="preserve">Total Proyectos 
(2016)</t>
  </si>
  <si>
    <t xml:space="preserve">Publicaciones ISI
(2016)</t>
  </si>
  <si>
    <t xml:space="preserve">Publicaciones Scielo
(2016)</t>
  </si>
  <si>
    <t xml:space="preserve">U. DE CHILE</t>
  </si>
  <si>
    <t xml:space="preserve">P. U. C. DE CHILE</t>
  </si>
  <si>
    <t xml:space="preserve">U. DE CONCEPCIÓN</t>
  </si>
  <si>
    <t xml:space="preserve">P. U. C. DE VALPARAISO</t>
  </si>
  <si>
    <t xml:space="preserve">U. TÉCNICA FEDERICO STA. MARÍA</t>
  </si>
  <si>
    <t xml:space="preserve">U. DE SANTIAGO</t>
  </si>
  <si>
    <t xml:space="preserve">U. AUSTRAL DE CHILE</t>
  </si>
  <si>
    <t xml:space="preserve">U. C. DEL NORTE</t>
  </si>
  <si>
    <t xml:space="preserve">U. DE VALPARAÍSO</t>
  </si>
  <si>
    <t xml:space="preserve">U. DE ANTOFAGASTA</t>
  </si>
  <si>
    <t xml:space="preserve">U. DE LA SERENA</t>
  </si>
  <si>
    <t xml:space="preserve">U. DEL BÍO-BÍO</t>
  </si>
  <si>
    <t xml:space="preserve">U. DE LA FRONTERA</t>
  </si>
  <si>
    <t xml:space="preserve">U. DE MAGALLANES</t>
  </si>
  <si>
    <t xml:space="preserve">U. DE TALCA</t>
  </si>
  <si>
    <t xml:space="preserve">U. DE ATACAMA</t>
  </si>
  <si>
    <t xml:space="preserve">U. DE TARAPACÁ</t>
  </si>
  <si>
    <t xml:space="preserve">U. ARTURO PRAT</t>
  </si>
  <si>
    <t xml:space="preserve">U. METROPOLITANA DE CS. DE LA ED.</t>
  </si>
  <si>
    <t xml:space="preserve">U. DE PLAYA ANCHA</t>
  </si>
  <si>
    <t xml:space="preserve">U. TECNOLÓGICA METROPOLITANA</t>
  </si>
  <si>
    <t xml:space="preserve">U. DE LOS LAGOS</t>
  </si>
  <si>
    <t xml:space="preserve">U. C. DEL MAULE</t>
  </si>
  <si>
    <t xml:space="preserve">U. C. DE TEMUCO</t>
  </si>
  <si>
    <t xml:space="preserve">U. C. DE LA STMA. CONCEPCIÓN</t>
  </si>
  <si>
    <t xml:space="preserve">Tabla 3.</t>
  </si>
  <si>
    <t xml:space="preserve">APORTE FISCAL DIRECTO AÑO 2016</t>
  </si>
  <si>
    <t xml:space="preserve">Alumnos Pregrado
(2014)</t>
  </si>
  <si>
    <t xml:space="preserve">N° Carreras Pregrado
(2014)</t>
  </si>
  <si>
    <t xml:space="preserve">JCE Totales
(2015)</t>
  </si>
  <si>
    <t xml:space="preserve">JCE              (Phd + Msc)
(2015)</t>
  </si>
  <si>
    <t xml:space="preserve">Total Proyectos 
(2015)</t>
  </si>
  <si>
    <t xml:space="preserve">Publicaciones ISI
(2015)</t>
  </si>
  <si>
    <t xml:space="preserve">Publicaciones Scielo
(2015)</t>
  </si>
  <si>
    <t xml:space="preserve">Tabla 4.</t>
  </si>
  <si>
    <t xml:space="preserve">APORTE FISCAL DIRECTO AÑO 2015</t>
  </si>
  <si>
    <t xml:space="preserve">Alumnos Pregrado
(2013)</t>
  </si>
  <si>
    <t xml:space="preserve">N° Carreras Pregrado
(2013)</t>
  </si>
  <si>
    <t xml:space="preserve">JCE Totales
(2014)</t>
  </si>
  <si>
    <t xml:space="preserve">JCE              (Phd + Msc)
(2014)</t>
  </si>
  <si>
    <t xml:space="preserve">Total Proyectos 
(2014)</t>
  </si>
  <si>
    <t xml:space="preserve">Publicaciones ISI
(2014)</t>
  </si>
  <si>
    <t xml:space="preserve">Publicaciones Scielo
(2014)</t>
  </si>
  <si>
    <t xml:space="preserve">Tabla 5.</t>
  </si>
  <si>
    <t xml:space="preserve">APORTE FISCAL DIRECTO AÑO 2014</t>
  </si>
  <si>
    <t xml:space="preserve">Alumnos Pregrado
(2012)</t>
  </si>
  <si>
    <t xml:space="preserve">N° Carreras Pregrado
(2012)</t>
  </si>
  <si>
    <t xml:space="preserve">JCE Totales
(2013)</t>
  </si>
  <si>
    <t xml:space="preserve">JCE              (Phd + Msc)
(2013)</t>
  </si>
  <si>
    <t xml:space="preserve">Total Proyectos 
(2013)</t>
  </si>
  <si>
    <t xml:space="preserve">Publicaciones ISI
(2013)</t>
  </si>
  <si>
    <t xml:space="preserve">Publicaciones Scielo
(2013)</t>
  </si>
  <si>
    <t xml:space="preserve">Tabla 6.</t>
  </si>
  <si>
    <t xml:space="preserve">APORTE FISCAL DIRECTO AÑO 2013</t>
  </si>
  <si>
    <t xml:space="preserve">Alumnos Pregrado
(2011)</t>
  </si>
  <si>
    <t xml:space="preserve">N° Carreras Pregrado
(2011)</t>
  </si>
  <si>
    <t xml:space="preserve">JCE Totales
(2012)</t>
  </si>
  <si>
    <t xml:space="preserve">JCE              (Phd + Msc)
(2012)</t>
  </si>
  <si>
    <t xml:space="preserve">Total Proyectos 
(2012)</t>
  </si>
  <si>
    <t xml:space="preserve">Publicaciones ISI
(2012)</t>
  </si>
  <si>
    <t xml:space="preserve">Publicaciones Scielo
(2012)</t>
  </si>
  <si>
    <t xml:space="preserve">Tabla 7.</t>
  </si>
  <si>
    <t xml:space="preserve">APORTE FISCAL DIRECTO AÑO 2012</t>
  </si>
  <si>
    <t xml:space="preserve">Alumnos Pregrado
(2010)</t>
  </si>
  <si>
    <t xml:space="preserve">N° Carreras Pregrado
(2010)</t>
  </si>
  <si>
    <t xml:space="preserve">JCE Totales
(2011)</t>
  </si>
  <si>
    <t xml:space="preserve">JCE              (Phd + Msc)
(2011)</t>
  </si>
  <si>
    <t xml:space="preserve">Total Proyectos 
(2011)</t>
  </si>
  <si>
    <t xml:space="preserve">Publicaciones ISI
(2011)</t>
  </si>
  <si>
    <t xml:space="preserve">Publicaciones Scielo
(2011)</t>
  </si>
  <si>
    <t xml:space="preserve">Tabla 8.</t>
  </si>
  <si>
    <t xml:space="preserve">APORTE FISCAL DIRECTO AÑO 2011</t>
  </si>
  <si>
    <t xml:space="preserve">Alumnos Pregrado
(2009)</t>
  </si>
  <si>
    <t xml:space="preserve">N° Carreras Pregrado
(2009)</t>
  </si>
  <si>
    <t xml:space="preserve">JCE Totales
(2010)</t>
  </si>
  <si>
    <t xml:space="preserve">JCE              (Phd + Msc)
(2010)</t>
  </si>
  <si>
    <t xml:space="preserve">Total Proyectos 
(2010)</t>
  </si>
  <si>
    <t xml:space="preserve">Publicaciones ISI
(2010)</t>
  </si>
  <si>
    <t xml:space="preserve">Publicaciones Scielo
(2010)</t>
  </si>
  <si>
    <t xml:space="preserve">Tabla 9.</t>
  </si>
  <si>
    <t xml:space="preserve">APORTE FISCAL DIRECTO AÑO 2010</t>
  </si>
  <si>
    <t xml:space="preserve">Alumnos Pregrado
(2008)</t>
  </si>
  <si>
    <t xml:space="preserve">N° Carreras Pregrado
(2008)</t>
  </si>
  <si>
    <t xml:space="preserve">JCE Totales
(2009)</t>
  </si>
  <si>
    <t xml:space="preserve">JCE              (Phd + Msc)
(2009)</t>
  </si>
  <si>
    <t xml:space="preserve">Total Proyectos 
(2009)</t>
  </si>
  <si>
    <t xml:space="preserve">Publicaciones ISI
(2009)</t>
  </si>
  <si>
    <t xml:space="preserve">Publicaciones Scielo
(2009)</t>
  </si>
  <si>
    <t xml:space="preserve">Nota 2: Los proyectos utilizados en el calculo son: FONDECYT Regular, Post Doctorado, Iniciación a la Investigación, FONDAP, FONDEF, Milenio.</t>
  </si>
  <si>
    <t xml:space="preserve">Tabla 10.</t>
  </si>
  <si>
    <t xml:space="preserve">APORTE FISCAL DIRECTO AÑO 2009</t>
  </si>
  <si>
    <t xml:space="preserve">Alumnos Pregrado
(2007)</t>
  </si>
  <si>
    <t xml:space="preserve">N° Carreras Pregrado
(2007)</t>
  </si>
  <si>
    <t xml:space="preserve">JCE Totales
(2008)</t>
  </si>
  <si>
    <t xml:space="preserve">JCE              (Phd + Msc)
(2008)</t>
  </si>
  <si>
    <t xml:space="preserve">Total Proyectos 
(2008)</t>
  </si>
  <si>
    <t xml:space="preserve">Publicaciones ISI
(2008)</t>
  </si>
  <si>
    <t xml:space="preserve">Publicaciones Scielo
(2008)</t>
  </si>
  <si>
    <t xml:space="preserve">Tabla 11.</t>
  </si>
  <si>
    <t xml:space="preserve">APORTE FISCAL DIRECTO AÑO 2008</t>
  </si>
  <si>
    <t xml:space="preserve">Alumnos Pregrado
(2006)</t>
  </si>
  <si>
    <t xml:space="preserve">N° Carreras Pregrado
(2006)</t>
  </si>
  <si>
    <t xml:space="preserve">JCE Totales
(2007)</t>
  </si>
  <si>
    <t xml:space="preserve">JCE              (Phd + Msc)
(2007)</t>
  </si>
  <si>
    <t xml:space="preserve">Total Proyectos 
(2007)</t>
  </si>
  <si>
    <t xml:space="preserve">Publicaciones ISI
(2007)</t>
  </si>
  <si>
    <t xml:space="preserve">Publicaciones Scielo
(2007)</t>
  </si>
  <si>
    <t xml:space="preserve">Tabla 12.</t>
  </si>
  <si>
    <t xml:space="preserve">APORTE FISCAL DIRECTO AÑO 2007</t>
  </si>
  <si>
    <t xml:space="preserve">Alumnos Pregrado
(2005)</t>
  </si>
  <si>
    <t xml:space="preserve">N° Carreras Pregrado
(2005)</t>
  </si>
  <si>
    <t xml:space="preserve">JCE Totales
(2006)</t>
  </si>
  <si>
    <t xml:space="preserve">JCE              (Phd + Msc)
(2006)</t>
  </si>
  <si>
    <t xml:space="preserve">Total Proyectos 
(2006)</t>
  </si>
  <si>
    <t xml:space="preserve">Publicaciones ISI
(2006)</t>
  </si>
  <si>
    <t xml:space="preserve">Publicaciones Scielo
(2006)</t>
  </si>
  <si>
    <t xml:space="preserve">Tabla 13.</t>
  </si>
  <si>
    <t xml:space="preserve">APORTE FISCAL DIRECTO AÑO 2006</t>
  </si>
  <si>
    <t xml:space="preserve">Alumnos Pregrado
(2004)</t>
  </si>
  <si>
    <t xml:space="preserve">N° Carreras Pregrado
(2004)</t>
  </si>
  <si>
    <t xml:space="preserve">JCE Totales
(2005)</t>
  </si>
  <si>
    <t xml:space="preserve">JCE              (Phd + Msc)
(2005)</t>
  </si>
  <si>
    <t xml:space="preserve">Total Proyectos 
(2005)</t>
  </si>
  <si>
    <t xml:space="preserve">Publicaciones ISI
(2005)</t>
  </si>
  <si>
    <t xml:space="preserve">Publicaciones Scielo
(2005)</t>
  </si>
  <si>
    <t xml:space="preserve">P. U. Católica de Valparaíso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</si>
</sst>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-* #,##0.00_-;\-* #,##0.00_-;_-* \-??_-;_-@_-"/>
    <numFmt numFmtId="166" formatCode="_-* #,##0_-;\-* #,##0_-;_-* \-??_-;_-@_-"/>
    <numFmt numFmtId="167" formatCode="0%"/>
    <numFmt numFmtId="168" formatCode="0.00%"/>
    <numFmt numFmtId="169" formatCode="0.0000%"/>
    <numFmt numFmtId="170" formatCode="0"/>
    <numFmt numFmtId="171" formatCode="#,##0.0"/>
    <numFmt numFmtId="172" formatCode="#,##0.0000"/>
    <numFmt numFmtId="173" formatCode="#,##0.00"/>
    <numFmt numFmtId="174" formatCode="0.0"/>
    <numFmt numFmtId="175" formatCode="_-* #,##0.000000000_-;\-* #,##0.000000000_-;_-* \-??_-;_-@_-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9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9"/>
      <color rgb="FFFF000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355269"/>
      </left>
      <right style="medium">
        <color rgb="FF355269"/>
      </right>
      <top style="medium">
        <color rgb="FF355269"/>
      </top>
      <bottom style="medium">
        <color rgb="FF355269"/>
      </bottom>
      <diagonal/>
    </border>
    <border diagonalUp="false" diagonalDown="false">
      <left style="hair">
        <color rgb="FF355269"/>
      </left>
      <right style="hair">
        <color rgb="FF355269"/>
      </right>
      <top style="hair">
        <color rgb="FF355269"/>
      </top>
      <bottom style="hair">
        <color rgb="FF355269"/>
      </bottom>
      <diagonal/>
    </border>
    <border diagonalUp="false" diagonalDown="false">
      <left style="thin">
        <color rgb="FF355269"/>
      </left>
      <right style="thin">
        <color rgb="FF355269"/>
      </right>
      <top style="thin">
        <color rgb="FF355269"/>
      </top>
      <bottom style="thin">
        <color rgb="FF355269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>
        <color rgb="FF355269"/>
      </left>
      <right/>
      <top style="medium">
        <color rgb="FF355269"/>
      </top>
      <bottom style="medium">
        <color rgb="FF355269"/>
      </bottom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>
        <color rgb="FF355269"/>
      </left>
      <right style="medium">
        <color rgb="FF355269"/>
      </right>
      <top style="medium">
        <color rgb="FF355269"/>
      </top>
      <bottom style="thin">
        <color rgb="FF355269"/>
      </bottom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>
        <color rgb="FF355269"/>
      </left>
      <right style="medium">
        <color rgb="FF355269"/>
      </right>
      <top style="thin">
        <color rgb="FF355269"/>
      </top>
      <bottom style="thin">
        <color rgb="FF355269"/>
      </bottom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>
        <color rgb="FF355269"/>
      </left>
      <right style="medium">
        <color rgb="FF355269"/>
      </right>
      <top style="thin">
        <color rgb="FF355269"/>
      </top>
      <bottom style="medium">
        <color rgb="FF355269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2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2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2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2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7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7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2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7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7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7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7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2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3" xfId="20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68A1A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40097095367399"/>
          <c:y val="0.0156150616969851"/>
          <c:w val="0.90586686414877"/>
          <c:h val="0.835135478946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'Variables y Montos'!$AV$15</c:f>
              <c:strCache>
                <c:ptCount val="1"/>
                <c:pt idx="0">
                  <c:v>Alumnos pregrado / carreras</c:v>
                </c:pt>
              </c:strCache>
            </c:strRef>
          </c:tx>
          <c:spPr>
            <a:solidFill>
              <a:srgbClr val="468a1a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'Variables y Montos'!$AU$16:$AU$42</c:f>
              <c:strCache>
                <c:ptCount val="27"/>
                <c:pt idx="0">
                  <c:v>U.de Chile</c:v>
                </c:pt>
                <c:pt idx="1">
                  <c:v>P.U.Católica de Chile</c:v>
                </c:pt>
                <c:pt idx="2">
                  <c:v>U. de Concepción</c:v>
                </c:pt>
                <c:pt idx="3">
                  <c:v>U. Católica de Valparaíso</c:v>
                </c:pt>
                <c:pt idx="4">
                  <c:v>U. Téc. Federico Sta.Maria</c:v>
                </c:pt>
                <c:pt idx="5">
                  <c:v>U. de Santiago</c:v>
                </c:pt>
                <c:pt idx="6">
                  <c:v>U. Austral</c:v>
                </c:pt>
                <c:pt idx="7">
                  <c:v>U. Católica del Norte</c:v>
                </c:pt>
                <c:pt idx="8">
                  <c:v>U. de Valparaíso</c:v>
                </c:pt>
                <c:pt idx="9">
                  <c:v>U. de Antofagasta</c:v>
                </c:pt>
                <c:pt idx="10">
                  <c:v>U. de la Serena</c:v>
                </c:pt>
                <c:pt idx="11">
                  <c:v>U. de Bio Bio</c:v>
                </c:pt>
                <c:pt idx="12">
                  <c:v>U. de la Frontera</c:v>
                </c:pt>
                <c:pt idx="13">
                  <c:v>U. de Magallanes</c:v>
                </c:pt>
                <c:pt idx="14">
                  <c:v>U. de Talca</c:v>
                </c:pt>
                <c:pt idx="15">
                  <c:v>U. de Atacama</c:v>
                </c:pt>
                <c:pt idx="16">
                  <c:v>U. de Tarapacá</c:v>
                </c:pt>
                <c:pt idx="17">
                  <c:v>U. Arturo Prat</c:v>
                </c:pt>
                <c:pt idx="18">
                  <c:v>U. Metropolitana</c:v>
                </c:pt>
                <c:pt idx="19">
                  <c:v>U. de Playa Ancha</c:v>
                </c:pt>
                <c:pt idx="20">
                  <c:v>U.Tecnológica Metropolitana</c:v>
                </c:pt>
                <c:pt idx="21">
                  <c:v>U. de Los Lagos</c:v>
                </c:pt>
                <c:pt idx="22">
                  <c:v>U. Católica de Maule</c:v>
                </c:pt>
                <c:pt idx="23">
                  <c:v>U. Católica de Temuco</c:v>
                </c:pt>
                <c:pt idx="24">
                  <c:v>U. C.de la Sant.Concepción</c:v>
                </c:pt>
                <c:pt idx="25">
                  <c:v>U. de O'Higgins</c:v>
                </c:pt>
                <c:pt idx="26">
                  <c:v>U. de Aysén</c:v>
                </c:pt>
              </c:strCache>
            </c:strRef>
          </c:cat>
          <c:val>
            <c:numRef>
              <c:f>'Variables y Montos'!$AV$16:$AV$42</c:f>
              <c:numCache>
                <c:formatCode>General</c:formatCode>
                <c:ptCount val="27"/>
                <c:pt idx="0">
                  <c:v>0.00560728418623798</c:v>
                </c:pt>
                <c:pt idx="1">
                  <c:v>0.00421090807090519</c:v>
                </c:pt>
                <c:pt idx="2">
                  <c:v>0.00204280972424082</c:v>
                </c:pt>
                <c:pt idx="3">
                  <c:v>0.00198595648686664</c:v>
                </c:pt>
                <c:pt idx="4">
                  <c:v>0.000721899851810148</c:v>
                </c:pt>
                <c:pt idx="5">
                  <c:v>0.00204565547940582</c:v>
                </c:pt>
                <c:pt idx="6">
                  <c:v>0.00103451204678407</c:v>
                </c:pt>
                <c:pt idx="7">
                  <c:v>0.000767742003080477</c:v>
                </c:pt>
                <c:pt idx="8">
                  <c:v>0.00145415634724799</c:v>
                </c:pt>
                <c:pt idx="9">
                  <c:v>0.000159086073199684</c:v>
                </c:pt>
                <c:pt idx="10">
                  <c:v>0.00049209458282852</c:v>
                </c:pt>
                <c:pt idx="11">
                  <c:v>0.000536491020108029</c:v>
                </c:pt>
                <c:pt idx="12">
                  <c:v>0.000705542539916422</c:v>
                </c:pt>
                <c:pt idx="13">
                  <c:v>0.000145986349840463</c:v>
                </c:pt>
                <c:pt idx="14">
                  <c:v>0.00114958241892138</c:v>
                </c:pt>
                <c:pt idx="15">
                  <c:v>9.33189423425115E-005</c:v>
                </c:pt>
                <c:pt idx="16">
                  <c:v>0.000247179445787105</c:v>
                </c:pt>
                <c:pt idx="17">
                  <c:v>0.000149852024633788</c:v>
                </c:pt>
                <c:pt idx="18">
                  <c:v>0.000649465205665518</c:v>
                </c:pt>
                <c:pt idx="19">
                  <c:v>0.000321248779779025</c:v>
                </c:pt>
                <c:pt idx="20">
                  <c:v>0.0010505779798002</c:v>
                </c:pt>
                <c:pt idx="21">
                  <c:v>0.000109267688631026</c:v>
                </c:pt>
                <c:pt idx="22">
                  <c:v>0.0015061309731202</c:v>
                </c:pt>
                <c:pt idx="23">
                  <c:v>0.000312084245482418</c:v>
                </c:pt>
                <c:pt idx="24">
                  <c:v>0.00230843985849761</c:v>
                </c:pt>
                <c:pt idx="25">
                  <c:v>8.692139861122E-006</c:v>
                </c:pt>
                <c:pt idx="26">
                  <c:v>8.692139861122E-006</c:v>
                </c:pt>
              </c:numCache>
            </c:numRef>
          </c:val>
        </c:ser>
        <c:ser>
          <c:idx val="1"/>
          <c:order val="1"/>
          <c:tx>
            <c:strRef>
              <c:f>'Variables y Montos'!$AW$15</c:f>
              <c:strCache>
                <c:ptCount val="1"/>
                <c:pt idx="0">
                  <c:v>Alumnos pregrado / JCE</c:v>
                </c:pt>
              </c:strCache>
            </c:strRef>
          </c:tx>
          <c:spPr>
            <a:solidFill>
              <a:srgbClr val="ffff6d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'Variables y Montos'!$AU$16:$AU$42</c:f>
              <c:strCache>
                <c:ptCount val="27"/>
                <c:pt idx="0">
                  <c:v>U.de Chile</c:v>
                </c:pt>
                <c:pt idx="1">
                  <c:v>P.U.Católica de Chile</c:v>
                </c:pt>
                <c:pt idx="2">
                  <c:v>U. de Concepción</c:v>
                </c:pt>
                <c:pt idx="3">
                  <c:v>U. Católica de Valparaíso</c:v>
                </c:pt>
                <c:pt idx="4">
                  <c:v>U. Téc. Federico Sta.Maria</c:v>
                </c:pt>
                <c:pt idx="5">
                  <c:v>U. de Santiago</c:v>
                </c:pt>
                <c:pt idx="6">
                  <c:v>U. Austral</c:v>
                </c:pt>
                <c:pt idx="7">
                  <c:v>U. Católica del Norte</c:v>
                </c:pt>
                <c:pt idx="8">
                  <c:v>U. de Valparaíso</c:v>
                </c:pt>
                <c:pt idx="9">
                  <c:v>U. de Antofagasta</c:v>
                </c:pt>
                <c:pt idx="10">
                  <c:v>U. de la Serena</c:v>
                </c:pt>
                <c:pt idx="11">
                  <c:v>U. de Bio Bio</c:v>
                </c:pt>
                <c:pt idx="12">
                  <c:v>U. de la Frontera</c:v>
                </c:pt>
                <c:pt idx="13">
                  <c:v>U. de Magallanes</c:v>
                </c:pt>
                <c:pt idx="14">
                  <c:v>U. de Talca</c:v>
                </c:pt>
                <c:pt idx="15">
                  <c:v>U. de Atacama</c:v>
                </c:pt>
                <c:pt idx="16">
                  <c:v>U. de Tarapacá</c:v>
                </c:pt>
                <c:pt idx="17">
                  <c:v>U. Arturo Prat</c:v>
                </c:pt>
                <c:pt idx="18">
                  <c:v>U. Metropolitana</c:v>
                </c:pt>
                <c:pt idx="19">
                  <c:v>U. de Playa Ancha</c:v>
                </c:pt>
                <c:pt idx="20">
                  <c:v>U.Tecnológica Metropolitana</c:v>
                </c:pt>
                <c:pt idx="21">
                  <c:v>U. de Los Lagos</c:v>
                </c:pt>
                <c:pt idx="22">
                  <c:v>U. Católica de Maule</c:v>
                </c:pt>
                <c:pt idx="23">
                  <c:v>U. Católica de Temuco</c:v>
                </c:pt>
                <c:pt idx="24">
                  <c:v>U. C.de la Sant.Concepción</c:v>
                </c:pt>
                <c:pt idx="25">
                  <c:v>U. de O'Higgins</c:v>
                </c:pt>
                <c:pt idx="26">
                  <c:v>U. de Aysén</c:v>
                </c:pt>
              </c:strCache>
            </c:strRef>
          </c:cat>
          <c:val>
            <c:numRef>
              <c:f>'Variables y Montos'!$AW$16:$AW$42</c:f>
              <c:numCache>
                <c:formatCode>General</c:formatCode>
                <c:ptCount val="27"/>
                <c:pt idx="0">
                  <c:v>0.00497659970653953</c:v>
                </c:pt>
                <c:pt idx="1">
                  <c:v>0.00311048932173187</c:v>
                </c:pt>
                <c:pt idx="2">
                  <c:v>0.01217797202716</c:v>
                </c:pt>
                <c:pt idx="3">
                  <c:v>0.0323039777063116</c:v>
                </c:pt>
                <c:pt idx="4">
                  <c:v>0.0323261688437162</c:v>
                </c:pt>
                <c:pt idx="5">
                  <c:v>0.0105864525258928</c:v>
                </c:pt>
                <c:pt idx="6">
                  <c:v>0.00628746168086841</c:v>
                </c:pt>
                <c:pt idx="7">
                  <c:v>0.0132742421122035</c:v>
                </c:pt>
                <c:pt idx="8">
                  <c:v>0.0112642154511884</c:v>
                </c:pt>
                <c:pt idx="9">
                  <c:v>0.00901804638175607</c:v>
                </c:pt>
                <c:pt idx="10">
                  <c:v>0.0182119996225921</c:v>
                </c:pt>
                <c:pt idx="11">
                  <c:v>0.0313133902772619</c:v>
                </c:pt>
                <c:pt idx="12">
                  <c:v>0.0309544915504536</c:v>
                </c:pt>
                <c:pt idx="13">
                  <c:v>0.00233157860260515</c:v>
                </c:pt>
                <c:pt idx="14">
                  <c:v>0.0219530595850405</c:v>
                </c:pt>
                <c:pt idx="15">
                  <c:v>0.0216404735570209</c:v>
                </c:pt>
                <c:pt idx="16">
                  <c:v>0.0405914272584273</c:v>
                </c:pt>
                <c:pt idx="17">
                  <c:v>0.00155983147931756</c:v>
                </c:pt>
                <c:pt idx="18">
                  <c:v>0.0054368047963799</c:v>
                </c:pt>
                <c:pt idx="19">
                  <c:v>0.015574353321186</c:v>
                </c:pt>
                <c:pt idx="20">
                  <c:v>0.0599342853848926</c:v>
                </c:pt>
                <c:pt idx="21">
                  <c:v>0.00147647636942089</c:v>
                </c:pt>
                <c:pt idx="22">
                  <c:v>0.0119418805967675</c:v>
                </c:pt>
                <c:pt idx="23">
                  <c:v>0.0117693281417134</c:v>
                </c:pt>
                <c:pt idx="24">
                  <c:v>0.0137387985418824</c:v>
                </c:pt>
                <c:pt idx="25">
                  <c:v>2.53602061100598E-005</c:v>
                </c:pt>
                <c:pt idx="26">
                  <c:v>2.53602061100598E-005</c:v>
                </c:pt>
              </c:numCache>
            </c:numRef>
          </c:val>
        </c:ser>
        <c:ser>
          <c:idx val="2"/>
          <c:order val="2"/>
          <c:tx>
            <c:strRef>
              <c:f>'Variables y Montos'!$AX$15</c:f>
              <c:strCache>
                <c:ptCount val="1"/>
                <c:pt idx="0">
                  <c:v>JCE (master + PhD) / JCE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'Variables y Montos'!$AU$16:$AU$42</c:f>
              <c:strCache>
                <c:ptCount val="27"/>
                <c:pt idx="0">
                  <c:v>U.de Chile</c:v>
                </c:pt>
                <c:pt idx="1">
                  <c:v>P.U.Católica de Chile</c:v>
                </c:pt>
                <c:pt idx="2">
                  <c:v>U. de Concepción</c:v>
                </c:pt>
                <c:pt idx="3">
                  <c:v>U. Católica de Valparaíso</c:v>
                </c:pt>
                <c:pt idx="4">
                  <c:v>U. Téc. Federico Sta.Maria</c:v>
                </c:pt>
                <c:pt idx="5">
                  <c:v>U. de Santiago</c:v>
                </c:pt>
                <c:pt idx="6">
                  <c:v>U. Austral</c:v>
                </c:pt>
                <c:pt idx="7">
                  <c:v>U. Católica del Norte</c:v>
                </c:pt>
                <c:pt idx="8">
                  <c:v>U. de Valparaíso</c:v>
                </c:pt>
                <c:pt idx="9">
                  <c:v>U. de Antofagasta</c:v>
                </c:pt>
                <c:pt idx="10">
                  <c:v>U. de la Serena</c:v>
                </c:pt>
                <c:pt idx="11">
                  <c:v>U. de Bio Bio</c:v>
                </c:pt>
                <c:pt idx="12">
                  <c:v>U. de la Frontera</c:v>
                </c:pt>
                <c:pt idx="13">
                  <c:v>U. de Magallanes</c:v>
                </c:pt>
                <c:pt idx="14">
                  <c:v>U. de Talca</c:v>
                </c:pt>
                <c:pt idx="15">
                  <c:v>U. de Atacama</c:v>
                </c:pt>
                <c:pt idx="16">
                  <c:v>U. de Tarapacá</c:v>
                </c:pt>
                <c:pt idx="17">
                  <c:v>U. Arturo Prat</c:v>
                </c:pt>
                <c:pt idx="18">
                  <c:v>U. Metropolitana</c:v>
                </c:pt>
                <c:pt idx="19">
                  <c:v>U. de Playa Ancha</c:v>
                </c:pt>
                <c:pt idx="20">
                  <c:v>U.Tecnológica Metropolitana</c:v>
                </c:pt>
                <c:pt idx="21">
                  <c:v>U. de Los Lagos</c:v>
                </c:pt>
                <c:pt idx="22">
                  <c:v>U. Católica de Maule</c:v>
                </c:pt>
                <c:pt idx="23">
                  <c:v>U. Católica de Temuco</c:v>
                </c:pt>
                <c:pt idx="24">
                  <c:v>U. C.de la Sant.Concepción</c:v>
                </c:pt>
                <c:pt idx="25">
                  <c:v>U. de O'Higgins</c:v>
                </c:pt>
                <c:pt idx="26">
                  <c:v>U. de Aysén</c:v>
                </c:pt>
              </c:strCache>
            </c:strRef>
          </c:cat>
          <c:val>
            <c:numRef>
              <c:f>'Variables y Montos'!$AX$16:$AX$42</c:f>
              <c:numCache>
                <c:formatCode>General</c:formatCode>
                <c:ptCount val="27"/>
                <c:pt idx="0">
                  <c:v>0.0148558646858614</c:v>
                </c:pt>
                <c:pt idx="1">
                  <c:v>0.0158852762405458</c:v>
                </c:pt>
                <c:pt idx="2">
                  <c:v>0.0520230110007754</c:v>
                </c:pt>
                <c:pt idx="3">
                  <c:v>0.0668317290328035</c:v>
                </c:pt>
                <c:pt idx="4">
                  <c:v>0.00541503656773306</c:v>
                </c:pt>
                <c:pt idx="5">
                  <c:v>0.00731315716294676</c:v>
                </c:pt>
                <c:pt idx="6">
                  <c:v>0.0186517993286682</c:v>
                </c:pt>
                <c:pt idx="7">
                  <c:v>0.00673588184999638</c:v>
                </c:pt>
                <c:pt idx="8">
                  <c:v>0.00969776779867986</c:v>
                </c:pt>
                <c:pt idx="9">
                  <c:v>0.0101983312743605</c:v>
                </c:pt>
                <c:pt idx="10">
                  <c:v>0.0031043480776399</c:v>
                </c:pt>
                <c:pt idx="11">
                  <c:v>0.08619871518277</c:v>
                </c:pt>
                <c:pt idx="12">
                  <c:v>0.0232294892645641</c:v>
                </c:pt>
                <c:pt idx="13">
                  <c:v>0.000619159731932397</c:v>
                </c:pt>
                <c:pt idx="14">
                  <c:v>0.124338937818618</c:v>
                </c:pt>
                <c:pt idx="15">
                  <c:v>0.000214682680157869</c:v>
                </c:pt>
                <c:pt idx="16">
                  <c:v>0.0843025297864255</c:v>
                </c:pt>
                <c:pt idx="17">
                  <c:v>0.00122938766142736</c:v>
                </c:pt>
                <c:pt idx="18">
                  <c:v>0.0117832512771735</c:v>
                </c:pt>
                <c:pt idx="19">
                  <c:v>0.030662110568532</c:v>
                </c:pt>
                <c:pt idx="20">
                  <c:v>0.00473103473957471</c:v>
                </c:pt>
                <c:pt idx="21">
                  <c:v>0.00472087287718826</c:v>
                </c:pt>
                <c:pt idx="22">
                  <c:v>0.0199737726849249</c:v>
                </c:pt>
                <c:pt idx="23">
                  <c:v>0.0193399993086941</c:v>
                </c:pt>
                <c:pt idx="24">
                  <c:v>0.00356967088706662</c:v>
                </c:pt>
                <c:pt idx="25">
                  <c:v>0.0735934734487551</c:v>
                </c:pt>
                <c:pt idx="26">
                  <c:v>0.0312793191578813</c:v>
                </c:pt>
              </c:numCache>
            </c:numRef>
          </c:val>
        </c:ser>
        <c:ser>
          <c:idx val="3"/>
          <c:order val="3"/>
          <c:tx>
            <c:strRef>
              <c:f>'Variables y Montos'!$AY$15</c:f>
              <c:strCache>
                <c:ptCount val="1"/>
                <c:pt idx="0">
                  <c:v>Proyectos / JCE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'Variables y Montos'!$AU$16:$AU$42</c:f>
              <c:strCache>
                <c:ptCount val="27"/>
                <c:pt idx="0">
                  <c:v>U.de Chile</c:v>
                </c:pt>
                <c:pt idx="1">
                  <c:v>P.U.Católica de Chile</c:v>
                </c:pt>
                <c:pt idx="2">
                  <c:v>U. de Concepción</c:v>
                </c:pt>
                <c:pt idx="3">
                  <c:v>U. Católica de Valparaíso</c:v>
                </c:pt>
                <c:pt idx="4">
                  <c:v>U. Téc. Federico Sta.Maria</c:v>
                </c:pt>
                <c:pt idx="5">
                  <c:v>U. de Santiago</c:v>
                </c:pt>
                <c:pt idx="6">
                  <c:v>U. Austral</c:v>
                </c:pt>
                <c:pt idx="7">
                  <c:v>U. Católica del Norte</c:v>
                </c:pt>
                <c:pt idx="8">
                  <c:v>U. de Valparaíso</c:v>
                </c:pt>
                <c:pt idx="9">
                  <c:v>U. de Antofagasta</c:v>
                </c:pt>
                <c:pt idx="10">
                  <c:v>U. de la Serena</c:v>
                </c:pt>
                <c:pt idx="11">
                  <c:v>U. de Bio Bio</c:v>
                </c:pt>
                <c:pt idx="12">
                  <c:v>U. de la Frontera</c:v>
                </c:pt>
                <c:pt idx="13">
                  <c:v>U. de Magallanes</c:v>
                </c:pt>
                <c:pt idx="14">
                  <c:v>U. de Talca</c:v>
                </c:pt>
                <c:pt idx="15">
                  <c:v>U. de Atacama</c:v>
                </c:pt>
                <c:pt idx="16">
                  <c:v>U. de Tarapacá</c:v>
                </c:pt>
                <c:pt idx="17">
                  <c:v>U. Arturo Prat</c:v>
                </c:pt>
                <c:pt idx="18">
                  <c:v>U. Metropolitana</c:v>
                </c:pt>
                <c:pt idx="19">
                  <c:v>U. de Playa Ancha</c:v>
                </c:pt>
                <c:pt idx="20">
                  <c:v>U.Tecnológica Metropolitana</c:v>
                </c:pt>
                <c:pt idx="21">
                  <c:v>U. de Los Lagos</c:v>
                </c:pt>
                <c:pt idx="22">
                  <c:v>U. Católica de Maule</c:v>
                </c:pt>
                <c:pt idx="23">
                  <c:v>U. Católica de Temuco</c:v>
                </c:pt>
                <c:pt idx="24">
                  <c:v>U. C.de la Sant.Concepción</c:v>
                </c:pt>
                <c:pt idx="25">
                  <c:v>U. de O'Higgins</c:v>
                </c:pt>
                <c:pt idx="26">
                  <c:v>U. de Aysén</c:v>
                </c:pt>
              </c:strCache>
            </c:strRef>
          </c:cat>
          <c:val>
            <c:numRef>
              <c:f>'Variables y Montos'!$AY$16:$AY$42</c:f>
              <c:numCache>
                <c:formatCode>General</c:formatCode>
                <c:ptCount val="27"/>
                <c:pt idx="0">
                  <c:v>0.128001502107713</c:v>
                </c:pt>
                <c:pt idx="1">
                  <c:v>0.101529940948027</c:v>
                </c:pt>
                <c:pt idx="2">
                  <c:v>0.0603598850096389</c:v>
                </c:pt>
                <c:pt idx="3">
                  <c:v>0.0942324564419518</c:v>
                </c:pt>
                <c:pt idx="4">
                  <c:v>0.0499964264607734</c:v>
                </c:pt>
                <c:pt idx="5">
                  <c:v>0.0261564396017395</c:v>
                </c:pt>
                <c:pt idx="6">
                  <c:v>0.0308864940389501</c:v>
                </c:pt>
                <c:pt idx="7">
                  <c:v>0.0090437758669711</c:v>
                </c:pt>
                <c:pt idx="8">
                  <c:v>0.0140306441990148</c:v>
                </c:pt>
                <c:pt idx="9">
                  <c:v>0.00788566908880818</c:v>
                </c:pt>
                <c:pt idx="10">
                  <c:v>0.00556795116332515</c:v>
                </c:pt>
                <c:pt idx="11">
                  <c:v>0.0130872722652353</c:v>
                </c:pt>
                <c:pt idx="12">
                  <c:v>0.124652149307879</c:v>
                </c:pt>
                <c:pt idx="13">
                  <c:v>0.00827483150723857</c:v>
                </c:pt>
                <c:pt idx="14">
                  <c:v>0.0582039461543322</c:v>
                </c:pt>
                <c:pt idx="15">
                  <c:v>0.00191964345081273</c:v>
                </c:pt>
                <c:pt idx="16">
                  <c:v>0.00824693740985479</c:v>
                </c:pt>
                <c:pt idx="17">
                  <c:v>0.00282171513257536</c:v>
                </c:pt>
                <c:pt idx="18">
                  <c:v>0.00169068481790781</c:v>
                </c:pt>
                <c:pt idx="19">
                  <c:v>0.00517076745132159</c:v>
                </c:pt>
                <c:pt idx="20">
                  <c:v>0.00322819507834226</c:v>
                </c:pt>
                <c:pt idx="21">
                  <c:v>0.00634332872532785</c:v>
                </c:pt>
                <c:pt idx="22">
                  <c:v>0.00388272663489007</c:v>
                </c:pt>
                <c:pt idx="23">
                  <c:v>0.00651314348446521</c:v>
                </c:pt>
                <c:pt idx="24">
                  <c:v>0.00349661417669703</c:v>
                </c:pt>
                <c:pt idx="25">
                  <c:v>0.0101949562096058</c:v>
                </c:pt>
                <c:pt idx="26">
                  <c:v>0.0046811228741889</c:v>
                </c:pt>
              </c:numCache>
            </c:numRef>
          </c:val>
        </c:ser>
        <c:ser>
          <c:idx val="4"/>
          <c:order val="4"/>
          <c:tx>
            <c:strRef>
              <c:f>'Variables y Montos'!$AZ$15</c:f>
              <c:strCache>
                <c:ptCount val="1"/>
                <c:pt idx="0">
                  <c:v>Total publicaciones / JCE</c:v>
                </c:pt>
              </c:strCache>
            </c:strRef>
          </c:tx>
          <c:spPr>
            <a:solidFill>
              <a:srgbClr val="0000ee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'Variables y Montos'!$AU$16:$AU$42</c:f>
              <c:strCache>
                <c:ptCount val="27"/>
                <c:pt idx="0">
                  <c:v>U.de Chile</c:v>
                </c:pt>
                <c:pt idx="1">
                  <c:v>P.U.Católica de Chile</c:v>
                </c:pt>
                <c:pt idx="2">
                  <c:v>U. de Concepción</c:v>
                </c:pt>
                <c:pt idx="3">
                  <c:v>U. Católica de Valparaíso</c:v>
                </c:pt>
                <c:pt idx="4">
                  <c:v>U. Téc. Federico Sta.Maria</c:v>
                </c:pt>
                <c:pt idx="5">
                  <c:v>U. de Santiago</c:v>
                </c:pt>
                <c:pt idx="6">
                  <c:v>U. Austral</c:v>
                </c:pt>
                <c:pt idx="7">
                  <c:v>U. Católica del Norte</c:v>
                </c:pt>
                <c:pt idx="8">
                  <c:v>U. de Valparaíso</c:v>
                </c:pt>
                <c:pt idx="9">
                  <c:v>U. de Antofagasta</c:v>
                </c:pt>
                <c:pt idx="10">
                  <c:v>U. de la Serena</c:v>
                </c:pt>
                <c:pt idx="11">
                  <c:v>U. de Bio Bio</c:v>
                </c:pt>
                <c:pt idx="12">
                  <c:v>U. de la Frontera</c:v>
                </c:pt>
                <c:pt idx="13">
                  <c:v>U. de Magallanes</c:v>
                </c:pt>
                <c:pt idx="14">
                  <c:v>U. de Talca</c:v>
                </c:pt>
                <c:pt idx="15">
                  <c:v>U. de Atacama</c:v>
                </c:pt>
                <c:pt idx="16">
                  <c:v>U. de Tarapacá</c:v>
                </c:pt>
                <c:pt idx="17">
                  <c:v>U. Arturo Prat</c:v>
                </c:pt>
                <c:pt idx="18">
                  <c:v>U. Metropolitana</c:v>
                </c:pt>
                <c:pt idx="19">
                  <c:v>U. de Playa Ancha</c:v>
                </c:pt>
                <c:pt idx="20">
                  <c:v>U.Tecnológica Metropolitana</c:v>
                </c:pt>
                <c:pt idx="21">
                  <c:v>U. de Los Lagos</c:v>
                </c:pt>
                <c:pt idx="22">
                  <c:v>U. Católica de Maule</c:v>
                </c:pt>
                <c:pt idx="23">
                  <c:v>U. Católica de Temuco</c:v>
                </c:pt>
                <c:pt idx="24">
                  <c:v>U. C.de la Sant.Concepción</c:v>
                </c:pt>
                <c:pt idx="25">
                  <c:v>U. de O'Higgins</c:v>
                </c:pt>
                <c:pt idx="26">
                  <c:v>U. de Aysén</c:v>
                </c:pt>
              </c:strCache>
            </c:strRef>
          </c:cat>
          <c:val>
            <c:numRef>
              <c:f>'Variables y Montos'!$AZ$16:$AZ$42</c:f>
              <c:numCache>
                <c:formatCode>General</c:formatCode>
                <c:ptCount val="27"/>
                <c:pt idx="0">
                  <c:v>0.166263346537182</c:v>
                </c:pt>
                <c:pt idx="1">
                  <c:v>0.143808444162942</c:v>
                </c:pt>
                <c:pt idx="2">
                  <c:v>0.0693584419721959</c:v>
                </c:pt>
                <c:pt idx="3">
                  <c:v>0.10744326972259</c:v>
                </c:pt>
                <c:pt idx="4">
                  <c:v>0.0725926098062789</c:v>
                </c:pt>
                <c:pt idx="5">
                  <c:v>0.0250414211247524</c:v>
                </c:pt>
                <c:pt idx="6">
                  <c:v>0.0379895469097337</c:v>
                </c:pt>
                <c:pt idx="7">
                  <c:v>0.0323604136547057</c:v>
                </c:pt>
                <c:pt idx="8">
                  <c:v>0.0208736978282337</c:v>
                </c:pt>
                <c:pt idx="9">
                  <c:v>0.0258606657665998</c:v>
                </c:pt>
                <c:pt idx="10">
                  <c:v>0.0181756492623303</c:v>
                </c:pt>
                <c:pt idx="11">
                  <c:v>0.0143145138177664</c:v>
                </c:pt>
                <c:pt idx="12">
                  <c:v>0.173634827176837</c:v>
                </c:pt>
                <c:pt idx="13">
                  <c:v>0.0142830963070355</c:v>
                </c:pt>
                <c:pt idx="14">
                  <c:v>0.0555628767579215</c:v>
                </c:pt>
                <c:pt idx="15">
                  <c:v>0.00514734969471094</c:v>
                </c:pt>
                <c:pt idx="16">
                  <c:v>0.0600523402231186</c:v>
                </c:pt>
                <c:pt idx="17">
                  <c:v>0.00221679435417905</c:v>
                </c:pt>
                <c:pt idx="18">
                  <c:v>0.00187064508309528</c:v>
                </c:pt>
                <c:pt idx="19">
                  <c:v>0.00291875589789144</c:v>
                </c:pt>
                <c:pt idx="20">
                  <c:v>0.00396478380025342</c:v>
                </c:pt>
                <c:pt idx="21">
                  <c:v>0.00465526965717983</c:v>
                </c:pt>
                <c:pt idx="22">
                  <c:v>0.00532243769558425</c:v>
                </c:pt>
                <c:pt idx="23">
                  <c:v>0.0059904998655414</c:v>
                </c:pt>
                <c:pt idx="24">
                  <c:v>0.00429818578989491</c:v>
                </c:pt>
                <c:pt idx="25">
                  <c:v>0.0133250152230084</c:v>
                </c:pt>
                <c:pt idx="26">
                  <c:v>0.00355696691408028</c:v>
                </c:pt>
              </c:numCache>
            </c:numRef>
          </c:val>
        </c:ser>
        <c:gapWidth val="25"/>
        <c:overlap val="100"/>
        <c:axId val="69879235"/>
        <c:axId val="56641506"/>
      </c:barChart>
      <c:catAx>
        <c:axId val="698792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56641506"/>
        <c:crosses val="autoZero"/>
        <c:auto val="1"/>
        <c:lblAlgn val="ctr"/>
        <c:lblOffset val="100"/>
      </c:catAx>
      <c:valAx>
        <c:axId val="566415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69879235"/>
        <c:crossesAt val="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569214323890967"/>
          <c:y val="0.0377802512323104"/>
          <c:w val="0.40143074456276"/>
          <c:h val="0.111273652408968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1094400</xdr:colOff>
      <xdr:row>4</xdr:row>
      <xdr:rowOff>46440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0" y="0"/>
          <a:ext cx="1094400" cy="92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45</xdr:col>
      <xdr:colOff>695160</xdr:colOff>
      <xdr:row>0</xdr:row>
      <xdr:rowOff>202320</xdr:rowOff>
    </xdr:from>
    <xdr:to>
      <xdr:col>54</xdr:col>
      <xdr:colOff>763920</xdr:colOff>
      <xdr:row>60</xdr:row>
      <xdr:rowOff>164880</xdr:rowOff>
    </xdr:to>
    <xdr:graphicFrame>
      <xdr:nvGraphicFramePr>
        <xdr:cNvPr id="1" name=""/>
        <xdr:cNvGraphicFramePr/>
      </xdr:nvGraphicFramePr>
      <xdr:xfrm>
        <a:off x="46572480" y="202320"/>
        <a:ext cx="8749800" cy="1131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55"/>
  <sheetViews>
    <sheetView showFormulas="false" showGridLines="true" showRowColHeaders="true" showZeros="true" rightToLeft="false" tabSelected="true" showOutlineSymbols="true" defaultGridColor="true" view="normal" topLeftCell="A184" colorId="64" zoomScale="50" zoomScaleNormal="50" zoomScalePageLayoutView="100" workbookViewId="0">
      <pane xSplit="1" ySplit="0" topLeftCell="M184" activePane="topRight" state="frozen"/>
      <selection pane="topLeft" activeCell="A184" activeCellId="0" sqref="A184"/>
      <selection pane="topRight" activeCell="Y86" activeCellId="0" sqref="Y86"/>
    </sheetView>
  </sheetViews>
  <sheetFormatPr defaultRowHeight="13.8" zeroHeight="false" outlineLevelRow="0" outlineLevelCol="0"/>
  <cols>
    <col collapsed="false" customWidth="true" hidden="false" outlineLevel="0" max="1" min="1" style="1" width="30.42"/>
    <col collapsed="false" customWidth="false" hidden="false" outlineLevel="0" max="8" min="2" style="1" width="11.43"/>
    <col collapsed="false" customWidth="true" hidden="false" outlineLevel="0" max="9" min="9" style="1" width="12.71"/>
    <col collapsed="false" customWidth="false" hidden="false" outlineLevel="0" max="10" min="10" style="1" width="11.43"/>
    <col collapsed="false" customWidth="true" hidden="false" outlineLevel="0" max="11" min="11" style="1" width="10.85"/>
    <col collapsed="false" customWidth="false" hidden="false" outlineLevel="0" max="14" min="12" style="1" width="11.43"/>
    <col collapsed="false" customWidth="true" hidden="false" outlineLevel="0" max="1023" min="15" style="1" width="10.85"/>
    <col collapsed="false" customWidth="true" hidden="false" outlineLevel="0" max="1025" min="1024" style="0" width="10.85"/>
  </cols>
  <sheetData>
    <row r="1" customFormat="false" ht="17.3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7.3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7.3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7.35" hidden="false" customHeight="false" outlineLevel="0" collapsed="false">
      <c r="A4" s="2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17.35" hidden="false" customHeight="false" outlineLevel="0" collapsed="false">
      <c r="A5" s="2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customFormat="false" ht="17.35" hidden="false" customHeight="false" outlineLevel="0" collapsed="false">
      <c r="A6" s="2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5" hidden="false" customHeight="false" outlineLevel="0" collapsed="false">
      <c r="A7" s="3" t="s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customFormat="false" ht="15" hidden="false" customHeight="false" outlineLevel="0" collapsed="false">
      <c r="A8" s="4" t="s">
        <v>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customFormat="false" ht="13.8" hidden="false" customHeight="false" outlineLevel="0" collapsed="false">
      <c r="A9" s="5" t="s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2" customFormat="false" ht="13.8" hidden="false" customHeight="false" outlineLevel="0" collapsed="false">
      <c r="A12" s="6" t="s">
        <v>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customFormat="false" ht="13.8" hidden="false" customHeight="false" outlineLevel="0" collapsed="false">
      <c r="A13" s="6" t="s">
        <v>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customFormat="false" ht="12.75" hidden="false" customHeight="true" outlineLevel="0" collapsed="false">
      <c r="A14" s="7" t="s">
        <v>8</v>
      </c>
      <c r="B14" s="8" t="s">
        <v>9</v>
      </c>
      <c r="C14" s="8"/>
      <c r="D14" s="8"/>
      <c r="E14" s="8"/>
      <c r="F14" s="8"/>
      <c r="G14" s="8"/>
      <c r="H14" s="8"/>
      <c r="I14" s="8"/>
      <c r="J14" s="7" t="s">
        <v>10</v>
      </c>
      <c r="K14" s="7" t="s">
        <v>11</v>
      </c>
      <c r="L14" s="7" t="s">
        <v>12</v>
      </c>
      <c r="M14" s="7" t="s">
        <v>13</v>
      </c>
      <c r="O14" s="9" t="s">
        <v>14</v>
      </c>
      <c r="P14" s="9" t="s">
        <v>15</v>
      </c>
      <c r="Q14" s="9" t="s">
        <v>16</v>
      </c>
      <c r="R14" s="9" t="s">
        <v>17</v>
      </c>
      <c r="T14" s="10" t="s">
        <v>18</v>
      </c>
      <c r="U14" s="10"/>
      <c r="V14" s="10"/>
      <c r="W14" s="10"/>
      <c r="X14" s="10"/>
      <c r="Y14" s="10"/>
      <c r="Z14" s="10"/>
      <c r="AB14" s="10" t="s">
        <v>19</v>
      </c>
      <c r="AC14" s="10"/>
      <c r="AD14" s="10"/>
      <c r="AE14" s="10"/>
      <c r="AF14" s="10"/>
      <c r="AG14" s="10"/>
      <c r="AI14" s="11" t="s">
        <v>20</v>
      </c>
      <c r="AJ14" s="11"/>
      <c r="AK14" s="11" t="s">
        <v>21</v>
      </c>
      <c r="AL14" s="11"/>
      <c r="AM14" s="11" t="s">
        <v>22</v>
      </c>
      <c r="AN14" s="11"/>
      <c r="AO14" s="12" t="s">
        <v>23</v>
      </c>
      <c r="AP14" s="12"/>
      <c r="AQ14" s="11" t="s">
        <v>24</v>
      </c>
      <c r="AR14" s="11"/>
      <c r="AS14" s="13" t="s">
        <v>25</v>
      </c>
    </row>
    <row r="15" customFormat="false" ht="33.7" hidden="false" customHeight="false" outlineLevel="0" collapsed="false">
      <c r="A15" s="7"/>
      <c r="B15" s="14" t="s">
        <v>26</v>
      </c>
      <c r="C15" s="14" t="s">
        <v>27</v>
      </c>
      <c r="D15" s="14" t="s">
        <v>28</v>
      </c>
      <c r="E15" s="14" t="s">
        <v>29</v>
      </c>
      <c r="F15" s="14" t="s">
        <v>30</v>
      </c>
      <c r="G15" s="14" t="s">
        <v>31</v>
      </c>
      <c r="H15" s="14" t="s">
        <v>32</v>
      </c>
      <c r="I15" s="7" t="s">
        <v>33</v>
      </c>
      <c r="J15" s="7"/>
      <c r="K15" s="7"/>
      <c r="L15" s="7"/>
      <c r="M15" s="7"/>
      <c r="O15" s="9"/>
      <c r="P15" s="9"/>
      <c r="Q15" s="9"/>
      <c r="R15" s="9"/>
      <c r="T15" s="15" t="s">
        <v>26</v>
      </c>
      <c r="U15" s="15" t="s">
        <v>27</v>
      </c>
      <c r="V15" s="15" t="s">
        <v>34</v>
      </c>
      <c r="W15" s="15" t="s">
        <v>29</v>
      </c>
      <c r="X15" s="15" t="s">
        <v>30</v>
      </c>
      <c r="Y15" s="15" t="s">
        <v>31</v>
      </c>
      <c r="Z15" s="16" t="s">
        <v>32</v>
      </c>
      <c r="AB15" s="15" t="s">
        <v>26</v>
      </c>
      <c r="AC15" s="15" t="s">
        <v>27</v>
      </c>
      <c r="AD15" s="15" t="s">
        <v>35</v>
      </c>
      <c r="AE15" s="15" t="s">
        <v>29</v>
      </c>
      <c r="AF15" s="15" t="s">
        <v>30</v>
      </c>
      <c r="AG15" s="16" t="s">
        <v>31</v>
      </c>
      <c r="AI15" s="11" t="s">
        <v>36</v>
      </c>
      <c r="AJ15" s="12" t="s">
        <v>37</v>
      </c>
      <c r="AK15" s="11" t="s">
        <v>36</v>
      </c>
      <c r="AL15" s="12" t="s">
        <v>37</v>
      </c>
      <c r="AM15" s="11" t="s">
        <v>36</v>
      </c>
      <c r="AN15" s="12" t="s">
        <v>37</v>
      </c>
      <c r="AO15" s="11" t="s">
        <v>36</v>
      </c>
      <c r="AP15" s="12" t="s">
        <v>37</v>
      </c>
      <c r="AQ15" s="11" t="s">
        <v>36</v>
      </c>
      <c r="AR15" s="12" t="s">
        <v>37</v>
      </c>
      <c r="AS15" s="12" t="s">
        <v>38</v>
      </c>
      <c r="AV15" s="1" t="str">
        <f aca="false">AI14</f>
        <v>Alumnos pregrado / carreras</v>
      </c>
      <c r="AW15" s="1" t="str">
        <f aca="false">AK14</f>
        <v>Alumnos pregrado / JCE</v>
      </c>
      <c r="AX15" s="1" t="str">
        <f aca="false">AM14</f>
        <v>JCE (master + PhD) / JCE</v>
      </c>
      <c r="AY15" s="1" t="str">
        <f aca="false">AO14</f>
        <v>Proyectos / JCE</v>
      </c>
      <c r="AZ15" s="1" t="str">
        <f aca="false">AQ14</f>
        <v>Total publicaciones / JCE</v>
      </c>
    </row>
    <row r="16" customFormat="false" ht="13.8" hidden="false" customHeight="false" outlineLevel="0" collapsed="false">
      <c r="A16" s="17" t="s">
        <v>39</v>
      </c>
      <c r="B16" s="18" t="n">
        <v>30480</v>
      </c>
      <c r="C16" s="18" t="n">
        <v>77</v>
      </c>
      <c r="D16" s="18" t="n">
        <v>2236.63707702301</v>
      </c>
      <c r="E16" s="18" t="n">
        <v>1499.84219932412</v>
      </c>
      <c r="F16" s="18" t="n">
        <v>855.5</v>
      </c>
      <c r="G16" s="18" t="n">
        <v>2305</v>
      </c>
      <c r="H16" s="18" t="n">
        <v>279</v>
      </c>
      <c r="I16" s="18" t="n">
        <v>2397.07</v>
      </c>
      <c r="J16" s="19" t="n">
        <v>0.104304483167812</v>
      </c>
      <c r="K16" s="18" t="n">
        <v>1220349</v>
      </c>
      <c r="L16" s="18" t="n">
        <v>39163902</v>
      </c>
      <c r="M16" s="18" t="n">
        <f aca="false">+K16+L16</f>
        <v>40384251</v>
      </c>
      <c r="O16" s="20" t="n">
        <f aca="false">AS16/AS43</f>
        <v>0.104304483167812</v>
      </c>
      <c r="P16" s="21" t="n">
        <f aca="false">ROUND(K$43*O16,0)</f>
        <v>1220349</v>
      </c>
      <c r="Q16" s="22" t="n">
        <f aca="false">O16-J16</f>
        <v>0</v>
      </c>
      <c r="R16" s="23" t="n">
        <f aca="false">P16-K16</f>
        <v>0</v>
      </c>
      <c r="T16" s="21"/>
      <c r="U16" s="21"/>
      <c r="V16" s="21"/>
      <c r="W16" s="21"/>
      <c r="X16" s="21"/>
      <c r="Y16" s="21"/>
      <c r="Z16" s="21"/>
      <c r="AB16" s="21" t="n">
        <f aca="false">B16+T16</f>
        <v>30480</v>
      </c>
      <c r="AC16" s="21" t="n">
        <f aca="false">C16+U16</f>
        <v>77</v>
      </c>
      <c r="AD16" s="21" t="n">
        <f aca="false">D16+V16+W16</f>
        <v>2236.63707702301</v>
      </c>
      <c r="AE16" s="21" t="n">
        <f aca="false">E16+W16</f>
        <v>1499.84219932412</v>
      </c>
      <c r="AF16" s="21" t="n">
        <f aca="false">F16+X16</f>
        <v>855.5</v>
      </c>
      <c r="AG16" s="21" t="n">
        <f aca="false">I16+Y16+0.33*Z16</f>
        <v>2397.07</v>
      </c>
      <c r="AI16" s="24" t="n">
        <f aca="false">IF(AC16&gt;0,AB16/AC16,0)</f>
        <v>395.844155844156</v>
      </c>
      <c r="AJ16" s="25" t="n">
        <f aca="false">EXP((((AI16-AI43)/AI44+2)/4-1.9)^3)</f>
        <v>0.560728418623798</v>
      </c>
      <c r="AK16" s="26" t="n">
        <f aca="false">AB16/AD16</f>
        <v>13.6276020428711</v>
      </c>
      <c r="AL16" s="25" t="n">
        <f aca="false">EXP((((AK16-AK43)/AK44+2)/4-1.9)^3)</f>
        <v>0.0331773313769302</v>
      </c>
      <c r="AM16" s="25" t="n">
        <f aca="false">AE16/AD16</f>
        <v>0.670579154182863</v>
      </c>
      <c r="AN16" s="25" t="n">
        <f aca="false">EXP((((AM16-AM43)/AM44+2)/4-1.9)^3)</f>
        <v>0.061899436191089</v>
      </c>
      <c r="AO16" s="25" t="n">
        <f aca="false">AF16/AD16</f>
        <v>0.382493882797776</v>
      </c>
      <c r="AP16" s="25" t="n">
        <f aca="false">EXP((((AO16-AO43)/AO44+2)/4-1.9)^3)</f>
        <v>0.512006008430852</v>
      </c>
      <c r="AQ16" s="25" t="n">
        <f aca="false">AG16/AD16</f>
        <v>1.07172952850738</v>
      </c>
      <c r="AR16" s="25" t="n">
        <f aca="false">EXP((((AQ16-AQ43)/AQ44+2)/4-1.9)^3)</f>
        <v>0.475038132963377</v>
      </c>
      <c r="AS16" s="25" t="n">
        <f aca="false">0.01*AJ16+0.15*AL16+0.24*AN16+0.25*AP16+0.35*AR16</f>
        <v>0.319704597223534</v>
      </c>
      <c r="AU16" s="1" t="str">
        <f aca="false">A16</f>
        <v>U.de Chile</v>
      </c>
      <c r="AV16" s="27" t="n">
        <f aca="false">AJ16*0.01</f>
        <v>0.00560728418623798</v>
      </c>
      <c r="AW16" s="27" t="n">
        <f aca="false">AL16*0.15</f>
        <v>0.00497659970653953</v>
      </c>
      <c r="AX16" s="27" t="n">
        <f aca="false">AN16*0.24</f>
        <v>0.0148558646858614</v>
      </c>
      <c r="AY16" s="27" t="n">
        <f aca="false">AP16*0.25</f>
        <v>0.128001502107713</v>
      </c>
      <c r="AZ16" s="27" t="n">
        <f aca="false">AR16*0.35</f>
        <v>0.166263346537182</v>
      </c>
    </row>
    <row r="17" customFormat="false" ht="13.8" hidden="false" customHeight="false" outlineLevel="0" collapsed="false">
      <c r="A17" s="28" t="s">
        <v>40</v>
      </c>
      <c r="B17" s="29" t="n">
        <v>26767</v>
      </c>
      <c r="C17" s="29" t="n">
        <v>76</v>
      </c>
      <c r="D17" s="29" t="n">
        <v>2232.59710255467</v>
      </c>
      <c r="E17" s="29" t="n">
        <v>1508.93801164558</v>
      </c>
      <c r="F17" s="29" t="n">
        <v>763</v>
      </c>
      <c r="G17" s="29" t="n">
        <v>2171</v>
      </c>
      <c r="H17" s="29" t="n">
        <v>237</v>
      </c>
      <c r="I17" s="29" t="n">
        <v>2249.21</v>
      </c>
      <c r="J17" s="30" t="n">
        <v>0.0876135463888687</v>
      </c>
      <c r="K17" s="29" t="n">
        <v>1025067</v>
      </c>
      <c r="L17" s="29" t="n">
        <v>25434595</v>
      </c>
      <c r="M17" s="29" t="n">
        <f aca="false">+K17+L17</f>
        <v>26459662</v>
      </c>
      <c r="O17" s="20" t="n">
        <f aca="false">AS17/AS43</f>
        <v>0.0876135463888686</v>
      </c>
      <c r="P17" s="31" t="n">
        <f aca="false">ROUND(K$43*O17,0)</f>
        <v>1025067</v>
      </c>
      <c r="Q17" s="32" t="n">
        <f aca="false">O17-J17</f>
        <v>0</v>
      </c>
      <c r="R17" s="33" t="n">
        <f aca="false">P17-K17</f>
        <v>0</v>
      </c>
      <c r="T17" s="31"/>
      <c r="U17" s="31"/>
      <c r="V17" s="31"/>
      <c r="W17" s="31"/>
      <c r="X17" s="31"/>
      <c r="Y17" s="31"/>
      <c r="Z17" s="31"/>
      <c r="AB17" s="31" t="n">
        <f aca="false">B17+T17</f>
        <v>26767</v>
      </c>
      <c r="AC17" s="31" t="n">
        <f aca="false">C17+U17</f>
        <v>76</v>
      </c>
      <c r="AD17" s="31" t="n">
        <f aca="false">D17+V17+W17</f>
        <v>2232.59710255467</v>
      </c>
      <c r="AE17" s="31" t="n">
        <f aca="false">E17+W17</f>
        <v>1508.93801164558</v>
      </c>
      <c r="AF17" s="31" t="n">
        <f aca="false">F17+X17</f>
        <v>763</v>
      </c>
      <c r="AG17" s="31" t="n">
        <f aca="false">I17+Y17+0.33*Z17</f>
        <v>2249.21</v>
      </c>
      <c r="AI17" s="34" t="n">
        <f aca="false">IF(AC17&gt;0,AB17/AC17,0)</f>
        <v>352.197368421053</v>
      </c>
      <c r="AJ17" s="35" t="n">
        <f aca="false">EXP((((AI17-AI43)/AI44+2)/4-1.9)^3)</f>
        <v>0.421090807090519</v>
      </c>
      <c r="AK17" s="36" t="n">
        <f aca="false">AB17/AD17</f>
        <v>11.9891761793346</v>
      </c>
      <c r="AL17" s="35" t="n">
        <f aca="false">EXP((((AK17-AK43)/AK44+2)/4-1.9)^3)</f>
        <v>0.0207365954782125</v>
      </c>
      <c r="AM17" s="35" t="n">
        <f aca="false">AE17/AD17</f>
        <v>0.675866689031784</v>
      </c>
      <c r="AN17" s="35" t="n">
        <f aca="false">EXP((((AM17-AM43)/AM44+2)/4-1.9)^3)</f>
        <v>0.066188651002274</v>
      </c>
      <c r="AO17" s="35" t="n">
        <f aca="false">AF17/AD17</f>
        <v>0.341754452304417</v>
      </c>
      <c r="AP17" s="35" t="n">
        <f aca="false">EXP((((AO17-AO43)/AO44+2)/4-1.9)^3)</f>
        <v>0.40611976379211</v>
      </c>
      <c r="AQ17" s="35" t="n">
        <f aca="false">AG17/AD17</f>
        <v>1.00744106378456</v>
      </c>
      <c r="AR17" s="35" t="n">
        <f aca="false">EXP((((AQ17-AQ43)/AQ44+2)/4-1.9)^3)</f>
        <v>0.410881269036978</v>
      </c>
      <c r="AS17" s="25" t="n">
        <f aca="false">0.01*AJ17+0.15*AL17+0.24*AN17+0.25*AP17+0.35*AR17</f>
        <v>0.268545058744152</v>
      </c>
      <c r="AU17" s="1" t="str">
        <f aca="false">A17</f>
        <v>P.U.Católica de Chile</v>
      </c>
      <c r="AV17" s="27" t="n">
        <f aca="false">AJ17*0.01</f>
        <v>0.00421090807090519</v>
      </c>
      <c r="AW17" s="27" t="n">
        <f aca="false">AL17*0.15</f>
        <v>0.00311048932173187</v>
      </c>
      <c r="AX17" s="27" t="n">
        <f aca="false">AN17*0.24</f>
        <v>0.0158852762405458</v>
      </c>
      <c r="AY17" s="27" t="n">
        <f aca="false">AP17*0.25</f>
        <v>0.101529940948027</v>
      </c>
      <c r="AZ17" s="27" t="n">
        <f aca="false">AR17*0.35</f>
        <v>0.143808444162942</v>
      </c>
    </row>
    <row r="18" customFormat="false" ht="13.8" hidden="false" customHeight="false" outlineLevel="0" collapsed="false">
      <c r="A18" s="28" t="s">
        <v>41</v>
      </c>
      <c r="B18" s="29" t="n">
        <v>24666</v>
      </c>
      <c r="C18" s="29" t="n">
        <v>90</v>
      </c>
      <c r="D18" s="29" t="n">
        <v>1432.1590251547</v>
      </c>
      <c r="E18" s="29" t="n">
        <v>1129.66821277559</v>
      </c>
      <c r="F18" s="29" t="n">
        <v>388</v>
      </c>
      <c r="G18" s="29" t="n">
        <v>1050</v>
      </c>
      <c r="H18" s="29" t="n">
        <v>121</v>
      </c>
      <c r="I18" s="29" t="n">
        <v>1089.93</v>
      </c>
      <c r="J18" s="30" t="n">
        <v>0.0639331676705097</v>
      </c>
      <c r="K18" s="29" t="n">
        <v>748010</v>
      </c>
      <c r="L18" s="29" t="n">
        <v>15683086</v>
      </c>
      <c r="M18" s="29" t="n">
        <f aca="false">+K18+L18</f>
        <v>16431096</v>
      </c>
      <c r="O18" s="20" t="n">
        <f aca="false">AS18/AS43</f>
        <v>0.0639331676705097</v>
      </c>
      <c r="P18" s="31" t="n">
        <f aca="false">ROUND(K$43*O18,0)</f>
        <v>748010</v>
      </c>
      <c r="Q18" s="32" t="n">
        <f aca="false">O18-J18</f>
        <v>0</v>
      </c>
      <c r="R18" s="33" t="n">
        <f aca="false">P18-K18</f>
        <v>0</v>
      </c>
      <c r="T18" s="31"/>
      <c r="U18" s="31"/>
      <c r="V18" s="31"/>
      <c r="W18" s="31"/>
      <c r="X18" s="31"/>
      <c r="Y18" s="31"/>
      <c r="Z18" s="31"/>
      <c r="AB18" s="31" t="n">
        <f aca="false">B18+T18</f>
        <v>24666</v>
      </c>
      <c r="AC18" s="31" t="n">
        <f aca="false">C18+U18</f>
        <v>90</v>
      </c>
      <c r="AD18" s="31" t="n">
        <f aca="false">D18+V18+W18</f>
        <v>1432.1590251547</v>
      </c>
      <c r="AE18" s="31" t="n">
        <f aca="false">E18+W18</f>
        <v>1129.66821277559</v>
      </c>
      <c r="AF18" s="31" t="n">
        <f aca="false">F18+X18</f>
        <v>388</v>
      </c>
      <c r="AG18" s="31" t="n">
        <f aca="false">I18+Y18+0.33*Z18</f>
        <v>1089.93</v>
      </c>
      <c r="AI18" s="34" t="n">
        <f aca="false">IF(AC18&gt;0,AB18/AC18,0)</f>
        <v>274.066666666667</v>
      </c>
      <c r="AJ18" s="35" t="n">
        <f aca="false">EXP((((AI18-AI43)/AI44+2)/4-1.9)^3)</f>
        <v>0.204280972424082</v>
      </c>
      <c r="AK18" s="36" t="n">
        <f aca="false">AB18/AD18</f>
        <v>17.2229477081539</v>
      </c>
      <c r="AL18" s="35" t="n">
        <f aca="false">EXP((((AK18-AK43)/AK44+2)/4-1.9)^3)</f>
        <v>0.0811864801810667</v>
      </c>
      <c r="AM18" s="35" t="n">
        <f aca="false">AE18/AD18</f>
        <v>0.788786854625703</v>
      </c>
      <c r="AN18" s="35" t="n">
        <f aca="false">EXP((((AM18-AM43)/AM44+2)/4-1.9)^3)</f>
        <v>0.216762545836564</v>
      </c>
      <c r="AO18" s="35" t="n">
        <f aca="false">AF18/AD18</f>
        <v>0.27091963475082</v>
      </c>
      <c r="AP18" s="35" t="n">
        <f aca="false">EXP((((AO18-AO43)/AO44+2)/4-1.9)^3)</f>
        <v>0.241439540038555</v>
      </c>
      <c r="AQ18" s="35" t="n">
        <f aca="false">AG18/AD18</f>
        <v>0.761039787381343</v>
      </c>
      <c r="AR18" s="35" t="n">
        <f aca="false">EXP((((AQ18-AQ43)/AQ44+2)/4-1.9)^3)</f>
        <v>0.198166977063417</v>
      </c>
      <c r="AS18" s="25" t="n">
        <f aca="false">0.01*AJ18+0.15*AL18+0.24*AN18+0.25*AP18+0.35*AR18</f>
        <v>0.195962119734011</v>
      </c>
      <c r="AU18" s="1" t="str">
        <f aca="false">A18</f>
        <v>U. de Concepción</v>
      </c>
      <c r="AV18" s="27" t="n">
        <f aca="false">AJ18*0.01</f>
        <v>0.00204280972424082</v>
      </c>
      <c r="AW18" s="27" t="n">
        <f aca="false">AL18*0.15</f>
        <v>0.01217797202716</v>
      </c>
      <c r="AX18" s="27" t="n">
        <f aca="false">AN18*0.24</f>
        <v>0.0520230110007754</v>
      </c>
      <c r="AY18" s="27" t="n">
        <f aca="false">AP18*0.25</f>
        <v>0.0603598850096389</v>
      </c>
      <c r="AZ18" s="27" t="n">
        <f aca="false">AR18*0.35</f>
        <v>0.0693584419721959</v>
      </c>
    </row>
    <row r="19" customFormat="false" ht="13.8" hidden="false" customHeight="false" outlineLevel="0" collapsed="false">
      <c r="A19" s="28" t="s">
        <v>42</v>
      </c>
      <c r="B19" s="29" t="n">
        <v>14121</v>
      </c>
      <c r="C19" s="29" t="n">
        <v>52</v>
      </c>
      <c r="D19" s="29" t="n">
        <v>633.0425414256</v>
      </c>
      <c r="E19" s="29" t="n">
        <v>518.952093917781</v>
      </c>
      <c r="F19" s="29" t="n">
        <v>209</v>
      </c>
      <c r="G19" s="29" t="n">
        <v>545</v>
      </c>
      <c r="H19" s="29" t="n">
        <v>69</v>
      </c>
      <c r="I19" s="29" t="n">
        <v>567.77</v>
      </c>
      <c r="J19" s="30" t="n">
        <v>0.0987884612208402</v>
      </c>
      <c r="K19" s="29" t="n">
        <v>1155812</v>
      </c>
      <c r="L19" s="29" t="n">
        <v>13240558</v>
      </c>
      <c r="M19" s="29" t="n">
        <f aca="false">+K19+L19</f>
        <v>14396370</v>
      </c>
      <c r="O19" s="20" t="n">
        <f aca="false">AS19/AS43</f>
        <v>0.0987884612208402</v>
      </c>
      <c r="P19" s="31" t="n">
        <f aca="false">ROUND(K$43*O19,0)</f>
        <v>1155812</v>
      </c>
      <c r="Q19" s="32" t="n">
        <f aca="false">O19-J19</f>
        <v>0</v>
      </c>
      <c r="R19" s="33" t="n">
        <f aca="false">P19-K19</f>
        <v>0</v>
      </c>
      <c r="T19" s="31"/>
      <c r="U19" s="31"/>
      <c r="V19" s="31"/>
      <c r="W19" s="31"/>
      <c r="X19" s="31"/>
      <c r="Y19" s="31"/>
      <c r="Z19" s="31"/>
      <c r="AB19" s="31" t="n">
        <f aca="false">B19+T19</f>
        <v>14121</v>
      </c>
      <c r="AC19" s="31" t="n">
        <f aca="false">C19+U19</f>
        <v>52</v>
      </c>
      <c r="AD19" s="31" t="n">
        <f aca="false">D19+V19+W19</f>
        <v>633.0425414256</v>
      </c>
      <c r="AE19" s="31" t="n">
        <f aca="false">E19+W19</f>
        <v>518.952093917781</v>
      </c>
      <c r="AF19" s="31" t="n">
        <f aca="false">F19+X19</f>
        <v>209</v>
      </c>
      <c r="AG19" s="31" t="n">
        <f aca="false">I19+Y19+0.33*Z19</f>
        <v>567.77</v>
      </c>
      <c r="AI19" s="34" t="n">
        <f aca="false">IF(AC19&gt;0,AB19/AC19,0)</f>
        <v>271.557692307692</v>
      </c>
      <c r="AJ19" s="35" t="n">
        <f aca="false">EXP((((AI19-AI43)/AI44+2)/4-1.9)^3)</f>
        <v>0.198595648686664</v>
      </c>
      <c r="AK19" s="36" t="n">
        <f aca="false">AB19/AD19</f>
        <v>22.3065577365461</v>
      </c>
      <c r="AL19" s="35" t="n">
        <f aca="false">EXP((((AK19-AK43)/AK44+2)/4-1.9)^3)</f>
        <v>0.21535985137541</v>
      </c>
      <c r="AM19" s="35" t="n">
        <f aca="false">AE19/AD19</f>
        <v>0.819774438458924</v>
      </c>
      <c r="AN19" s="35" t="n">
        <f aca="false">EXP((((AM19-AM43)/AM44+2)/4-1.9)^3)</f>
        <v>0.278465537636681</v>
      </c>
      <c r="AO19" s="35" t="n">
        <f aca="false">AF19/AD19</f>
        <v>0.330151587489422</v>
      </c>
      <c r="AP19" s="35" t="n">
        <f aca="false">EXP((((AO19-AO43)/AO44+2)/4-1.9)^3)</f>
        <v>0.376929825767807</v>
      </c>
      <c r="AQ19" s="35" t="n">
        <f aca="false">AG19/AD19</f>
        <v>0.896890750377365</v>
      </c>
      <c r="AR19" s="35" t="n">
        <f aca="false">EXP((((AQ19-AQ43)/AQ44+2)/4-1.9)^3)</f>
        <v>0.306980770635972</v>
      </c>
      <c r="AS19" s="25" t="n">
        <f aca="false">0.01*AJ19+0.15*AL19+0.24*AN19+0.25*AP19+0.35*AR19</f>
        <v>0.302797389390524</v>
      </c>
      <c r="AU19" s="1" t="str">
        <f aca="false">A19</f>
        <v>U. Católica de Valparaíso</v>
      </c>
      <c r="AV19" s="27" t="n">
        <f aca="false">AJ19*0.01</f>
        <v>0.00198595648686664</v>
      </c>
      <c r="AW19" s="27" t="n">
        <f aca="false">AL19*0.15</f>
        <v>0.0323039777063116</v>
      </c>
      <c r="AX19" s="27" t="n">
        <f aca="false">AN19*0.24</f>
        <v>0.0668317290328035</v>
      </c>
      <c r="AY19" s="27" t="n">
        <f aca="false">AP19*0.25</f>
        <v>0.0942324564419518</v>
      </c>
      <c r="AZ19" s="27" t="n">
        <f aca="false">AR19*0.35</f>
        <v>0.10744326972259</v>
      </c>
    </row>
    <row r="20" customFormat="false" ht="13.8" hidden="false" customHeight="false" outlineLevel="0" collapsed="false">
      <c r="A20" s="28" t="s">
        <v>43</v>
      </c>
      <c r="B20" s="29" t="n">
        <v>15105</v>
      </c>
      <c r="C20" s="29" t="n">
        <v>77</v>
      </c>
      <c r="D20" s="29" t="n">
        <v>677.026002904433</v>
      </c>
      <c r="E20" s="29" t="n">
        <v>405.924592615271</v>
      </c>
      <c r="F20" s="29" t="n">
        <v>169</v>
      </c>
      <c r="G20" s="29" t="n">
        <v>522</v>
      </c>
      <c r="H20" s="29" t="n">
        <v>6</v>
      </c>
      <c r="I20" s="29" t="n">
        <v>523.98</v>
      </c>
      <c r="J20" s="30" t="n">
        <v>0.0525436935573474</v>
      </c>
      <c r="K20" s="29" t="n">
        <v>614754</v>
      </c>
      <c r="L20" s="29" t="n">
        <v>12148338</v>
      </c>
      <c r="M20" s="29" t="n">
        <f aca="false">+K20+L20</f>
        <v>12763092</v>
      </c>
      <c r="O20" s="20" t="n">
        <f aca="false">AS20/AS$43</f>
        <v>0.0525436935573474</v>
      </c>
      <c r="P20" s="31" t="n">
        <f aca="false">ROUND(K$43*O20,0)</f>
        <v>614754</v>
      </c>
      <c r="Q20" s="32" t="n">
        <f aca="false">O20-J20</f>
        <v>0</v>
      </c>
      <c r="R20" s="33" t="n">
        <f aca="false">P20-K20</f>
        <v>0</v>
      </c>
      <c r="T20" s="31"/>
      <c r="U20" s="31"/>
      <c r="V20" s="31"/>
      <c r="W20" s="31"/>
      <c r="X20" s="31"/>
      <c r="Y20" s="31"/>
      <c r="Z20" s="31"/>
      <c r="AB20" s="31" t="n">
        <f aca="false">B20+T20</f>
        <v>15105</v>
      </c>
      <c r="AC20" s="31" t="n">
        <f aca="false">C20+U20</f>
        <v>77</v>
      </c>
      <c r="AD20" s="31" t="n">
        <f aca="false">D20+V20+W20</f>
        <v>677.026002904433</v>
      </c>
      <c r="AE20" s="31" t="n">
        <f aca="false">E20+W20</f>
        <v>405.924592615271</v>
      </c>
      <c r="AF20" s="31" t="n">
        <f aca="false">F20+X20</f>
        <v>169</v>
      </c>
      <c r="AG20" s="31" t="n">
        <f aca="false">I20+Y20+0.33*Z20</f>
        <v>523.98</v>
      </c>
      <c r="AI20" s="34" t="n">
        <f aca="false">IF(AC20&gt;0,AB20/AC20,0)</f>
        <v>196.168831168831</v>
      </c>
      <c r="AJ20" s="35" t="n">
        <f aca="false">EXP((((AI20-AI43)/AI44+2)/4-1.9)^3)</f>
        <v>0.0721899851810148</v>
      </c>
      <c r="AK20" s="36" t="n">
        <f aca="false">AB20/AD20</f>
        <v>22.3108121921459</v>
      </c>
      <c r="AL20" s="35" t="n">
        <f aca="false">EXP((((AK20-AK43)/AK44+2)/4-1.9)^3)</f>
        <v>0.215507792291441</v>
      </c>
      <c r="AM20" s="35" t="n">
        <f aca="false">AE20/AD20</f>
        <v>0.599570165508946</v>
      </c>
      <c r="AN20" s="35" t="n">
        <f aca="false">EXP((((AM20-AM43)/AM44+2)/4-1.9)^3)</f>
        <v>0.0225626523655544</v>
      </c>
      <c r="AO20" s="35" t="n">
        <f aca="false">AF20/AD20</f>
        <v>0.249621136078957</v>
      </c>
      <c r="AP20" s="35" t="n">
        <f aca="false">EXP((((AO20-AO43)/AO44+2)/4-1.9)^3)</f>
        <v>0.199985705843094</v>
      </c>
      <c r="AQ20" s="35" t="n">
        <f aca="false">AG20/AD20</f>
        <v>0.773943685696166</v>
      </c>
      <c r="AR20" s="35" t="n">
        <f aca="false">EXP((((AQ20-AQ43)/AQ44+2)/4-1.9)^3)</f>
        <v>0.207407456589368</v>
      </c>
      <c r="AS20" s="25" t="n">
        <f aca="false">0.01*AJ20+0.15*AL20+0.24*AN20+0.25*AP20+0.35*AR20</f>
        <v>0.161052141530312</v>
      </c>
      <c r="AU20" s="1" t="str">
        <f aca="false">A20</f>
        <v>U. Téc. Federico Sta.Maria</v>
      </c>
      <c r="AV20" s="27" t="n">
        <f aca="false">AJ20*0.01</f>
        <v>0.000721899851810148</v>
      </c>
      <c r="AW20" s="27" t="n">
        <f aca="false">AL20*0.15</f>
        <v>0.0323261688437162</v>
      </c>
      <c r="AX20" s="27" t="n">
        <f aca="false">AN20*0.24</f>
        <v>0.00541503656773306</v>
      </c>
      <c r="AY20" s="27" t="n">
        <f aca="false">AP20*0.25</f>
        <v>0.0499964264607734</v>
      </c>
      <c r="AZ20" s="27" t="n">
        <f aca="false">AR20*0.35</f>
        <v>0.0725926098062789</v>
      </c>
    </row>
    <row r="21" customFormat="false" ht="13.8" hidden="false" customHeight="false" outlineLevel="0" collapsed="false">
      <c r="A21" s="28" t="s">
        <v>44</v>
      </c>
      <c r="B21" s="29" t="n">
        <v>18645</v>
      </c>
      <c r="C21" s="29" t="n">
        <v>68</v>
      </c>
      <c r="D21" s="29" t="n">
        <v>1122.57020204709</v>
      </c>
      <c r="E21" s="29" t="n">
        <v>695.137648514908</v>
      </c>
      <c r="F21" s="29" t="n">
        <v>210</v>
      </c>
      <c r="G21" s="29" t="n">
        <v>565</v>
      </c>
      <c r="H21" s="29" t="n">
        <v>58</v>
      </c>
      <c r="I21" s="29" t="n">
        <v>584.14</v>
      </c>
      <c r="J21" s="30" t="n">
        <v>0.0232106358239348</v>
      </c>
      <c r="K21" s="29" t="n">
        <v>271561</v>
      </c>
      <c r="L21" s="29" t="n">
        <v>12215947</v>
      </c>
      <c r="M21" s="29" t="n">
        <f aca="false">+K21+L21</f>
        <v>12487508</v>
      </c>
      <c r="O21" s="20" t="n">
        <f aca="false">AS21/AS$43</f>
        <v>0.0232106358239347</v>
      </c>
      <c r="P21" s="31" t="n">
        <f aca="false">ROUND(K$43*O21,0)</f>
        <v>271561</v>
      </c>
      <c r="Q21" s="32" t="n">
        <f aca="false">O21-J21</f>
        <v>0</v>
      </c>
      <c r="R21" s="33" t="n">
        <f aca="false">P21-K21</f>
        <v>0</v>
      </c>
      <c r="T21" s="31"/>
      <c r="U21" s="31"/>
      <c r="V21" s="31"/>
      <c r="W21" s="31"/>
      <c r="X21" s="31"/>
      <c r="Y21" s="31"/>
      <c r="Z21" s="31"/>
      <c r="AB21" s="31" t="n">
        <f aca="false">B21+T21</f>
        <v>18645</v>
      </c>
      <c r="AC21" s="31" t="n">
        <f aca="false">C21+U21</f>
        <v>68</v>
      </c>
      <c r="AD21" s="31" t="n">
        <f aca="false">D21+V21+W21</f>
        <v>1122.57020204709</v>
      </c>
      <c r="AE21" s="31" t="n">
        <f aca="false">E21+W21</f>
        <v>695.137648514908</v>
      </c>
      <c r="AF21" s="31" t="n">
        <f aca="false">F21+X21</f>
        <v>210</v>
      </c>
      <c r="AG21" s="31" t="n">
        <f aca="false">I21+Y21+0.33*Z21</f>
        <v>584.14</v>
      </c>
      <c r="AI21" s="34" t="n">
        <f aca="false">IF(AC21&gt;0,AB21/AC21,0)</f>
        <v>274.191176470588</v>
      </c>
      <c r="AJ21" s="35" t="n">
        <f aca="false">EXP((((AI21-AI43)/AI44+2)/4-1.9)^3)</f>
        <v>0.204565547940582</v>
      </c>
      <c r="AK21" s="36" t="n">
        <f aca="false">AB21/AD21</f>
        <v>16.6092062358323</v>
      </c>
      <c r="AL21" s="35" t="n">
        <f aca="false">EXP((((AK21-AK43)/AK44+2)/4-1.9)^3)</f>
        <v>0.0705763501726188</v>
      </c>
      <c r="AM21" s="35" t="n">
        <f aca="false">AE21/AD21</f>
        <v>0.619237573959538</v>
      </c>
      <c r="AN21" s="35" t="n">
        <f aca="false">EXP((((AM21-AM43)/AM44+2)/4-1.9)^3)</f>
        <v>0.0304714881789448</v>
      </c>
      <c r="AO21" s="35" t="n">
        <f aca="false">AF21/AD21</f>
        <v>0.187070705793766</v>
      </c>
      <c r="AP21" s="35" t="n">
        <f aca="false">EXP((((AO21-AO43)/AO44+2)/4-1.9)^3)</f>
        <v>0.104625758406958</v>
      </c>
      <c r="AQ21" s="35" t="n">
        <f aca="false">AG21/AD21</f>
        <v>0.52035943848748</v>
      </c>
      <c r="AR21" s="35" t="n">
        <f aca="false">EXP((((AQ21-AQ43)/AQ44+2)/4-1.9)^3)</f>
        <v>0.0715469174992926</v>
      </c>
      <c r="AS21" s="25" t="n">
        <f aca="false">0.01*AJ21+0.15*AL21+0.24*AN21+0.25*AP21+0.35*AR21</f>
        <v>0.0711431258947373</v>
      </c>
      <c r="AU21" s="1" t="str">
        <f aca="false">A21</f>
        <v>U. de Santiago</v>
      </c>
      <c r="AV21" s="27" t="n">
        <f aca="false">AJ21*0.01</f>
        <v>0.00204565547940582</v>
      </c>
      <c r="AW21" s="27" t="n">
        <f aca="false">AL21*0.15</f>
        <v>0.0105864525258928</v>
      </c>
      <c r="AX21" s="27" t="n">
        <f aca="false">AN21*0.24</f>
        <v>0.00731315716294676</v>
      </c>
      <c r="AY21" s="27" t="n">
        <f aca="false">AP21*0.25</f>
        <v>0.0261564396017395</v>
      </c>
      <c r="AZ21" s="27" t="n">
        <f aca="false">AR21*0.35</f>
        <v>0.0250414211247524</v>
      </c>
    </row>
    <row r="22" customFormat="false" ht="13.8" hidden="false" customHeight="false" outlineLevel="0" collapsed="false">
      <c r="A22" s="28" t="s">
        <v>45</v>
      </c>
      <c r="B22" s="29" t="n">
        <v>13218</v>
      </c>
      <c r="C22" s="29" t="n">
        <v>60</v>
      </c>
      <c r="D22" s="29" t="n">
        <v>911.623530178029</v>
      </c>
      <c r="E22" s="29" t="n">
        <v>628.018791299886</v>
      </c>
      <c r="F22" s="29" t="n">
        <v>184</v>
      </c>
      <c r="G22" s="29" t="n">
        <v>534</v>
      </c>
      <c r="H22" s="29" t="n">
        <v>66</v>
      </c>
      <c r="I22" s="29" t="n">
        <v>555.78</v>
      </c>
      <c r="J22" s="30" t="n">
        <v>0.0309450064661969</v>
      </c>
      <c r="K22" s="29" t="n">
        <v>362052</v>
      </c>
      <c r="L22" s="29" t="n">
        <v>9359409</v>
      </c>
      <c r="M22" s="29" t="n">
        <f aca="false">+K22+L22</f>
        <v>9721461</v>
      </c>
      <c r="O22" s="20" t="n">
        <f aca="false">AS22/AS$43</f>
        <v>0.0309450064661969</v>
      </c>
      <c r="P22" s="31" t="n">
        <f aca="false">ROUND(K$43*O22,0)</f>
        <v>362052</v>
      </c>
      <c r="Q22" s="32" t="n">
        <f aca="false">O22-J22</f>
        <v>0</v>
      </c>
      <c r="R22" s="33" t="n">
        <f aca="false">P22-K22</f>
        <v>0</v>
      </c>
      <c r="T22" s="31"/>
      <c r="U22" s="31"/>
      <c r="V22" s="31"/>
      <c r="W22" s="31"/>
      <c r="X22" s="31"/>
      <c r="Y22" s="31"/>
      <c r="Z22" s="31"/>
      <c r="AB22" s="31" t="n">
        <f aca="false">B22+T22</f>
        <v>13218</v>
      </c>
      <c r="AC22" s="31" t="n">
        <f aca="false">C22+U22</f>
        <v>60</v>
      </c>
      <c r="AD22" s="31" t="n">
        <f aca="false">D22+V22+W22</f>
        <v>911.623530178029</v>
      </c>
      <c r="AE22" s="31" t="n">
        <f aca="false">E22+W22</f>
        <v>628.018791299886</v>
      </c>
      <c r="AF22" s="31" t="n">
        <f aca="false">F22+X22</f>
        <v>184</v>
      </c>
      <c r="AG22" s="31" t="n">
        <f aca="false">I22+Y22+0.33*Z22</f>
        <v>555.78</v>
      </c>
      <c r="AI22" s="34" t="n">
        <f aca="false">IF(AC22&gt;0,AB22/AC22,0)</f>
        <v>220.3</v>
      </c>
      <c r="AJ22" s="35" t="n">
        <f aca="false">EXP((((AI22-AI43)/AI44+2)/4-1.9)^3)</f>
        <v>0.103451204678407</v>
      </c>
      <c r="AK22" s="36" t="n">
        <f aca="false">AB22/AD22</f>
        <v>14.4994063475069</v>
      </c>
      <c r="AL22" s="35" t="n">
        <f aca="false">EXP((((AK22-AK43)/AK44+2)/4-1.9)^3)</f>
        <v>0.0419164112057894</v>
      </c>
      <c r="AM22" s="35" t="n">
        <f aca="false">AE22/AD22</f>
        <v>0.688901471397125</v>
      </c>
      <c r="AN22" s="35" t="n">
        <f aca="false">EXP((((AM22-AM43)/AM44+2)/4-1.9)^3)</f>
        <v>0.0777158305361175</v>
      </c>
      <c r="AO22" s="35" t="n">
        <f aca="false">AF22/AD22</f>
        <v>0.201837703732885</v>
      </c>
      <c r="AP22" s="35" t="n">
        <f aca="false">EXP((((AO22-AO43)/AO44+2)/4-1.9)^3)</f>
        <v>0.123545976155801</v>
      </c>
      <c r="AQ22" s="35" t="n">
        <f aca="false">AG22/AD22</f>
        <v>0.609659559677516</v>
      </c>
      <c r="AR22" s="35" t="n">
        <f aca="false">EXP((((AQ22-AQ43)/AQ44+2)/4-1.9)^3)</f>
        <v>0.108541562599239</v>
      </c>
      <c r="AS22" s="25" t="n">
        <f aca="false">0.01*AJ22+0.15*AL22+0.24*AN22+0.25*AP22+0.35*AR22</f>
        <v>0.0948498140050045</v>
      </c>
      <c r="AU22" s="1" t="str">
        <f aca="false">A22</f>
        <v>U. Austral</v>
      </c>
      <c r="AV22" s="27" t="n">
        <f aca="false">AJ22*0.01</f>
        <v>0.00103451204678407</v>
      </c>
      <c r="AW22" s="27" t="n">
        <f aca="false">AL22*0.15</f>
        <v>0.00628746168086841</v>
      </c>
      <c r="AX22" s="27" t="n">
        <f aca="false">AN22*0.24</f>
        <v>0.0186517993286682</v>
      </c>
      <c r="AY22" s="27" t="n">
        <f aca="false">AP22*0.25</f>
        <v>0.0308864940389501</v>
      </c>
      <c r="AZ22" s="27" t="n">
        <f aca="false">AR22*0.35</f>
        <v>0.0379895469097337</v>
      </c>
    </row>
    <row r="23" customFormat="false" ht="13.8" hidden="false" customHeight="false" outlineLevel="0" collapsed="false">
      <c r="A23" s="28" t="s">
        <v>46</v>
      </c>
      <c r="B23" s="29" t="n">
        <v>10407</v>
      </c>
      <c r="C23" s="29" t="n">
        <v>52</v>
      </c>
      <c r="D23" s="29" t="n">
        <v>590.900453486354</v>
      </c>
      <c r="E23" s="29" t="n">
        <v>362.663479007765</v>
      </c>
      <c r="F23" s="29" t="n">
        <v>63</v>
      </c>
      <c r="G23" s="29" t="n">
        <v>328</v>
      </c>
      <c r="H23" s="29" t="n">
        <v>34</v>
      </c>
      <c r="I23" s="29" t="n">
        <v>339.22</v>
      </c>
      <c r="J23" s="30" t="n">
        <v>0.0202870625452547</v>
      </c>
      <c r="K23" s="29" t="n">
        <v>237356</v>
      </c>
      <c r="L23" s="29" t="n">
        <v>9215854</v>
      </c>
      <c r="M23" s="29" t="n">
        <f aca="false">+K23+L23</f>
        <v>9453210</v>
      </c>
      <c r="O23" s="20" t="n">
        <f aca="false">AS23/AS$43</f>
        <v>0.0202870625452547</v>
      </c>
      <c r="P23" s="31" t="n">
        <f aca="false">ROUND(K$43*O23,0)</f>
        <v>237356</v>
      </c>
      <c r="Q23" s="32" t="n">
        <f aca="false">O23-J23</f>
        <v>0</v>
      </c>
      <c r="R23" s="33" t="n">
        <f aca="false">P23-K23</f>
        <v>0</v>
      </c>
      <c r="T23" s="31"/>
      <c r="U23" s="31"/>
      <c r="V23" s="31"/>
      <c r="W23" s="31"/>
      <c r="X23" s="31"/>
      <c r="Y23" s="31"/>
      <c r="Z23" s="31"/>
      <c r="AB23" s="31" t="n">
        <f aca="false">B23+T23</f>
        <v>10407</v>
      </c>
      <c r="AC23" s="31" t="n">
        <f aca="false">C23+U23</f>
        <v>52</v>
      </c>
      <c r="AD23" s="31" t="n">
        <f aca="false">D23+V23+W23</f>
        <v>590.900453486354</v>
      </c>
      <c r="AE23" s="31" t="n">
        <f aca="false">E23+W23</f>
        <v>362.663479007765</v>
      </c>
      <c r="AF23" s="31" t="n">
        <f aca="false">F23+X23</f>
        <v>63</v>
      </c>
      <c r="AG23" s="31" t="n">
        <f aca="false">I23+Y23+0.33*Z23</f>
        <v>339.22</v>
      </c>
      <c r="AI23" s="34" t="n">
        <f aca="false">IF(AC23&gt;0,AB23/AC23,0)</f>
        <v>200.134615384615</v>
      </c>
      <c r="AJ23" s="35" t="n">
        <f aca="false">EXP((((AI23-AI43)/AI44+2)/4-1.9)^3)</f>
        <v>0.0767742003080477</v>
      </c>
      <c r="AK23" s="36" t="n">
        <f aca="false">AB23/AD23</f>
        <v>17.6121035930807</v>
      </c>
      <c r="AL23" s="35" t="n">
        <f aca="false">EXP((((AK23-AK43)/AK44+2)/4-1.9)^3)</f>
        <v>0.0884949474146898</v>
      </c>
      <c r="AM23" s="35" t="n">
        <f aca="false">AE23/AD23</f>
        <v>0.613747166494838</v>
      </c>
      <c r="AN23" s="35" t="n">
        <f aca="false">EXP((((AM23-AM43)/AM44+2)/4-1.9)^3)</f>
        <v>0.0280661743749849</v>
      </c>
      <c r="AO23" s="35" t="n">
        <f aca="false">AF23/AD23</f>
        <v>0.106616943054106</v>
      </c>
      <c r="AP23" s="35" t="n">
        <f aca="false">EXP((((AO23-AO43)/AO44+2)/4-1.9)^3)</f>
        <v>0.0361751034678844</v>
      </c>
      <c r="AQ23" s="35" t="n">
        <f aca="false">AG23/AD23</f>
        <v>0.574073006711331</v>
      </c>
      <c r="AR23" s="35" t="n">
        <f aca="false">EXP((((AQ23-AQ43)/AQ44+2)/4-1.9)^3)</f>
        <v>0.0924583247277305</v>
      </c>
      <c r="AS23" s="25" t="n">
        <f aca="false">0.01*AJ23+0.15*AL23+0.24*AN23+0.25*AP23+0.35*AR23</f>
        <v>0.0621820554869571</v>
      </c>
      <c r="AU23" s="1" t="str">
        <f aca="false">A23</f>
        <v>U. Católica del Norte</v>
      </c>
      <c r="AV23" s="27" t="n">
        <f aca="false">AJ23*0.01</f>
        <v>0.000767742003080477</v>
      </c>
      <c r="AW23" s="27" t="n">
        <f aca="false">AL23*0.15</f>
        <v>0.0132742421122035</v>
      </c>
      <c r="AX23" s="27" t="n">
        <f aca="false">AN23*0.24</f>
        <v>0.00673588184999638</v>
      </c>
      <c r="AY23" s="27" t="n">
        <f aca="false">AP23*0.25</f>
        <v>0.0090437758669711</v>
      </c>
      <c r="AZ23" s="27" t="n">
        <f aca="false">AR23*0.35</f>
        <v>0.0323604136547057</v>
      </c>
    </row>
    <row r="24" customFormat="false" ht="13.8" hidden="false" customHeight="false" outlineLevel="0" collapsed="false">
      <c r="A24" s="28" t="s">
        <v>47</v>
      </c>
      <c r="B24" s="29" t="n">
        <v>14737</v>
      </c>
      <c r="C24" s="29" t="n">
        <v>60</v>
      </c>
      <c r="D24" s="29" t="n">
        <v>873.127188768983</v>
      </c>
      <c r="E24" s="29" t="n">
        <v>557.723307022633</v>
      </c>
      <c r="F24" s="29" t="n">
        <v>120</v>
      </c>
      <c r="G24" s="29" t="n">
        <v>409</v>
      </c>
      <c r="H24" s="29" t="n">
        <v>42</v>
      </c>
      <c r="I24" s="29" t="n">
        <v>422.86</v>
      </c>
      <c r="J24" s="30" t="n">
        <v>0.0187009610205235</v>
      </c>
      <c r="K24" s="29" t="n">
        <v>218799</v>
      </c>
      <c r="L24" s="29" t="n">
        <v>4094977</v>
      </c>
      <c r="M24" s="29" t="n">
        <f aca="false">+K24+L24</f>
        <v>4313776</v>
      </c>
      <c r="O24" s="20" t="n">
        <f aca="false">AS24/AS$43</f>
        <v>0.0187009610205234</v>
      </c>
      <c r="P24" s="31" t="n">
        <f aca="false">ROUND(K$43*O24,0)</f>
        <v>218799</v>
      </c>
      <c r="Q24" s="32" t="n">
        <f aca="false">O24-J24</f>
        <v>0</v>
      </c>
      <c r="R24" s="33" t="n">
        <f aca="false">P24-K24</f>
        <v>0</v>
      </c>
      <c r="T24" s="31"/>
      <c r="U24" s="31"/>
      <c r="V24" s="31"/>
      <c r="W24" s="31"/>
      <c r="X24" s="31"/>
      <c r="Y24" s="31"/>
      <c r="Z24" s="31"/>
      <c r="AB24" s="31" t="n">
        <f aca="false">B24+T24</f>
        <v>14737</v>
      </c>
      <c r="AC24" s="31" t="n">
        <f aca="false">C24+U24</f>
        <v>60</v>
      </c>
      <c r="AD24" s="31" t="n">
        <f aca="false">D24+V24+W24</f>
        <v>873.127188768983</v>
      </c>
      <c r="AE24" s="31" t="n">
        <f aca="false">E24+W24</f>
        <v>557.723307022633</v>
      </c>
      <c r="AF24" s="31" t="n">
        <f aca="false">F24+X24</f>
        <v>120</v>
      </c>
      <c r="AG24" s="31" t="n">
        <f aca="false">I24+Y24+0.33*Z24</f>
        <v>422.86</v>
      </c>
      <c r="AI24" s="34" t="n">
        <f aca="false">IF(AC24&gt;0,AB24/AC24,0)</f>
        <v>245.616666666667</v>
      </c>
      <c r="AJ24" s="35" t="n">
        <f aca="false">EXP((((AI24-AI43)/AI44+2)/4-1.9)^3)</f>
        <v>0.145415634724799</v>
      </c>
      <c r="AK24" s="36" t="n">
        <f aca="false">AB24/AD24</f>
        <v>16.8784115184612</v>
      </c>
      <c r="AL24" s="35" t="n">
        <f aca="false">EXP((((AK24-AK43)/AK44+2)/4-1.9)^3)</f>
        <v>0.0750947696745892</v>
      </c>
      <c r="AM24" s="35" t="n">
        <f aca="false">AE24/AD24</f>
        <v>0.638765250007807</v>
      </c>
      <c r="AN24" s="35" t="n">
        <f aca="false">EXP((((AM24-AM43)/AM44+2)/4-1.9)^3)</f>
        <v>0.0404073658278328</v>
      </c>
      <c r="AO24" s="35" t="n">
        <f aca="false">AF24/AD24</f>
        <v>0.13743702125367</v>
      </c>
      <c r="AP24" s="35" t="n">
        <f aca="false">EXP((((AO24-AO43)/AO44+2)/4-1.9)^3)</f>
        <v>0.0561225767960592</v>
      </c>
      <c r="AQ24" s="35" t="n">
        <f aca="false">AG24/AD24</f>
        <v>0.484305156727725</v>
      </c>
      <c r="AR24" s="35" t="n">
        <f aca="false">EXP((((AQ24-AQ43)/AQ44+2)/4-1.9)^3)</f>
        <v>0.0596391366520964</v>
      </c>
      <c r="AS24" s="25" t="n">
        <f aca="false">0.01*AJ24+0.15*AL24+0.24*AN24+0.25*AP24+0.35*AR24</f>
        <v>0.0573204816243648</v>
      </c>
      <c r="AU24" s="1" t="str">
        <f aca="false">A24</f>
        <v>U. de Valparaíso</v>
      </c>
      <c r="AV24" s="27" t="n">
        <f aca="false">AJ24*0.01</f>
        <v>0.00145415634724799</v>
      </c>
      <c r="AW24" s="27" t="n">
        <f aca="false">AL24*0.15</f>
        <v>0.0112642154511884</v>
      </c>
      <c r="AX24" s="27" t="n">
        <f aca="false">AN24*0.24</f>
        <v>0.00969776779867986</v>
      </c>
      <c r="AY24" s="27" t="n">
        <f aca="false">AP24*0.25</f>
        <v>0.0140306441990148</v>
      </c>
      <c r="AZ24" s="27" t="n">
        <f aca="false">AR24*0.35</f>
        <v>0.0208736978282337</v>
      </c>
    </row>
    <row r="25" customFormat="false" ht="13.8" hidden="false" customHeight="false" outlineLevel="0" collapsed="false">
      <c r="A25" s="28" t="s">
        <v>48</v>
      </c>
      <c r="B25" s="29" t="n">
        <v>6369</v>
      </c>
      <c r="C25" s="29" t="n">
        <v>56</v>
      </c>
      <c r="D25" s="29" t="n">
        <v>399.74839743611</v>
      </c>
      <c r="E25" s="29" t="n">
        <v>256.785057515162</v>
      </c>
      <c r="F25" s="29" t="n">
        <v>39</v>
      </c>
      <c r="G25" s="29" t="n">
        <v>207</v>
      </c>
      <c r="H25" s="29" t="n">
        <v>11</v>
      </c>
      <c r="I25" s="29" t="n">
        <v>210.63</v>
      </c>
      <c r="J25" s="30" t="n">
        <v>0.0173311294064696</v>
      </c>
      <c r="K25" s="29" t="n">
        <v>202772</v>
      </c>
      <c r="L25" s="29" t="n">
        <v>3973540</v>
      </c>
      <c r="M25" s="29" t="n">
        <f aca="false">+K25+L25</f>
        <v>4176312</v>
      </c>
      <c r="O25" s="20" t="n">
        <f aca="false">AS25/AS$43</f>
        <v>0.0173311294064695</v>
      </c>
      <c r="P25" s="31" t="n">
        <f aca="false">ROUND(K$43*O25,0)</f>
        <v>202772</v>
      </c>
      <c r="Q25" s="32" t="n">
        <f aca="false">O25-J25</f>
        <v>0</v>
      </c>
      <c r="R25" s="33" t="n">
        <f aca="false">P25-K25</f>
        <v>0</v>
      </c>
      <c r="T25" s="31"/>
      <c r="U25" s="31"/>
      <c r="V25" s="31"/>
      <c r="W25" s="31"/>
      <c r="X25" s="31"/>
      <c r="Y25" s="31"/>
      <c r="Z25" s="31"/>
      <c r="AB25" s="31" t="n">
        <f aca="false">B25+T25</f>
        <v>6369</v>
      </c>
      <c r="AC25" s="31" t="n">
        <f aca="false">C25+U25</f>
        <v>56</v>
      </c>
      <c r="AD25" s="31" t="n">
        <f aca="false">D25+V25+W25</f>
        <v>399.74839743611</v>
      </c>
      <c r="AE25" s="31" t="n">
        <f aca="false">E25+W25</f>
        <v>256.785057515162</v>
      </c>
      <c r="AF25" s="31" t="n">
        <f aca="false">F25+X25</f>
        <v>39</v>
      </c>
      <c r="AG25" s="31" t="n">
        <f aca="false">I25+Y25+0.33*Z25</f>
        <v>210.63</v>
      </c>
      <c r="AI25" s="34" t="n">
        <f aca="false">IF(AC25&gt;0,AB25/AC25,0)</f>
        <v>113.732142857143</v>
      </c>
      <c r="AJ25" s="35" t="n">
        <f aca="false">EXP((((AI25-AI43)/AI44+2)/4-1.9)^3)</f>
        <v>0.0159086073199684</v>
      </c>
      <c r="AK25" s="36" t="n">
        <f aca="false">AB25/AD25</f>
        <v>15.9325216582461</v>
      </c>
      <c r="AL25" s="35" t="n">
        <f aca="false">EXP((((AK25-AK43)/AK44+2)/4-1.9)^3)</f>
        <v>0.0601203092117071</v>
      </c>
      <c r="AM25" s="35" t="n">
        <f aca="false">AE25/AD25</f>
        <v>0.642366696557432</v>
      </c>
      <c r="AN25" s="35" t="n">
        <f aca="false">EXP((((AM25-AM43)/AM44+2)/4-1.9)^3)</f>
        <v>0.0424930469765022</v>
      </c>
      <c r="AO25" s="35" t="n">
        <f aca="false">AF25/AD25</f>
        <v>0.0975613667250115</v>
      </c>
      <c r="AP25" s="35" t="n">
        <f aca="false">EXP((((AO25-AO43)/AO44+2)/4-1.9)^3)</f>
        <v>0.0315426763552327</v>
      </c>
      <c r="AQ25" s="35" t="n">
        <f aca="false">AG25/AD25</f>
        <v>0.526906427520235</v>
      </c>
      <c r="AR25" s="35" t="n">
        <f aca="false">EXP((((AQ25-AQ43)/AQ44+2)/4-1.9)^3)</f>
        <v>0.0738876164759994</v>
      </c>
      <c r="AS25" s="25" t="n">
        <f aca="false">0.01*AJ25+0.15*AL25+0.24*AN25+0.25*AP25+0.35*AR25</f>
        <v>0.0531217985847242</v>
      </c>
      <c r="AU25" s="1" t="str">
        <f aca="false">A25</f>
        <v>U. de Antofagasta</v>
      </c>
      <c r="AV25" s="27" t="n">
        <f aca="false">AJ25*0.01</f>
        <v>0.000159086073199684</v>
      </c>
      <c r="AW25" s="27" t="n">
        <f aca="false">AL25*0.15</f>
        <v>0.00901804638175607</v>
      </c>
      <c r="AX25" s="27" t="n">
        <f aca="false">AN25*0.24</f>
        <v>0.0101983312743605</v>
      </c>
      <c r="AY25" s="27" t="n">
        <f aca="false">AP25*0.25</f>
        <v>0.00788566908880818</v>
      </c>
      <c r="AZ25" s="27" t="n">
        <f aca="false">AR25*0.35</f>
        <v>0.0258606657665998</v>
      </c>
    </row>
    <row r="26" customFormat="false" ht="13.8" hidden="false" customHeight="false" outlineLevel="0" collapsed="false">
      <c r="A26" s="28" t="s">
        <v>49</v>
      </c>
      <c r="B26" s="29" t="n">
        <v>7084</v>
      </c>
      <c r="C26" s="29" t="n">
        <v>41</v>
      </c>
      <c r="D26" s="29" t="n">
        <v>370.415040543213</v>
      </c>
      <c r="E26" s="29" t="n">
        <v>209.558441558442</v>
      </c>
      <c r="F26" s="29" t="n">
        <v>28</v>
      </c>
      <c r="G26" s="29" t="n">
        <v>165</v>
      </c>
      <c r="H26" s="29" t="n">
        <v>14</v>
      </c>
      <c r="I26" s="29" t="n">
        <v>169.62</v>
      </c>
      <c r="J26" s="30" t="n">
        <v>0.0148614762290975</v>
      </c>
      <c r="K26" s="29" t="n">
        <v>173877</v>
      </c>
      <c r="L26" s="29" t="n">
        <v>4347348</v>
      </c>
      <c r="M26" s="29" t="n">
        <f aca="false">+K26+L26</f>
        <v>4521225</v>
      </c>
      <c r="O26" s="20" t="n">
        <f aca="false">AS26/AS$43</f>
        <v>0.0148614762290975</v>
      </c>
      <c r="P26" s="31" t="n">
        <f aca="false">ROUND(K$43*O26,0)</f>
        <v>173877</v>
      </c>
      <c r="Q26" s="32" t="n">
        <f aca="false">O26-J26</f>
        <v>0</v>
      </c>
      <c r="R26" s="33" t="n">
        <f aca="false">P26-K26</f>
        <v>0</v>
      </c>
      <c r="T26" s="31"/>
      <c r="U26" s="31"/>
      <c r="V26" s="31"/>
      <c r="W26" s="31"/>
      <c r="X26" s="31"/>
      <c r="Y26" s="31"/>
      <c r="Z26" s="31"/>
      <c r="AB26" s="31" t="n">
        <f aca="false">B26+T26</f>
        <v>7084</v>
      </c>
      <c r="AC26" s="31" t="n">
        <f aca="false">C26+U26</f>
        <v>41</v>
      </c>
      <c r="AD26" s="31" t="n">
        <f aca="false">D26+V26+W26</f>
        <v>370.415040543213</v>
      </c>
      <c r="AE26" s="31" t="n">
        <f aca="false">E26+W26</f>
        <v>209.558441558442</v>
      </c>
      <c r="AF26" s="31" t="n">
        <f aca="false">F26+X26</f>
        <v>28</v>
      </c>
      <c r="AG26" s="31" t="n">
        <f aca="false">I26+Y26+0.33*Z26</f>
        <v>169.62</v>
      </c>
      <c r="AI26" s="34" t="n">
        <f aca="false">IF(AC26&gt;0,AB26/AC26,0)</f>
        <v>172.780487804878</v>
      </c>
      <c r="AJ26" s="35" t="n">
        <f aca="false">EXP((((AI26-AI43)/AI44+2)/4-1.9)^3)</f>
        <v>0.049209458282852</v>
      </c>
      <c r="AK26" s="36" t="n">
        <f aca="false">AB26/AD26</f>
        <v>19.12449340505</v>
      </c>
      <c r="AL26" s="35" t="n">
        <f aca="false">EXP((((AK26-AK43)/AK44+2)/4-1.9)^3)</f>
        <v>0.121413330817281</v>
      </c>
      <c r="AM26" s="35" t="n">
        <f aca="false">AE26/AD26</f>
        <v>0.565739558661345</v>
      </c>
      <c r="AN26" s="35" t="n">
        <f aca="false">EXP((((AM26-AM43)/AM44+2)/4-1.9)^3)</f>
        <v>0.0129347836568329</v>
      </c>
      <c r="AO26" s="35" t="n">
        <f aca="false">AF26/AD26</f>
        <v>0.075590883023913</v>
      </c>
      <c r="AP26" s="35" t="n">
        <f aca="false">EXP((((AO26-AO43)/AO44+2)/4-1.9)^3)</f>
        <v>0.0222718046533006</v>
      </c>
      <c r="AQ26" s="35" t="n">
        <f aca="false">AG26/AD26</f>
        <v>0.45791877066129</v>
      </c>
      <c r="AR26" s="35" t="n">
        <f aca="false">EXP((((AQ26-AQ43)/AQ44+2)/4-1.9)^3)</f>
        <v>0.0519304264638008</v>
      </c>
      <c r="AS26" s="25" t="n">
        <f aca="false">0.01*AJ26+0.15*AL26+0.24*AN26+0.25*AP26+0.35*AR26</f>
        <v>0.045552042708716</v>
      </c>
      <c r="AU26" s="1" t="str">
        <f aca="false">A26</f>
        <v>U. de la Serena</v>
      </c>
      <c r="AV26" s="27" t="n">
        <f aca="false">AJ26*0.01</f>
        <v>0.00049209458282852</v>
      </c>
      <c r="AW26" s="27" t="n">
        <f aca="false">AL26*0.15</f>
        <v>0.0182119996225921</v>
      </c>
      <c r="AX26" s="27" t="n">
        <f aca="false">AN26*0.24</f>
        <v>0.0031043480776399</v>
      </c>
      <c r="AY26" s="27" t="n">
        <f aca="false">AP26*0.25</f>
        <v>0.00556795116332515</v>
      </c>
      <c r="AZ26" s="27" t="n">
        <f aca="false">AR26*0.35</f>
        <v>0.0181756492623303</v>
      </c>
    </row>
    <row r="27" customFormat="false" ht="13.8" hidden="false" customHeight="false" outlineLevel="0" collapsed="false">
      <c r="A27" s="28" t="s">
        <v>50</v>
      </c>
      <c r="B27" s="29" t="n">
        <v>11028</v>
      </c>
      <c r="C27" s="29" t="n">
        <v>62</v>
      </c>
      <c r="D27" s="29" t="n">
        <v>498.667793161615</v>
      </c>
      <c r="E27" s="29" t="n">
        <v>426.726378193605</v>
      </c>
      <c r="F27" s="29" t="n">
        <v>66</v>
      </c>
      <c r="G27" s="29" t="n">
        <v>198</v>
      </c>
      <c r="H27" s="29" t="n">
        <v>26</v>
      </c>
      <c r="I27" s="29" t="n">
        <v>206.58</v>
      </c>
      <c r="J27" s="30" t="n">
        <v>0.0474535778076458</v>
      </c>
      <c r="K27" s="29" t="n">
        <v>555201</v>
      </c>
      <c r="L27" s="29" t="n">
        <v>6298704</v>
      </c>
      <c r="M27" s="29" t="n">
        <f aca="false">+K27+L27</f>
        <v>6853905</v>
      </c>
      <c r="O27" s="20" t="n">
        <f aca="false">AS27/AS$43</f>
        <v>0.0474535778076459</v>
      </c>
      <c r="P27" s="31" t="n">
        <f aca="false">ROUND(K$43*O27,0)</f>
        <v>555201</v>
      </c>
      <c r="Q27" s="32" t="n">
        <f aca="false">O27-J27</f>
        <v>0</v>
      </c>
      <c r="R27" s="33" t="n">
        <f aca="false">P27-K27</f>
        <v>0</v>
      </c>
      <c r="T27" s="31"/>
      <c r="U27" s="31"/>
      <c r="V27" s="31"/>
      <c r="W27" s="31"/>
      <c r="X27" s="31"/>
      <c r="Y27" s="31"/>
      <c r="Z27" s="31"/>
      <c r="AB27" s="31" t="n">
        <f aca="false">B27+T27</f>
        <v>11028</v>
      </c>
      <c r="AC27" s="31" t="n">
        <f aca="false">C27+U27</f>
        <v>62</v>
      </c>
      <c r="AD27" s="31" t="n">
        <f aca="false">D27+V27+W27</f>
        <v>498.667793161615</v>
      </c>
      <c r="AE27" s="31" t="n">
        <f aca="false">E27+W27</f>
        <v>426.726378193605</v>
      </c>
      <c r="AF27" s="31" t="n">
        <f aca="false">F27+X27</f>
        <v>66</v>
      </c>
      <c r="AG27" s="31" t="n">
        <f aca="false">I27+Y27+0.33*Z27</f>
        <v>206.58</v>
      </c>
      <c r="AI27" s="34" t="n">
        <f aca="false">IF(AC27&gt;0,AB27/AC27,0)</f>
        <v>177.870967741935</v>
      </c>
      <c r="AJ27" s="35" t="n">
        <f aca="false">EXP((((AI27-AI43)/AI44+2)/4-1.9)^3)</f>
        <v>0.0536491020108029</v>
      </c>
      <c r="AK27" s="36" t="n">
        <f aca="false">AB27/AD27</f>
        <v>22.1149233041122</v>
      </c>
      <c r="AL27" s="35" t="n">
        <f aca="false">EXP((((AK27-AK43)/AK44+2)/4-1.9)^3)</f>
        <v>0.208755935181746</v>
      </c>
      <c r="AM27" s="35" t="n">
        <f aca="false">AE27/AD27</f>
        <v>0.855732782516606</v>
      </c>
      <c r="AN27" s="35" t="n">
        <f aca="false">EXP((((AM27-AM43)/AM44+2)/4-1.9)^3)</f>
        <v>0.359161313261542</v>
      </c>
      <c r="AO27" s="35" t="n">
        <f aca="false">AF27/AD27</f>
        <v>0.132352642190008</v>
      </c>
      <c r="AP27" s="35" t="n">
        <f aca="false">EXP((((AO27-AO43)/AO44+2)/4-1.9)^3)</f>
        <v>0.052349089060941</v>
      </c>
      <c r="AQ27" s="35" t="n">
        <f aca="false">AG27/AD27</f>
        <v>0.414263770054724</v>
      </c>
      <c r="AR27" s="35" t="n">
        <f aca="false">EXP((((AQ27-AQ43)/AQ44+2)/4-1.9)^3)</f>
        <v>0.040898610907904</v>
      </c>
      <c r="AS27" s="25" t="n">
        <f aca="false">0.01*AJ27+0.15*AL27+0.24*AN27+0.25*AP27+0.35*AR27</f>
        <v>0.145450382563142</v>
      </c>
      <c r="AU27" s="1" t="str">
        <f aca="false">A27</f>
        <v>U. de Bio Bio</v>
      </c>
      <c r="AV27" s="27" t="n">
        <f aca="false">AJ27*0.01</f>
        <v>0.000536491020108029</v>
      </c>
      <c r="AW27" s="27" t="n">
        <f aca="false">AL27*0.15</f>
        <v>0.0313133902772619</v>
      </c>
      <c r="AX27" s="27" t="n">
        <f aca="false">AN27*0.24</f>
        <v>0.08619871518277</v>
      </c>
      <c r="AY27" s="27" t="n">
        <f aca="false">AP27*0.25</f>
        <v>0.0130872722652353</v>
      </c>
      <c r="AZ27" s="27" t="n">
        <f aca="false">AR27*0.35</f>
        <v>0.0143145138177664</v>
      </c>
    </row>
    <row r="28" customFormat="false" ht="13.8" hidden="false" customHeight="false" outlineLevel="0" collapsed="false">
      <c r="A28" s="28" t="s">
        <v>51</v>
      </c>
      <c r="B28" s="29" t="n">
        <v>9346</v>
      </c>
      <c r="C28" s="29" t="n">
        <v>48</v>
      </c>
      <c r="D28" s="29" t="n">
        <v>423.957992007992</v>
      </c>
      <c r="E28" s="29" t="n">
        <v>300.007992007992</v>
      </c>
      <c r="F28" s="29" t="n">
        <v>160</v>
      </c>
      <c r="G28" s="29" t="n">
        <v>450</v>
      </c>
      <c r="H28" s="29" t="n">
        <v>40</v>
      </c>
      <c r="I28" s="29" t="n">
        <v>463.2</v>
      </c>
      <c r="J28" s="30" t="n">
        <v>0.115224781259667</v>
      </c>
      <c r="K28" s="29" t="n">
        <v>1348115</v>
      </c>
      <c r="L28" s="29" t="n">
        <v>11000071</v>
      </c>
      <c r="M28" s="29" t="n">
        <f aca="false">+K28+L28</f>
        <v>12348186</v>
      </c>
      <c r="O28" s="20" t="n">
        <f aca="false">AS28/AS$43</f>
        <v>0.115224781259667</v>
      </c>
      <c r="P28" s="31" t="n">
        <f aca="false">ROUND(K$43*O28,0)</f>
        <v>1348115</v>
      </c>
      <c r="Q28" s="32" t="n">
        <f aca="false">O28-J28</f>
        <v>0</v>
      </c>
      <c r="R28" s="33" t="n">
        <f aca="false">P28-K28</f>
        <v>0</v>
      </c>
      <c r="T28" s="31"/>
      <c r="U28" s="31"/>
      <c r="V28" s="31"/>
      <c r="W28" s="31"/>
      <c r="X28" s="31"/>
      <c r="Y28" s="31"/>
      <c r="Z28" s="31"/>
      <c r="AB28" s="31" t="n">
        <f aca="false">B28+T28</f>
        <v>9346</v>
      </c>
      <c r="AC28" s="31" t="n">
        <f aca="false">C28+U28</f>
        <v>48</v>
      </c>
      <c r="AD28" s="31" t="n">
        <f aca="false">D28+V28+W28</f>
        <v>423.957992007992</v>
      </c>
      <c r="AE28" s="31" t="n">
        <f aca="false">E28+W28</f>
        <v>300.007992007992</v>
      </c>
      <c r="AF28" s="31" t="n">
        <f aca="false">F28+X28</f>
        <v>160</v>
      </c>
      <c r="AG28" s="31" t="n">
        <f aca="false">I28+Y28+0.33*Z28</f>
        <v>463.2</v>
      </c>
      <c r="AI28" s="34" t="n">
        <f aca="false">IF(AC28&gt;0,AB28/AC28,0)</f>
        <v>194.708333333333</v>
      </c>
      <c r="AJ28" s="35" t="n">
        <f aca="false">EXP((((AI28-AI43)/AI44+2)/4-1.9)^3)</f>
        <v>0.0705542539916422</v>
      </c>
      <c r="AK28" s="36" t="n">
        <f aca="false">AB28/AD28</f>
        <v>22.0446369125737</v>
      </c>
      <c r="AL28" s="35" t="n">
        <f aca="false">EXP((((AK28-AK43)/AK44+2)/4-1.9)^3)</f>
        <v>0.206363277003024</v>
      </c>
      <c r="AM28" s="35" t="n">
        <f aca="false">AE28/AD28</f>
        <v>0.707636128256633</v>
      </c>
      <c r="AN28" s="35" t="n">
        <f aca="false">EXP((((AM28-AM43)/AM44+2)/4-1.9)^3)</f>
        <v>0.0967895386023503</v>
      </c>
      <c r="AO28" s="35" t="n">
        <f aca="false">AF28/AD28</f>
        <v>0.377395881233874</v>
      </c>
      <c r="AP28" s="35" t="n">
        <f aca="false">EXP((((AO28-AO43)/AO44+2)/4-1.9)^3)</f>
        <v>0.498608597231518</v>
      </c>
      <c r="AQ28" s="35" t="n">
        <f aca="false">AG28/AD28</f>
        <v>1.09256107617207</v>
      </c>
      <c r="AR28" s="35" t="n">
        <f aca="false">EXP((((AQ28-AQ43)/AQ44+2)/4-1.9)^3)</f>
        <v>0.496099506219534</v>
      </c>
      <c r="AS28" s="25" t="n">
        <f aca="false">0.01*AJ28+0.15*AL28+0.24*AN28+0.25*AP28+0.35*AR28</f>
        <v>0.35317649983965</v>
      </c>
      <c r="AU28" s="1" t="str">
        <f aca="false">A28</f>
        <v>U. de la Frontera</v>
      </c>
      <c r="AV28" s="27" t="n">
        <f aca="false">AJ28*0.01</f>
        <v>0.000705542539916422</v>
      </c>
      <c r="AW28" s="27" t="n">
        <f aca="false">AL28*0.15</f>
        <v>0.0309544915504536</v>
      </c>
      <c r="AX28" s="27" t="n">
        <f aca="false">AN28*0.24</f>
        <v>0.0232294892645641</v>
      </c>
      <c r="AY28" s="27" t="n">
        <f aca="false">AP28*0.25</f>
        <v>0.124652149307879</v>
      </c>
      <c r="AZ28" s="27" t="n">
        <f aca="false">AR28*0.35</f>
        <v>0.173634827176837</v>
      </c>
    </row>
    <row r="29" customFormat="false" ht="13.8" hidden="false" customHeight="false" outlineLevel="0" collapsed="false">
      <c r="A29" s="28" t="s">
        <v>52</v>
      </c>
      <c r="B29" s="29" t="n">
        <v>2962</v>
      </c>
      <c r="C29" s="29" t="n">
        <v>27</v>
      </c>
      <c r="D29" s="29" t="n">
        <v>268.07780907203</v>
      </c>
      <c r="E29" s="29" t="n">
        <v>129.128011363636</v>
      </c>
      <c r="F29" s="29" t="n">
        <v>27</v>
      </c>
      <c r="G29" s="29" t="n">
        <v>106</v>
      </c>
      <c r="H29" s="29" t="n">
        <v>15</v>
      </c>
      <c r="I29" s="29" t="n">
        <v>110.95</v>
      </c>
      <c r="J29" s="30" t="n">
        <v>0.00836989925375012</v>
      </c>
      <c r="K29" s="29" t="n">
        <v>97927</v>
      </c>
      <c r="L29" s="29" t="n">
        <v>2068370</v>
      </c>
      <c r="M29" s="29" t="n">
        <f aca="false">+K29+L29</f>
        <v>2166297</v>
      </c>
      <c r="O29" s="20" t="n">
        <f aca="false">AS29/AS$43</f>
        <v>0.00836989925375011</v>
      </c>
      <c r="P29" s="31" t="n">
        <f aca="false">ROUND(K$43*O29,0)</f>
        <v>97927</v>
      </c>
      <c r="Q29" s="32" t="n">
        <f aca="false">O29-J29</f>
        <v>0</v>
      </c>
      <c r="R29" s="33" t="n">
        <f aca="false">P29-K29</f>
        <v>0</v>
      </c>
      <c r="T29" s="31"/>
      <c r="U29" s="31"/>
      <c r="V29" s="31"/>
      <c r="W29" s="31"/>
      <c r="X29" s="31"/>
      <c r="Y29" s="31"/>
      <c r="Z29" s="31"/>
      <c r="AB29" s="31" t="n">
        <f aca="false">B29+T29</f>
        <v>2962</v>
      </c>
      <c r="AC29" s="31" t="n">
        <f aca="false">C29+U29</f>
        <v>27</v>
      </c>
      <c r="AD29" s="31" t="n">
        <f aca="false">D29+V29+W29</f>
        <v>268.07780907203</v>
      </c>
      <c r="AE29" s="31" t="n">
        <f aca="false">E29+W29</f>
        <v>129.128011363636</v>
      </c>
      <c r="AF29" s="31" t="n">
        <f aca="false">F29+X29</f>
        <v>27</v>
      </c>
      <c r="AG29" s="31" t="n">
        <f aca="false">I29+Y29+0.33*Z29</f>
        <v>110.95</v>
      </c>
      <c r="AI29" s="34" t="n">
        <f aca="false">IF(AC29&gt;0,AB29/AC29,0)</f>
        <v>109.703703703704</v>
      </c>
      <c r="AJ29" s="35" t="n">
        <f aca="false">EXP((((AI29-AI43)/AI44+2)/4-1.9)^3)</f>
        <v>0.0145986349840463</v>
      </c>
      <c r="AK29" s="36" t="n">
        <f aca="false">AB29/AD29</f>
        <v>11.0490309147675</v>
      </c>
      <c r="AL29" s="35" t="n">
        <f aca="false">EXP((((AK29-AK43)/AK44+2)/4-1.9)^3)</f>
        <v>0.015543857350701</v>
      </c>
      <c r="AM29" s="35" t="n">
        <f aca="false">AE29/AD29</f>
        <v>0.481681090317106</v>
      </c>
      <c r="AN29" s="35" t="n">
        <f aca="false">EXP((((AM29-AM43)/AM44+2)/4-1.9)^3)</f>
        <v>0.00257983221638499</v>
      </c>
      <c r="AO29" s="35" t="n">
        <f aca="false">AF29/AD29</f>
        <v>0.100717027244673</v>
      </c>
      <c r="AP29" s="35" t="n">
        <f aca="false">EXP((((AO29-AO43)/AO44+2)/4-1.9)^3)</f>
        <v>0.0330993260289543</v>
      </c>
      <c r="AQ29" s="35" t="n">
        <f aca="false">AG29/AD29</f>
        <v>0.413872376770241</v>
      </c>
      <c r="AR29" s="35" t="n">
        <f aca="false">EXP((((AQ29-AQ43)/AQ44+2)/4-1.9)^3)</f>
        <v>0.0408088465915301</v>
      </c>
      <c r="AS29" s="25" t="n">
        <f aca="false">0.01*AJ29+0.15*AL29+0.24*AN29+0.25*AP29+0.35*AR29</f>
        <v>0.0256546524986521</v>
      </c>
      <c r="AU29" s="1" t="str">
        <f aca="false">A29</f>
        <v>U. de Magallanes</v>
      </c>
      <c r="AV29" s="27" t="n">
        <f aca="false">AJ29*0.01</f>
        <v>0.000145986349840463</v>
      </c>
      <c r="AW29" s="27" t="n">
        <f aca="false">AL29*0.15</f>
        <v>0.00233157860260515</v>
      </c>
      <c r="AX29" s="27" t="n">
        <f aca="false">AN29*0.24</f>
        <v>0.000619159731932397</v>
      </c>
      <c r="AY29" s="27" t="n">
        <f aca="false">AP29*0.25</f>
        <v>0.00827483150723857</v>
      </c>
      <c r="AZ29" s="27" t="n">
        <f aca="false">AR29*0.35</f>
        <v>0.0142830963070355</v>
      </c>
    </row>
    <row r="30" customFormat="false" ht="13.8" hidden="false" customHeight="false" outlineLevel="0" collapsed="false">
      <c r="A30" s="28" t="s">
        <v>53</v>
      </c>
      <c r="B30" s="29" t="n">
        <v>9342</v>
      </c>
      <c r="C30" s="29" t="n">
        <v>41</v>
      </c>
      <c r="D30" s="29" t="n">
        <v>464.999993629302</v>
      </c>
      <c r="E30" s="29" t="n">
        <v>427.796129992939</v>
      </c>
      <c r="F30" s="29" t="n">
        <v>124</v>
      </c>
      <c r="G30" s="29" t="n">
        <v>312</v>
      </c>
      <c r="H30" s="29" t="n">
        <v>43</v>
      </c>
      <c r="I30" s="29" t="n">
        <v>326.19</v>
      </c>
      <c r="J30" s="30" t="n">
        <v>0.0852199426688161</v>
      </c>
      <c r="K30" s="29" t="n">
        <v>997062</v>
      </c>
      <c r="L30" s="29" t="n">
        <v>15140210</v>
      </c>
      <c r="M30" s="29" t="n">
        <f aca="false">+K30+L30</f>
        <v>16137272</v>
      </c>
      <c r="O30" s="20" t="n">
        <f aca="false">AS30/AS$43</f>
        <v>0.0852199426688163</v>
      </c>
      <c r="P30" s="31" t="n">
        <f aca="false">ROUND(K$43*O30,0)</f>
        <v>997062</v>
      </c>
      <c r="Q30" s="32" t="n">
        <f aca="false">O30-J30</f>
        <v>0</v>
      </c>
      <c r="R30" s="33" t="n">
        <f aca="false">P30-K30</f>
        <v>0</v>
      </c>
      <c r="T30" s="31"/>
      <c r="U30" s="31"/>
      <c r="V30" s="31"/>
      <c r="W30" s="31"/>
      <c r="X30" s="31"/>
      <c r="Y30" s="31"/>
      <c r="Z30" s="31"/>
      <c r="AB30" s="31" t="n">
        <f aca="false">B30+T30</f>
        <v>9342</v>
      </c>
      <c r="AC30" s="31" t="n">
        <f aca="false">C30+U30</f>
        <v>41</v>
      </c>
      <c r="AD30" s="31" t="n">
        <f aca="false">D30+V30+W30</f>
        <v>464.999993629302</v>
      </c>
      <c r="AE30" s="31" t="n">
        <f aca="false">E30+W30</f>
        <v>427.796129992939</v>
      </c>
      <c r="AF30" s="31" t="n">
        <f aca="false">F30+X30</f>
        <v>124</v>
      </c>
      <c r="AG30" s="31" t="n">
        <f aca="false">I30+Y30+0.33*Z30</f>
        <v>326.19</v>
      </c>
      <c r="AI30" s="34" t="n">
        <f aca="false">IF(AC30&gt;0,AB30/AC30,0)</f>
        <v>227.853658536585</v>
      </c>
      <c r="AJ30" s="35" t="n">
        <f aca="false">EXP((((AI30-AI43)/AI44+2)/4-1.9)^3)</f>
        <v>0.114958241892138</v>
      </c>
      <c r="AK30" s="36" t="n">
        <f aca="false">AB30/AD30</f>
        <v>20.0903228558911</v>
      </c>
      <c r="AL30" s="35" t="n">
        <f aca="false">EXP((((AK30-AK43)/AK44+2)/4-1.9)^3)</f>
        <v>0.146353730566937</v>
      </c>
      <c r="AM30" s="35" t="n">
        <f aca="false">AE30/AD30</f>
        <v>0.919991690008446</v>
      </c>
      <c r="AN30" s="35" t="n">
        <f aca="false">EXP((((AM30-AM43)/AM44+2)/4-1.9)^3)</f>
        <v>0.518078907577574</v>
      </c>
      <c r="AO30" s="35" t="n">
        <f aca="false">AF30/AD30</f>
        <v>0.266666670320114</v>
      </c>
      <c r="AP30" s="35" t="n">
        <f aca="false">EXP((((AO30-AO43)/AO44+2)/4-1.9)^3)</f>
        <v>0.232815784617329</v>
      </c>
      <c r="AQ30" s="35" t="n">
        <f aca="false">AG30/AD30</f>
        <v>0.70148388057837</v>
      </c>
      <c r="AR30" s="35" t="n">
        <f aca="false">EXP((((AQ30-AQ43)/AQ44+2)/4-1.9)^3)</f>
        <v>0.158751076451204</v>
      </c>
      <c r="AS30" s="25" t="n">
        <f aca="false">0.01*AJ30+0.15*AL30+0.24*AN30+0.25*AP30+0.35*AR30</f>
        <v>0.261208402734833</v>
      </c>
      <c r="AU30" s="1" t="str">
        <f aca="false">A30</f>
        <v>U. de Talca</v>
      </c>
      <c r="AV30" s="27" t="n">
        <f aca="false">AJ30*0.01</f>
        <v>0.00114958241892138</v>
      </c>
      <c r="AW30" s="27" t="n">
        <f aca="false">AL30*0.15</f>
        <v>0.0219530595850405</v>
      </c>
      <c r="AX30" s="27" t="n">
        <f aca="false">AN30*0.24</f>
        <v>0.124338937818618</v>
      </c>
      <c r="AY30" s="27" t="n">
        <f aca="false">AP30*0.25</f>
        <v>0.0582039461543322</v>
      </c>
      <c r="AZ30" s="27" t="n">
        <f aca="false">AR30*0.35</f>
        <v>0.0555628767579215</v>
      </c>
    </row>
    <row r="31" customFormat="false" ht="13.8" hidden="false" customHeight="false" outlineLevel="0" collapsed="false">
      <c r="A31" s="28" t="s">
        <v>54</v>
      </c>
      <c r="B31" s="29" t="n">
        <v>6359</v>
      </c>
      <c r="C31" s="29" t="n">
        <v>71</v>
      </c>
      <c r="D31" s="29" t="n">
        <v>317.727272727273</v>
      </c>
      <c r="E31" s="29" t="n">
        <v>138.045454545455</v>
      </c>
      <c r="F31" s="29" t="n">
        <v>5</v>
      </c>
      <c r="G31" s="29" t="n">
        <v>78</v>
      </c>
      <c r="H31" s="29" t="n">
        <v>3</v>
      </c>
      <c r="I31" s="29" t="n">
        <v>78.99</v>
      </c>
      <c r="J31" s="30" t="n">
        <v>0.00946637444002658</v>
      </c>
      <c r="K31" s="29" t="n">
        <v>110755</v>
      </c>
      <c r="L31" s="29" t="n">
        <v>1664843</v>
      </c>
      <c r="M31" s="29" t="n">
        <f aca="false">+K31+L31</f>
        <v>1775598</v>
      </c>
      <c r="O31" s="20" t="n">
        <f aca="false">AS31/AS$43</f>
        <v>0.00946637444002656</v>
      </c>
      <c r="P31" s="31" t="n">
        <f aca="false">ROUND(K$43*O31,0)</f>
        <v>110755</v>
      </c>
      <c r="Q31" s="32" t="n">
        <f aca="false">O31-J31</f>
        <v>0</v>
      </c>
      <c r="R31" s="33" t="n">
        <f aca="false">P31-K31</f>
        <v>0</v>
      </c>
      <c r="T31" s="31"/>
      <c r="U31" s="31"/>
      <c r="V31" s="31"/>
      <c r="W31" s="31"/>
      <c r="X31" s="31"/>
      <c r="Y31" s="31"/>
      <c r="Z31" s="31"/>
      <c r="AB31" s="31" t="n">
        <f aca="false">B31+T31</f>
        <v>6359</v>
      </c>
      <c r="AC31" s="31" t="n">
        <f aca="false">C31+U31</f>
        <v>71</v>
      </c>
      <c r="AD31" s="31" t="n">
        <f aca="false">D31+V31+W31</f>
        <v>317.727272727273</v>
      </c>
      <c r="AE31" s="31" t="n">
        <f aca="false">E31+W31</f>
        <v>138.045454545455</v>
      </c>
      <c r="AF31" s="31" t="n">
        <f aca="false">F31+X31</f>
        <v>5</v>
      </c>
      <c r="AG31" s="31" t="n">
        <f aca="false">I31+Y31+0.33*Z31</f>
        <v>78.99</v>
      </c>
      <c r="AI31" s="34" t="n">
        <f aca="false">IF(AC31&gt;0,AB31/AC31,0)</f>
        <v>89.5633802816901</v>
      </c>
      <c r="AJ31" s="35" t="n">
        <f aca="false">EXP((((AI31-AI43)/AI44+2)/4-1.9)^3)</f>
        <v>0.00933189423425115</v>
      </c>
      <c r="AK31" s="36" t="n">
        <f aca="false">AB31/AD31</f>
        <v>20.0140200286123</v>
      </c>
      <c r="AL31" s="35" t="n">
        <f aca="false">EXP((((AK31-AK43)/AK44+2)/4-1.9)^3)</f>
        <v>0.144269823713473</v>
      </c>
      <c r="AM31" s="35" t="n">
        <f aca="false">AE31/AD31</f>
        <v>0.43447782546495</v>
      </c>
      <c r="AN31" s="35" t="n">
        <f aca="false">EXP((((AM31-AM43)/AM44+2)/4-1.9)^3)</f>
        <v>0.000894511167324455</v>
      </c>
      <c r="AO31" s="35" t="n">
        <f aca="false">AF31/AD31</f>
        <v>0.0157367668097282</v>
      </c>
      <c r="AP31" s="35" t="n">
        <f aca="false">EXP((((AO31-AO43)/AO44+2)/4-1.9)^3)</f>
        <v>0.00767857380325091</v>
      </c>
      <c r="AQ31" s="35" t="n">
        <f aca="false">AG31/AD31</f>
        <v>0.248609442060086</v>
      </c>
      <c r="AR31" s="35" t="n">
        <f aca="false">EXP((((AQ31-AQ43)/AQ44+2)/4-1.9)^3)</f>
        <v>0.0147067134134598</v>
      </c>
      <c r="AS31" s="25" t="n">
        <f aca="false">0.01*AJ31+0.15*AL31+0.24*AN31+0.25*AP31+0.35*AR31</f>
        <v>0.029015468325045</v>
      </c>
      <c r="AU31" s="1" t="str">
        <f aca="false">A31</f>
        <v>U. de Atacama</v>
      </c>
      <c r="AV31" s="27" t="n">
        <f aca="false">AJ31*0.01</f>
        <v>9.33189423425115E-005</v>
      </c>
      <c r="AW31" s="27" t="n">
        <f aca="false">AL31*0.15</f>
        <v>0.0216404735570209</v>
      </c>
      <c r="AX31" s="27" t="n">
        <f aca="false">AN31*0.24</f>
        <v>0.000214682680157869</v>
      </c>
      <c r="AY31" s="27" t="n">
        <f aca="false">AP31*0.25</f>
        <v>0.00191964345081273</v>
      </c>
      <c r="AZ31" s="27" t="n">
        <f aca="false">AR31*0.35</f>
        <v>0.00514734969471094</v>
      </c>
    </row>
    <row r="32" customFormat="false" ht="13.8" hidden="false" customHeight="false" outlineLevel="0" collapsed="false">
      <c r="A32" s="28" t="s">
        <v>55</v>
      </c>
      <c r="B32" s="29" t="n">
        <v>8525</v>
      </c>
      <c r="C32" s="29" t="n">
        <v>63</v>
      </c>
      <c r="D32" s="29" t="n">
        <v>358.227272727273</v>
      </c>
      <c r="E32" s="29" t="n">
        <v>305.340909090909</v>
      </c>
      <c r="F32" s="29" t="n">
        <v>36</v>
      </c>
      <c r="G32" s="29" t="n">
        <v>248</v>
      </c>
      <c r="H32" s="29" t="n">
        <v>32</v>
      </c>
      <c r="I32" s="29" t="n">
        <v>258.56</v>
      </c>
      <c r="J32" s="30" t="n">
        <v>0.0631104544449942</v>
      </c>
      <c r="K32" s="29" t="n">
        <v>738384</v>
      </c>
      <c r="L32" s="29" t="n">
        <v>9778836</v>
      </c>
      <c r="M32" s="29" t="n">
        <f aca="false">+K32+L32</f>
        <v>10517220</v>
      </c>
      <c r="O32" s="20" t="n">
        <f aca="false">AS32/AS$43</f>
        <v>0.0631104544449943</v>
      </c>
      <c r="P32" s="31" t="n">
        <f aca="false">ROUND(K$43*O32,0)</f>
        <v>738384</v>
      </c>
      <c r="Q32" s="32" t="n">
        <f aca="false">O32-J32</f>
        <v>0</v>
      </c>
      <c r="R32" s="33" t="n">
        <f aca="false">P32-K32</f>
        <v>0</v>
      </c>
      <c r="T32" s="31"/>
      <c r="U32" s="31"/>
      <c r="V32" s="31"/>
      <c r="W32" s="31"/>
      <c r="X32" s="31"/>
      <c r="Y32" s="31"/>
      <c r="Z32" s="31"/>
      <c r="AB32" s="31" t="n">
        <f aca="false">B32+T32</f>
        <v>8525</v>
      </c>
      <c r="AC32" s="31" t="n">
        <f aca="false">C32+U32</f>
        <v>63</v>
      </c>
      <c r="AD32" s="31" t="n">
        <f aca="false">D32+V32+W32</f>
        <v>358.227272727273</v>
      </c>
      <c r="AE32" s="31" t="n">
        <f aca="false">E32+W32</f>
        <v>305.340909090909</v>
      </c>
      <c r="AF32" s="31" t="n">
        <f aca="false">F32+X32</f>
        <v>36</v>
      </c>
      <c r="AG32" s="31" t="n">
        <f aca="false">I32+Y32+0.33*Z32</f>
        <v>258.56</v>
      </c>
      <c r="AI32" s="34" t="n">
        <f aca="false">IF(AC32&gt;0,AB32/AC32,0)</f>
        <v>135.31746031746</v>
      </c>
      <c r="AJ32" s="35" t="n">
        <f aca="false">EXP((((AI32-AI43)/AI44+2)/4-1.9)^3)</f>
        <v>0.0247179445787105</v>
      </c>
      <c r="AK32" s="36" t="n">
        <f aca="false">AB32/AD32</f>
        <v>23.7977414033752</v>
      </c>
      <c r="AL32" s="35" t="n">
        <f aca="false">EXP((((AK32-AK43)/AK44+2)/4-1.9)^3)</f>
        <v>0.270609515056182</v>
      </c>
      <c r="AM32" s="35" t="n">
        <f aca="false">AE32/AD32</f>
        <v>0.852366450958</v>
      </c>
      <c r="AN32" s="35" t="n">
        <f aca="false">EXP((((AM32-AM43)/AM44+2)/4-1.9)^3)</f>
        <v>0.351260540776773</v>
      </c>
      <c r="AO32" s="35" t="n">
        <f aca="false">AF32/AD32</f>
        <v>0.100494861058241</v>
      </c>
      <c r="AP32" s="35" t="n">
        <f aca="false">EXP((((AO32-AO43)/AO44+2)/4-1.9)^3)</f>
        <v>0.0329877496394192</v>
      </c>
      <c r="AQ32" s="35" t="n">
        <f aca="false">AG32/AD32</f>
        <v>0.721776424311636</v>
      </c>
      <c r="AR32" s="35" t="n">
        <f aca="false">EXP((((AQ32-AQ43)/AQ44+2)/4-1.9)^3)</f>
        <v>0.171578114923196</v>
      </c>
      <c r="AS32" s="25" t="n">
        <f aca="false">0.01*AJ32+0.15*AL32+0.24*AN32+0.25*AP32+0.35*AR32</f>
        <v>0.193440414123613</v>
      </c>
      <c r="AU32" s="1" t="str">
        <f aca="false">A32</f>
        <v>U. de Tarapacá</v>
      </c>
      <c r="AV32" s="27" t="n">
        <f aca="false">AJ32*0.01</f>
        <v>0.000247179445787105</v>
      </c>
      <c r="AW32" s="27" t="n">
        <f aca="false">AL32*0.15</f>
        <v>0.0405914272584273</v>
      </c>
      <c r="AX32" s="27" t="n">
        <f aca="false">AN32*0.24</f>
        <v>0.0843025297864255</v>
      </c>
      <c r="AY32" s="27" t="n">
        <f aca="false">AP32*0.25</f>
        <v>0.00824693740985479</v>
      </c>
      <c r="AZ32" s="27" t="n">
        <f aca="false">AR32*0.35</f>
        <v>0.0600523402231186</v>
      </c>
    </row>
    <row r="33" customFormat="false" ht="13.8" hidden="false" customHeight="false" outlineLevel="0" collapsed="false">
      <c r="A33" s="28" t="s">
        <v>56</v>
      </c>
      <c r="B33" s="29" t="n">
        <v>4326</v>
      </c>
      <c r="C33" s="29" t="n">
        <v>39</v>
      </c>
      <c r="D33" s="29" t="n">
        <v>441.078692556321</v>
      </c>
      <c r="E33" s="29" t="n">
        <v>227.296225023853</v>
      </c>
      <c r="F33" s="29" t="n">
        <v>16</v>
      </c>
      <c r="G33" s="29" t="n">
        <v>52</v>
      </c>
      <c r="H33" s="29" t="n">
        <v>18</v>
      </c>
      <c r="I33" s="29" t="n">
        <v>57.94</v>
      </c>
      <c r="J33" s="30" t="n">
        <v>0.00260270710548618</v>
      </c>
      <c r="K33" s="29" t="n">
        <v>30451</v>
      </c>
      <c r="L33" s="29" t="n">
        <v>2430302</v>
      </c>
      <c r="M33" s="29" t="n">
        <f aca="false">+K33+L33</f>
        <v>2460753</v>
      </c>
      <c r="O33" s="20" t="n">
        <f aca="false">AS33/AS$43</f>
        <v>0.00260270710548617</v>
      </c>
      <c r="P33" s="31" t="n">
        <f aca="false">ROUND(K$43*O33,0)</f>
        <v>30451</v>
      </c>
      <c r="Q33" s="32" t="n">
        <f aca="false">O33-J33</f>
        <v>-1.38777878078145E-017</v>
      </c>
      <c r="R33" s="33" t="n">
        <f aca="false">P33-K33</f>
        <v>0</v>
      </c>
      <c r="T33" s="31"/>
      <c r="U33" s="31"/>
      <c r="V33" s="31"/>
      <c r="W33" s="31"/>
      <c r="X33" s="31"/>
      <c r="Y33" s="31"/>
      <c r="Z33" s="31"/>
      <c r="AB33" s="31" t="n">
        <f aca="false">B33+T33</f>
        <v>4326</v>
      </c>
      <c r="AC33" s="31" t="n">
        <f aca="false">C33+U33</f>
        <v>39</v>
      </c>
      <c r="AD33" s="31" t="n">
        <f aca="false">D33+V33+W33</f>
        <v>441.078692556321</v>
      </c>
      <c r="AE33" s="31" t="n">
        <f aca="false">E33+W33</f>
        <v>227.296225023853</v>
      </c>
      <c r="AF33" s="31" t="n">
        <f aca="false">F33+X33</f>
        <v>16</v>
      </c>
      <c r="AG33" s="31" t="n">
        <f aca="false">I33+Y33+0.33*Z33</f>
        <v>57.94</v>
      </c>
      <c r="AI33" s="34" t="n">
        <f aca="false">IF(AC33&gt;0,AB33/AC33,0)</f>
        <v>110.923076923077</v>
      </c>
      <c r="AJ33" s="35" t="n">
        <f aca="false">EXP((((AI33-AI43)/AI44+2)/4-1.9)^3)</f>
        <v>0.0149852024633788</v>
      </c>
      <c r="AK33" s="36" t="n">
        <f aca="false">AB33/AD33</f>
        <v>9.80777369890208</v>
      </c>
      <c r="AL33" s="35" t="n">
        <f aca="false">EXP((((AK33-AK43)/AK44+2)/4-1.9)^3)</f>
        <v>0.0103988765287838</v>
      </c>
      <c r="AM33" s="35" t="n">
        <f aca="false">AE33/AD33</f>
        <v>0.515318986973804</v>
      </c>
      <c r="AN33" s="35" t="n">
        <f aca="false">EXP((((AM33-AM43)/AM44+2)/4-1.9)^3)</f>
        <v>0.00512244858928068</v>
      </c>
      <c r="AO33" s="35" t="n">
        <f aca="false">AF33/AD33</f>
        <v>0.0362747062372708</v>
      </c>
      <c r="AP33" s="35" t="n">
        <f aca="false">EXP((((AO33-AO43)/AO44+2)/4-1.9)^3)</f>
        <v>0.0112868605303014</v>
      </c>
      <c r="AQ33" s="35" t="n">
        <f aca="false">AG33/AD33</f>
        <v>0.131359779961717</v>
      </c>
      <c r="AR33" s="35" t="n">
        <f aca="false">EXP((((AQ33-AQ43)/AQ44+2)/4-1.9)^3)</f>
        <v>0.00633369815479727</v>
      </c>
      <c r="AS33" s="25" t="n">
        <f aca="false">0.01*AJ33+0.15*AL33+0.24*AN33+0.25*AP33+0.35*AR33</f>
        <v>0.00797758065213312</v>
      </c>
      <c r="AU33" s="1" t="str">
        <f aca="false">A33</f>
        <v>U. Arturo Prat</v>
      </c>
      <c r="AV33" s="27" t="n">
        <f aca="false">AJ33*0.01</f>
        <v>0.000149852024633788</v>
      </c>
      <c r="AW33" s="27" t="n">
        <f aca="false">AL33*0.15</f>
        <v>0.00155983147931756</v>
      </c>
      <c r="AX33" s="27" t="n">
        <f aca="false">AN33*0.24</f>
        <v>0.00122938766142736</v>
      </c>
      <c r="AY33" s="27" t="n">
        <f aca="false">AP33*0.25</f>
        <v>0.00282171513257536</v>
      </c>
      <c r="AZ33" s="27" t="n">
        <f aca="false">AR33*0.35</f>
        <v>0.00221679435417905</v>
      </c>
    </row>
    <row r="34" customFormat="false" ht="13.8" hidden="false" customHeight="false" outlineLevel="0" collapsed="false">
      <c r="A34" s="28" t="s">
        <v>57</v>
      </c>
      <c r="B34" s="29" t="n">
        <v>4548</v>
      </c>
      <c r="C34" s="29" t="n">
        <v>24</v>
      </c>
      <c r="D34" s="29" t="n">
        <v>325.96198488263</v>
      </c>
      <c r="E34" s="29" t="n">
        <v>212.827439428084</v>
      </c>
      <c r="F34" s="29" t="n">
        <v>3</v>
      </c>
      <c r="G34" s="29" t="n">
        <v>33</v>
      </c>
      <c r="H34" s="29" t="n">
        <v>8</v>
      </c>
      <c r="I34" s="29" t="n">
        <v>35.64</v>
      </c>
      <c r="J34" s="30" t="n">
        <v>0.0069918727338051</v>
      </c>
      <c r="K34" s="29" t="n">
        <v>81804</v>
      </c>
      <c r="L34" s="29" t="n">
        <v>4324356</v>
      </c>
      <c r="M34" s="29" t="n">
        <f aca="false">+K34+L34</f>
        <v>4406160</v>
      </c>
      <c r="O34" s="20" t="n">
        <f aca="false">AS34/AS$43</f>
        <v>0.00699187273380507</v>
      </c>
      <c r="P34" s="31" t="n">
        <f aca="false">ROUND(K$43*O34,0)</f>
        <v>81804</v>
      </c>
      <c r="Q34" s="32" t="n">
        <f aca="false">O34-J34</f>
        <v>-3.03576608295941E-017</v>
      </c>
      <c r="R34" s="33" t="n">
        <f aca="false">P34-K34</f>
        <v>0</v>
      </c>
      <c r="T34" s="31"/>
      <c r="U34" s="31"/>
      <c r="V34" s="31"/>
      <c r="W34" s="31"/>
      <c r="X34" s="31"/>
      <c r="Y34" s="31"/>
      <c r="Z34" s="31"/>
      <c r="AB34" s="31" t="n">
        <f aca="false">B34+T34</f>
        <v>4548</v>
      </c>
      <c r="AC34" s="31" t="n">
        <f aca="false">C34+U34</f>
        <v>24</v>
      </c>
      <c r="AD34" s="31" t="n">
        <f aca="false">D34+V34+W34</f>
        <v>325.96198488263</v>
      </c>
      <c r="AE34" s="31" t="n">
        <f aca="false">E34+W34</f>
        <v>212.827439428084</v>
      </c>
      <c r="AF34" s="31" t="n">
        <f aca="false">F34+X34</f>
        <v>3</v>
      </c>
      <c r="AG34" s="31" t="n">
        <f aca="false">I34+Y34+0.33*Z34</f>
        <v>35.64</v>
      </c>
      <c r="AI34" s="34" t="n">
        <f aca="false">IF(AC34&gt;0,AB34/AC34,0)</f>
        <v>189.5</v>
      </c>
      <c r="AJ34" s="35" t="n">
        <f aca="false">EXP((((AI34-AI43)/AI44+2)/4-1.9)^3)</f>
        <v>0.0649465205665518</v>
      </c>
      <c r="AK34" s="36" t="n">
        <f aca="false">AB34/AD34</f>
        <v>13.9525472629504</v>
      </c>
      <c r="AL34" s="35" t="n">
        <f aca="false">EXP((((AK34-AK43)/AK44+2)/4-1.9)^3)</f>
        <v>0.0362453653091993</v>
      </c>
      <c r="AM34" s="35" t="n">
        <f aca="false">AE34/AD34</f>
        <v>0.65292104385951</v>
      </c>
      <c r="AN34" s="35" t="n">
        <f aca="false">EXP((((AM34-AM43)/AM44+2)/4-1.9)^3)</f>
        <v>0.0490968803215564</v>
      </c>
      <c r="AO34" s="35" t="n">
        <f aca="false">AF34/AD34</f>
        <v>0.00920352721830498</v>
      </c>
      <c r="AP34" s="35" t="n">
        <f aca="false">EXP((((AO34-AO43)/AO44+2)/4-1.9)^3)</f>
        <v>0.00676273927163122</v>
      </c>
      <c r="AQ34" s="35" t="n">
        <f aca="false">AG34/AD34</f>
        <v>0.109337903353463</v>
      </c>
      <c r="AR34" s="35" t="n">
        <f aca="false">EXP((((AQ34-AQ43)/AQ44+2)/4-1.9)^3)</f>
        <v>0.00534470023741507</v>
      </c>
      <c r="AS34" s="25" t="n">
        <f aca="false">0.01*AJ34+0.15*AL34+0.24*AN34+0.25*AP34+0.35*AR34</f>
        <v>0.021430851180222</v>
      </c>
      <c r="AU34" s="1" t="str">
        <f aca="false">A34</f>
        <v>U. Metropolitana</v>
      </c>
      <c r="AV34" s="27" t="n">
        <f aca="false">AJ34*0.01</f>
        <v>0.000649465205665518</v>
      </c>
      <c r="AW34" s="27" t="n">
        <f aca="false">AL34*0.15</f>
        <v>0.0054368047963799</v>
      </c>
      <c r="AX34" s="27" t="n">
        <f aca="false">AN34*0.24</f>
        <v>0.0117832512771735</v>
      </c>
      <c r="AY34" s="27" t="n">
        <f aca="false">AP34*0.25</f>
        <v>0.00169068481790781</v>
      </c>
      <c r="AZ34" s="27" t="n">
        <f aca="false">AR34*0.35</f>
        <v>0.00187064508309528</v>
      </c>
    </row>
    <row r="35" customFormat="false" ht="13.8" hidden="false" customHeight="false" outlineLevel="0" collapsed="false">
      <c r="A35" s="28" t="s">
        <v>58</v>
      </c>
      <c r="B35" s="29" t="n">
        <v>7747</v>
      </c>
      <c r="C35" s="29" t="n">
        <v>52</v>
      </c>
      <c r="D35" s="29" t="n">
        <v>421.979979467411</v>
      </c>
      <c r="E35" s="29" t="n">
        <v>309.352322895154</v>
      </c>
      <c r="F35" s="29" t="n">
        <v>30</v>
      </c>
      <c r="G35" s="29" t="n">
        <v>65</v>
      </c>
      <c r="H35" s="29" t="n">
        <v>18</v>
      </c>
      <c r="I35" s="29" t="n">
        <v>70.94</v>
      </c>
      <c r="J35" s="30" t="n">
        <v>0.0178288074647099</v>
      </c>
      <c r="K35" s="29" t="n">
        <v>208595</v>
      </c>
      <c r="L35" s="29" t="n">
        <v>2862942</v>
      </c>
      <c r="M35" s="29" t="n">
        <f aca="false">+K35+L35</f>
        <v>3071537</v>
      </c>
      <c r="O35" s="20" t="n">
        <f aca="false">AS35/AS$43</f>
        <v>0.0178288074647099</v>
      </c>
      <c r="P35" s="31" t="n">
        <f aca="false">ROUND(K$43*O35,0)</f>
        <v>208595</v>
      </c>
      <c r="Q35" s="32" t="n">
        <f aca="false">O35-J35</f>
        <v>0</v>
      </c>
      <c r="R35" s="33" t="n">
        <f aca="false">P35-K35</f>
        <v>0</v>
      </c>
      <c r="T35" s="31"/>
      <c r="U35" s="31"/>
      <c r="V35" s="31"/>
      <c r="W35" s="31"/>
      <c r="X35" s="31"/>
      <c r="Y35" s="31"/>
      <c r="Z35" s="31"/>
      <c r="AB35" s="31" t="n">
        <f aca="false">B35+T35</f>
        <v>7747</v>
      </c>
      <c r="AC35" s="31" t="n">
        <f aca="false">C35+U35</f>
        <v>52</v>
      </c>
      <c r="AD35" s="31" t="n">
        <f aca="false">D35+V35+W35</f>
        <v>421.979979467411</v>
      </c>
      <c r="AE35" s="31" t="n">
        <f aca="false">E35+W35</f>
        <v>309.352322895154</v>
      </c>
      <c r="AF35" s="31" t="n">
        <f aca="false">F35+X35</f>
        <v>30</v>
      </c>
      <c r="AG35" s="31" t="n">
        <f aca="false">I35+Y35+0.33*Z35</f>
        <v>70.94</v>
      </c>
      <c r="AI35" s="34" t="n">
        <f aca="false">IF(AC35&gt;0,AB35/AC35,0)</f>
        <v>148.980769230769</v>
      </c>
      <c r="AJ35" s="35" t="n">
        <f aca="false">EXP((((AI35-AI43)/AI44+2)/4-1.9)^3)</f>
        <v>0.0321248779779025</v>
      </c>
      <c r="AK35" s="36" t="n">
        <f aca="false">AB35/AD35</f>
        <v>18.3586908785996</v>
      </c>
      <c r="AL35" s="35" t="n">
        <f aca="false">EXP((((AK35-AK43)/AK44+2)/4-1.9)^3)</f>
        <v>0.10382902214124</v>
      </c>
      <c r="AM35" s="35" t="n">
        <f aca="false">AE35/AD35</f>
        <v>0.733097156139002</v>
      </c>
      <c r="AN35" s="35" t="n">
        <f aca="false">EXP((((AM35-AM43)/AM44+2)/4-1.9)^3)</f>
        <v>0.12775879403555</v>
      </c>
      <c r="AO35" s="35" t="n">
        <f aca="false">AF35/AD35</f>
        <v>0.0710934202088534</v>
      </c>
      <c r="AP35" s="35" t="n">
        <f aca="false">EXP((((AO35-AO43)/AO44+2)/4-1.9)^3)</f>
        <v>0.0206830698052863</v>
      </c>
      <c r="AQ35" s="35" t="n">
        <f aca="false">AG35/AD35</f>
        <v>0.168112240987202</v>
      </c>
      <c r="AR35" s="35" t="n">
        <f aca="false">EXP((((AQ35-AQ43)/AQ44+2)/4-1.9)^3)</f>
        <v>0.0083393025654041</v>
      </c>
      <c r="AS35" s="25" t="n">
        <f aca="false">0.01*AJ35+0.15*AL35+0.24*AN35+0.25*AP35+0.35*AR35</f>
        <v>0.05464723601871</v>
      </c>
      <c r="AU35" s="1" t="str">
        <f aca="false">A35</f>
        <v>U. de Playa Ancha</v>
      </c>
      <c r="AV35" s="27" t="n">
        <f aca="false">AJ35*0.01</f>
        <v>0.000321248779779025</v>
      </c>
      <c r="AW35" s="27" t="n">
        <f aca="false">AL35*0.15</f>
        <v>0.015574353321186</v>
      </c>
      <c r="AX35" s="27" t="n">
        <f aca="false">AN35*0.24</f>
        <v>0.030662110568532</v>
      </c>
      <c r="AY35" s="27" t="n">
        <f aca="false">AP35*0.25</f>
        <v>0.00517076745132159</v>
      </c>
      <c r="AZ35" s="27" t="n">
        <f aca="false">AR35*0.35</f>
        <v>0.00291875589789144</v>
      </c>
    </row>
    <row r="36" customFormat="false" ht="13.8" hidden="false" customHeight="false" outlineLevel="0" collapsed="false">
      <c r="A36" s="28" t="s">
        <v>59</v>
      </c>
      <c r="B36" s="29" t="n">
        <v>7970</v>
      </c>
      <c r="C36" s="29" t="n">
        <v>36</v>
      </c>
      <c r="D36" s="29" t="n">
        <v>297.300837347872</v>
      </c>
      <c r="E36" s="29" t="n">
        <v>175.72560295201</v>
      </c>
      <c r="F36" s="29" t="n">
        <v>13</v>
      </c>
      <c r="G36" s="29" t="n">
        <v>61</v>
      </c>
      <c r="H36" s="29" t="n">
        <v>5</v>
      </c>
      <c r="I36" s="29" t="n">
        <v>62.65</v>
      </c>
      <c r="J36" s="30" t="n">
        <v>0.0237867168570179</v>
      </c>
      <c r="K36" s="29" t="n">
        <v>278301</v>
      </c>
      <c r="L36" s="29" t="n">
        <v>4182501</v>
      </c>
      <c r="M36" s="29" t="n">
        <f aca="false">+K36+L36</f>
        <v>4460802</v>
      </c>
      <c r="O36" s="20" t="n">
        <f aca="false">AS36/AS$43</f>
        <v>0.0237867168570179</v>
      </c>
      <c r="P36" s="31" t="n">
        <f aca="false">ROUND(K$43*O36,0)</f>
        <v>278301</v>
      </c>
      <c r="Q36" s="32" t="n">
        <f aca="false">O36-J36</f>
        <v>0</v>
      </c>
      <c r="R36" s="33" t="n">
        <f aca="false">P36-K36</f>
        <v>0</v>
      </c>
      <c r="T36" s="31"/>
      <c r="U36" s="31"/>
      <c r="V36" s="31"/>
      <c r="W36" s="31"/>
      <c r="X36" s="31"/>
      <c r="Y36" s="31"/>
      <c r="Z36" s="31"/>
      <c r="AB36" s="31" t="n">
        <f aca="false">B36+T36</f>
        <v>7970</v>
      </c>
      <c r="AC36" s="31" t="n">
        <f aca="false">C36+U36</f>
        <v>36</v>
      </c>
      <c r="AD36" s="31" t="n">
        <f aca="false">D36+V36+W36</f>
        <v>297.300837347872</v>
      </c>
      <c r="AE36" s="31" t="n">
        <f aca="false">E36+W36</f>
        <v>175.72560295201</v>
      </c>
      <c r="AF36" s="31" t="n">
        <f aca="false">F36+X36</f>
        <v>13</v>
      </c>
      <c r="AG36" s="31" t="n">
        <f aca="false">I36+Y36+0.33*Z36</f>
        <v>62.65</v>
      </c>
      <c r="AI36" s="34" t="n">
        <f aca="false">IF(AC36&gt;0,AB36/AC36,0)</f>
        <v>221.388888888889</v>
      </c>
      <c r="AJ36" s="35" t="n">
        <f aca="false">EXP((((AI36-AI43)/AI44+2)/4-1.9)^3)</f>
        <v>0.10505779798002</v>
      </c>
      <c r="AK36" s="36" t="n">
        <f aca="false">AB36/AD36</f>
        <v>26.8078626050901</v>
      </c>
      <c r="AL36" s="35" t="n">
        <f aca="false">EXP((((AK36-AK43)/AK44+2)/4-1.9)^3)</f>
        <v>0.39956190256595</v>
      </c>
      <c r="AM36" s="35" t="n">
        <f aca="false">AE36/AD36</f>
        <v>0.591069989979187</v>
      </c>
      <c r="AN36" s="35" t="n">
        <f aca="false">EXP((((AM36-AM43)/AM44+2)/4-1.9)^3)</f>
        <v>0.019712644748228</v>
      </c>
      <c r="AO36" s="35" t="n">
        <f aca="false">AF36/AD36</f>
        <v>0.043726752053472</v>
      </c>
      <c r="AP36" s="35" t="n">
        <f aca="false">EXP((((AO36-AO43)/AO44+2)/4-1.9)^3)</f>
        <v>0.012912780313369</v>
      </c>
      <c r="AQ36" s="35" t="n">
        <f aca="false">AG36/AD36</f>
        <v>0.210729308934617</v>
      </c>
      <c r="AR36" s="35" t="n">
        <f aca="false">EXP((((AQ36-AQ43)/AQ44+2)/4-1.9)^3)</f>
        <v>0.0113279537150098</v>
      </c>
      <c r="AS36" s="25" t="n">
        <f aca="false">0.01*AJ36+0.15*AL36+0.24*AN36+0.25*AP36+0.35*AR36</f>
        <v>0.0729088769828631</v>
      </c>
      <c r="AU36" s="1" t="str">
        <f aca="false">A36</f>
        <v>U.Tecnológica Metropolitana</v>
      </c>
      <c r="AV36" s="27" t="n">
        <f aca="false">AJ36*0.01</f>
        <v>0.0010505779798002</v>
      </c>
      <c r="AW36" s="27" t="n">
        <f aca="false">AL36*0.15</f>
        <v>0.0599342853848926</v>
      </c>
      <c r="AX36" s="27" t="n">
        <f aca="false">AN36*0.24</f>
        <v>0.00473103473957471</v>
      </c>
      <c r="AY36" s="27" t="n">
        <f aca="false">AP36*0.25</f>
        <v>0.00322819507834226</v>
      </c>
      <c r="AZ36" s="27" t="n">
        <f aca="false">AR36*0.35</f>
        <v>0.00396478380025342</v>
      </c>
    </row>
    <row r="37" customFormat="false" ht="13.8" hidden="false" customHeight="false" outlineLevel="0" collapsed="false">
      <c r="A37" s="28" t="s">
        <v>60</v>
      </c>
      <c r="B37" s="29" t="n">
        <v>4150</v>
      </c>
      <c r="C37" s="29" t="n">
        <v>43</v>
      </c>
      <c r="D37" s="29" t="n">
        <v>430.322988394584</v>
      </c>
      <c r="E37" s="29" t="n">
        <v>254.293442940039</v>
      </c>
      <c r="F37" s="29" t="n">
        <v>36</v>
      </c>
      <c r="G37" s="29" t="n">
        <v>97</v>
      </c>
      <c r="H37" s="29" t="n">
        <v>11</v>
      </c>
      <c r="I37" s="29" t="n">
        <v>100.63</v>
      </c>
      <c r="J37" s="30" t="n">
        <v>0.00564587295741439</v>
      </c>
      <c r="K37" s="29" t="n">
        <v>66056</v>
      </c>
      <c r="L37" s="29" t="n">
        <v>2640732</v>
      </c>
      <c r="M37" s="29" t="n">
        <f aca="false">+K37+L37</f>
        <v>2706788</v>
      </c>
      <c r="O37" s="20" t="n">
        <f aca="false">AS37/AS$43</f>
        <v>0.00564587295741436</v>
      </c>
      <c r="P37" s="31" t="n">
        <f aca="false">ROUND(K$43*O37,0)</f>
        <v>66056</v>
      </c>
      <c r="Q37" s="32" t="n">
        <f aca="false">O37-J37</f>
        <v>-2.68882138776405E-017</v>
      </c>
      <c r="R37" s="33" t="n">
        <f aca="false">P37-K37</f>
        <v>0</v>
      </c>
      <c r="T37" s="31"/>
      <c r="U37" s="31"/>
      <c r="V37" s="31"/>
      <c r="W37" s="31"/>
      <c r="X37" s="31"/>
      <c r="Y37" s="31"/>
      <c r="Z37" s="31"/>
      <c r="AB37" s="31" t="n">
        <f aca="false">B37+T37</f>
        <v>4150</v>
      </c>
      <c r="AC37" s="31" t="n">
        <f aca="false">C37+U37</f>
        <v>43</v>
      </c>
      <c r="AD37" s="31" t="n">
        <f aca="false">D37+V37+W37</f>
        <v>430.322988394584</v>
      </c>
      <c r="AE37" s="31" t="n">
        <f aca="false">E37+W37</f>
        <v>254.293442940039</v>
      </c>
      <c r="AF37" s="31" t="n">
        <f aca="false">F37+X37</f>
        <v>36</v>
      </c>
      <c r="AG37" s="31" t="n">
        <f aca="false">I37+Y37+0.33*Z37</f>
        <v>100.63</v>
      </c>
      <c r="AI37" s="34" t="n">
        <f aca="false">IF(AC37&gt;0,AB37/AC37,0)</f>
        <v>96.5116279069767</v>
      </c>
      <c r="AJ37" s="35" t="n">
        <f aca="false">EXP((((AI37-AI43)/AI44+2)/4-1.9)^3)</f>
        <v>0.0109267688631026</v>
      </c>
      <c r="AK37" s="36" t="n">
        <f aca="false">AB37/AD37</f>
        <v>9.64391889794803</v>
      </c>
      <c r="AL37" s="35" t="n">
        <f aca="false">EXP((((AK37-AK43)/AK44+2)/4-1.9)^3)</f>
        <v>0.00984317579613928</v>
      </c>
      <c r="AM37" s="35" t="n">
        <f aca="false">AE37/AD37</f>
        <v>0.590936226504508</v>
      </c>
      <c r="AN37" s="35" t="n">
        <f aca="false">EXP((((AM37-AM43)/AM44+2)/4-1.9)^3)</f>
        <v>0.0196703036549511</v>
      </c>
      <c r="AO37" s="35" t="n">
        <f aca="false">AF37/AD37</f>
        <v>0.0836580916448504</v>
      </c>
      <c r="AP37" s="35" t="n">
        <f aca="false">EXP((((AO37-AO43)/AO44+2)/4-1.9)^3)</f>
        <v>0.0253733149013114</v>
      </c>
      <c r="AQ37" s="35" t="n">
        <f aca="false">AG37/AD37</f>
        <v>0.233847604506147</v>
      </c>
      <c r="AR37" s="35" t="n">
        <f aca="false">EXP((((AQ37-AQ43)/AQ44+2)/4-1.9)^3)</f>
        <v>0.0133007704490852</v>
      </c>
      <c r="AS37" s="25" t="n">
        <f aca="false">0.01*AJ37+0.15*AL37+0.24*AN37+0.25*AP37+0.35*AR37</f>
        <v>0.0173052153177479</v>
      </c>
      <c r="AU37" s="1" t="str">
        <f aca="false">A37</f>
        <v>U. de Los Lagos</v>
      </c>
      <c r="AV37" s="27" t="n">
        <f aca="false">AJ37*0.01</f>
        <v>0.000109267688631026</v>
      </c>
      <c r="AW37" s="27" t="n">
        <f aca="false">AL37*0.15</f>
        <v>0.00147647636942089</v>
      </c>
      <c r="AX37" s="27" t="n">
        <f aca="false">AN37*0.24</f>
        <v>0.00472087287718826</v>
      </c>
      <c r="AY37" s="27" t="n">
        <f aca="false">AP37*0.25</f>
        <v>0.00634332872532785</v>
      </c>
      <c r="AZ37" s="27" t="n">
        <f aca="false">AR37*0.35</f>
        <v>0.00465526965717983</v>
      </c>
    </row>
    <row r="38" customFormat="false" ht="13.8" hidden="false" customHeight="false" outlineLevel="0" collapsed="false">
      <c r="A38" s="28" t="s">
        <v>61</v>
      </c>
      <c r="B38" s="29" t="n">
        <v>6955</v>
      </c>
      <c r="C38" s="29" t="n">
        <v>28</v>
      </c>
      <c r="D38" s="29" t="n">
        <v>405.875247376136</v>
      </c>
      <c r="E38" s="29" t="n">
        <v>281.932065557954</v>
      </c>
      <c r="F38" s="29" t="n">
        <v>22</v>
      </c>
      <c r="G38" s="29" t="n">
        <v>95</v>
      </c>
      <c r="H38" s="29" t="n">
        <v>24</v>
      </c>
      <c r="I38" s="29" t="n">
        <v>102.92</v>
      </c>
      <c r="J38" s="30" t="n">
        <v>0.0139071564182124</v>
      </c>
      <c r="K38" s="29" t="n">
        <v>162712</v>
      </c>
      <c r="L38" s="29" t="n">
        <v>2372436</v>
      </c>
      <c r="M38" s="29" t="n">
        <f aca="false">+K38+L38</f>
        <v>2535148</v>
      </c>
      <c r="O38" s="20" t="n">
        <f aca="false">AS38/AS$43</f>
        <v>0.0139071564182123</v>
      </c>
      <c r="P38" s="31" t="n">
        <f aca="false">ROUND(K$43*O38,0)</f>
        <v>162712</v>
      </c>
      <c r="Q38" s="32" t="n">
        <f aca="false">O38-J38</f>
        <v>0</v>
      </c>
      <c r="R38" s="33" t="n">
        <f aca="false">P38-K38</f>
        <v>0</v>
      </c>
      <c r="T38" s="31"/>
      <c r="U38" s="31"/>
      <c r="V38" s="31"/>
      <c r="W38" s="31"/>
      <c r="X38" s="31"/>
      <c r="Y38" s="31"/>
      <c r="Z38" s="31"/>
      <c r="AB38" s="31" t="n">
        <f aca="false">B38+T38</f>
        <v>6955</v>
      </c>
      <c r="AC38" s="31" t="n">
        <f aca="false">C38+U38</f>
        <v>28</v>
      </c>
      <c r="AD38" s="31" t="n">
        <f aca="false">D38+V38+W38</f>
        <v>405.875247376136</v>
      </c>
      <c r="AE38" s="31" t="n">
        <f aca="false">E38+W38</f>
        <v>281.932065557954</v>
      </c>
      <c r="AF38" s="31" t="n">
        <f aca="false">F38+X38</f>
        <v>22</v>
      </c>
      <c r="AG38" s="31" t="n">
        <f aca="false">I38+Y38+0.33*Z38</f>
        <v>102.92</v>
      </c>
      <c r="AI38" s="34" t="n">
        <f aca="false">IF(AC38&gt;0,AB38/AC38,0)</f>
        <v>248.392857142857</v>
      </c>
      <c r="AJ38" s="35" t="n">
        <f aca="false">EXP((((AI38-AI43)/AI44+2)/4-1.9)^3)</f>
        <v>0.15061309731202</v>
      </c>
      <c r="AK38" s="36" t="n">
        <f aca="false">AB38/AD38</f>
        <v>17.1358072337794</v>
      </c>
      <c r="AL38" s="35" t="n">
        <f aca="false">EXP((((AK38-AK43)/AK44+2)/4-1.9)^3)</f>
        <v>0.0796125373117835</v>
      </c>
      <c r="AM38" s="35" t="n">
        <f aca="false">AE38/AD38</f>
        <v>0.694627394453252</v>
      </c>
      <c r="AN38" s="35" t="n">
        <f aca="false">EXP((((AM38-AM43)/AM44+2)/4-1.9)^3)</f>
        <v>0.0832240528538537</v>
      </c>
      <c r="AO38" s="35" t="n">
        <f aca="false">AF38/AD38</f>
        <v>0.0542038474684611</v>
      </c>
      <c r="AP38" s="35" t="n">
        <f aca="false">EXP((((AO38-AO43)/AO44+2)/4-1.9)^3)</f>
        <v>0.0155309065395603</v>
      </c>
      <c r="AQ38" s="35" t="n">
        <f aca="false">AG38/AD38</f>
        <v>0.253575453702455</v>
      </c>
      <c r="AR38" s="35" t="n">
        <f aca="false">EXP((((AQ38-AQ43)/AQ44+2)/4-1.9)^3)</f>
        <v>0.0152069648445264</v>
      </c>
      <c r="AS38" s="25" t="n">
        <f aca="false">0.01*AJ38+0.15*AL38+0.24*AN38+0.25*AP38+0.35*AR38</f>
        <v>0.0426269485852869</v>
      </c>
      <c r="AU38" s="1" t="str">
        <f aca="false">A38</f>
        <v>U. Católica de Maule</v>
      </c>
      <c r="AV38" s="27" t="n">
        <f aca="false">AJ38*0.01</f>
        <v>0.0015061309731202</v>
      </c>
      <c r="AW38" s="27" t="n">
        <f aca="false">AL38*0.15</f>
        <v>0.0119418805967675</v>
      </c>
      <c r="AX38" s="27" t="n">
        <f aca="false">AN38*0.24</f>
        <v>0.0199737726849249</v>
      </c>
      <c r="AY38" s="27" t="n">
        <f aca="false">AP38*0.25</f>
        <v>0.00388272663489007</v>
      </c>
      <c r="AZ38" s="27" t="n">
        <f aca="false">AR38*0.35</f>
        <v>0.00532243769558425</v>
      </c>
    </row>
    <row r="39" customFormat="false" ht="13.8" hidden="false" customHeight="false" outlineLevel="0" collapsed="false">
      <c r="A39" s="28" t="s">
        <v>62</v>
      </c>
      <c r="B39" s="29" t="n">
        <v>8404</v>
      </c>
      <c r="C39" s="29" t="n">
        <v>57</v>
      </c>
      <c r="D39" s="29" t="n">
        <v>492.287854220248</v>
      </c>
      <c r="E39" s="29" t="n">
        <v>340.622950932047</v>
      </c>
      <c r="F39" s="29" t="n">
        <v>42</v>
      </c>
      <c r="G39" s="29" t="n">
        <v>125</v>
      </c>
      <c r="H39" s="29" t="n">
        <v>26</v>
      </c>
      <c r="I39" s="29" t="n">
        <v>133.58</v>
      </c>
      <c r="J39" s="30" t="n">
        <v>0.0143306671360642</v>
      </c>
      <c r="K39" s="29" t="n">
        <v>167667</v>
      </c>
      <c r="L39" s="29" t="n">
        <v>1851969</v>
      </c>
      <c r="M39" s="29" t="n">
        <f aca="false">+K39+L39</f>
        <v>2019636</v>
      </c>
      <c r="O39" s="20" t="n">
        <f aca="false">AS39/AS$43</f>
        <v>0.0143306671360642</v>
      </c>
      <c r="P39" s="31" t="n">
        <f aca="false">ROUND(K$43*O39,0)</f>
        <v>167667</v>
      </c>
      <c r="Q39" s="32" t="n">
        <f aca="false">O39-J39</f>
        <v>0</v>
      </c>
      <c r="R39" s="33" t="n">
        <f aca="false">P39-K39</f>
        <v>0</v>
      </c>
      <c r="T39" s="31"/>
      <c r="U39" s="31"/>
      <c r="V39" s="31"/>
      <c r="W39" s="31"/>
      <c r="X39" s="31"/>
      <c r="Y39" s="31"/>
      <c r="Z39" s="31"/>
      <c r="AB39" s="31" t="n">
        <f aca="false">B39+T39</f>
        <v>8404</v>
      </c>
      <c r="AC39" s="31" t="n">
        <f aca="false">C39+U39</f>
        <v>57</v>
      </c>
      <c r="AD39" s="31" t="n">
        <f aca="false">D39+V39+W39</f>
        <v>492.287854220248</v>
      </c>
      <c r="AE39" s="31" t="n">
        <f aca="false">E39+W39</f>
        <v>340.622950932047</v>
      </c>
      <c r="AF39" s="31" t="n">
        <f aca="false">F39+X39</f>
        <v>42</v>
      </c>
      <c r="AG39" s="31" t="n">
        <f aca="false">I39+Y39+0.33*Z39</f>
        <v>133.58</v>
      </c>
      <c r="AI39" s="34" t="n">
        <f aca="false">IF(AC39&gt;0,AB39/AC39,0)</f>
        <v>147.438596491228</v>
      </c>
      <c r="AJ39" s="35" t="n">
        <f aca="false">EXP((((AI39-AI43)/AI44+2)/4-1.9)^3)</f>
        <v>0.0312084245482418</v>
      </c>
      <c r="AK39" s="36" t="n">
        <f aca="false">AB39/AD39</f>
        <v>17.0713129075902</v>
      </c>
      <c r="AL39" s="35" t="n">
        <f aca="false">EXP((((AK39-AK43)/AK44+2)/4-1.9)^3)</f>
        <v>0.0784621876114226</v>
      </c>
      <c r="AM39" s="35" t="n">
        <f aca="false">AE39/AD39</f>
        <v>0.691918250698205</v>
      </c>
      <c r="AN39" s="35" t="n">
        <f aca="false">EXP((((AM39-AM43)/AM44+2)/4-1.9)^3)</f>
        <v>0.0805833304528922</v>
      </c>
      <c r="AO39" s="35" t="n">
        <f aca="false">AF39/AD39</f>
        <v>0.0853159379008554</v>
      </c>
      <c r="AP39" s="35" t="n">
        <f aca="false">EXP((((AO39-AO43)/AO44+2)/4-1.9)^3)</f>
        <v>0.0260525739378608</v>
      </c>
      <c r="AQ39" s="35" t="n">
        <f aca="false">AG39/AD39</f>
        <v>0.271345309161816</v>
      </c>
      <c r="AR39" s="35" t="n">
        <f aca="false">EXP((((AQ39-AQ43)/AQ44+2)/4-1.9)^3)</f>
        <v>0.0171157139015468</v>
      </c>
      <c r="AS39" s="25" t="n">
        <f aca="false">0.01*AJ39+0.15*AL39+0.24*AN39+0.25*AP39+0.35*AR39</f>
        <v>0.0439250550458965</v>
      </c>
      <c r="AU39" s="1" t="str">
        <f aca="false">A39</f>
        <v>U. Católica de Temuco</v>
      </c>
      <c r="AV39" s="27" t="n">
        <f aca="false">AJ39*0.01</f>
        <v>0.000312084245482418</v>
      </c>
      <c r="AW39" s="27" t="n">
        <f aca="false">AL39*0.15</f>
        <v>0.0117693281417134</v>
      </c>
      <c r="AX39" s="27" t="n">
        <f aca="false">AN39*0.24</f>
        <v>0.0193399993086941</v>
      </c>
      <c r="AY39" s="27" t="n">
        <f aca="false">AP39*0.25</f>
        <v>0.00651314348446521</v>
      </c>
      <c r="AZ39" s="27" t="n">
        <f aca="false">AR39*0.35</f>
        <v>0.0059904998655414</v>
      </c>
    </row>
    <row r="40" customFormat="false" ht="13.8" hidden="false" customHeight="false" outlineLevel="0" collapsed="false">
      <c r="A40" s="28" t="s">
        <v>63</v>
      </c>
      <c r="B40" s="29" t="n">
        <v>8844</v>
      </c>
      <c r="C40" s="29" t="n">
        <v>31</v>
      </c>
      <c r="D40" s="29" t="n">
        <v>497.693353453634</v>
      </c>
      <c r="E40" s="29" t="n">
        <v>285.649839454619</v>
      </c>
      <c r="F40" s="29" t="n">
        <v>24</v>
      </c>
      <c r="G40" s="29" t="n">
        <v>107</v>
      </c>
      <c r="H40" s="29" t="n">
        <v>11</v>
      </c>
      <c r="I40" s="29" t="n">
        <v>110.63</v>
      </c>
      <c r="J40" s="30" t="n">
        <v>0.00894314373743506</v>
      </c>
      <c r="K40" s="29" t="n">
        <v>104634</v>
      </c>
      <c r="L40" s="29" t="n">
        <v>1550751</v>
      </c>
      <c r="M40" s="29" t="n">
        <f aca="false">+K40+L40</f>
        <v>1655385</v>
      </c>
      <c r="O40" s="20" t="n">
        <f aca="false">AS40/AS$43</f>
        <v>0.00894314373743503</v>
      </c>
      <c r="P40" s="31" t="n">
        <f aca="false">ROUND(K$43*O40,0)</f>
        <v>104634</v>
      </c>
      <c r="Q40" s="32" t="n">
        <f aca="false">O40-J40</f>
        <v>0</v>
      </c>
      <c r="R40" s="33" t="n">
        <f aca="false">P40-K40</f>
        <v>0</v>
      </c>
      <c r="T40" s="31"/>
      <c r="U40" s="31"/>
      <c r="V40" s="31"/>
      <c r="W40" s="31"/>
      <c r="X40" s="31"/>
      <c r="Y40" s="31"/>
      <c r="Z40" s="31"/>
      <c r="AB40" s="31" t="n">
        <f aca="false">B40+T40</f>
        <v>8844</v>
      </c>
      <c r="AC40" s="31" t="n">
        <f aca="false">C40+U40</f>
        <v>31</v>
      </c>
      <c r="AD40" s="31" t="n">
        <f aca="false">D40+V40+W40</f>
        <v>497.693353453634</v>
      </c>
      <c r="AE40" s="31" t="n">
        <f aca="false">E40+W40</f>
        <v>285.649839454619</v>
      </c>
      <c r="AF40" s="31" t="n">
        <f aca="false">F40+X40</f>
        <v>24</v>
      </c>
      <c r="AG40" s="31" t="n">
        <f aca="false">I40+Y40+0.33*Z40</f>
        <v>110.63</v>
      </c>
      <c r="AI40" s="34" t="n">
        <f aca="false">IF(AC40&gt;0,AB40/AC40,0)</f>
        <v>285.290322580645</v>
      </c>
      <c r="AJ40" s="35" t="n">
        <f aca="false">EXP((((AI40-AI43)/AI44+2)/4-1.9)^3)</f>
        <v>0.230843985849761</v>
      </c>
      <c r="AK40" s="36" t="n">
        <f aca="false">AB40/AD40</f>
        <v>17.7699781173066</v>
      </c>
      <c r="AL40" s="35" t="n">
        <f aca="false">EXP((((AK40-AK43)/AK44+2)/4-1.9)^3)</f>
        <v>0.0915919902792163</v>
      </c>
      <c r="AM40" s="35" t="n">
        <f aca="false">AE40/AD40</f>
        <v>0.573947466793386</v>
      </c>
      <c r="AN40" s="35" t="n">
        <f aca="false">EXP((((AM40-AM43)/AM44+2)/4-1.9)^3)</f>
        <v>0.0148736286961109</v>
      </c>
      <c r="AO40" s="35" t="n">
        <f aca="false">AF40/AD40</f>
        <v>0.0482224643617546</v>
      </c>
      <c r="AP40" s="35" t="n">
        <f aca="false">EXP((((AO40-AO43)/AO44+2)/4-1.9)^3)</f>
        <v>0.0139864567067881</v>
      </c>
      <c r="AQ40" s="35" t="n">
        <f aca="false">AG40/AD40</f>
        <v>0.222285468014204</v>
      </c>
      <c r="AR40" s="35" t="n">
        <f aca="false">EXP((((AQ40-AQ43)/AQ44+2)/4-1.9)^3)</f>
        <v>0.0122805308282712</v>
      </c>
      <c r="AS40" s="25" t="n">
        <f aca="false">0.01*AJ40+0.15*AL40+0.24*AN40+0.25*AP40+0.35*AR40</f>
        <v>0.0274117092540386</v>
      </c>
      <c r="AU40" s="1" t="str">
        <f aca="false">A40</f>
        <v>U. C.de la Sant.Concepción</v>
      </c>
      <c r="AV40" s="27" t="n">
        <f aca="false">AJ40*0.01</f>
        <v>0.00230843985849761</v>
      </c>
      <c r="AW40" s="27" t="n">
        <f aca="false">AL40*0.15</f>
        <v>0.0137387985418824</v>
      </c>
      <c r="AX40" s="27" t="n">
        <f aca="false">AN40*0.24</f>
        <v>0.00356967088706662</v>
      </c>
      <c r="AY40" s="27" t="n">
        <f aca="false">AP40*0.25</f>
        <v>0.00349661417669703</v>
      </c>
      <c r="AZ40" s="27" t="n">
        <f aca="false">AR40*0.35</f>
        <v>0.00429818578989491</v>
      </c>
    </row>
    <row r="41" customFormat="false" ht="13.8" hidden="false" customHeight="false" outlineLevel="0" collapsed="false">
      <c r="A41" s="28" t="s">
        <v>64</v>
      </c>
      <c r="B41" s="29" t="n">
        <v>0</v>
      </c>
      <c r="C41" s="29" t="n">
        <v>0</v>
      </c>
      <c r="D41" s="29" t="n">
        <v>34.8609674534894</v>
      </c>
      <c r="E41" s="29" t="n">
        <v>29.0314219989439</v>
      </c>
      <c r="F41" s="29" t="n">
        <v>4</v>
      </c>
      <c r="G41" s="29" t="n">
        <v>14</v>
      </c>
      <c r="H41" s="29" t="n">
        <v>0</v>
      </c>
      <c r="I41" s="29" t="n">
        <v>14</v>
      </c>
      <c r="J41" s="30" t="n">
        <v>0.0316946317861653</v>
      </c>
      <c r="K41" s="29" t="n">
        <v>370823</v>
      </c>
      <c r="L41" s="29" t="n">
        <v>2626453</v>
      </c>
      <c r="M41" s="29" t="n">
        <f aca="false">+K41+L41</f>
        <v>2997276</v>
      </c>
      <c r="O41" s="20" t="n">
        <f aca="false">AS41/AS$43</f>
        <v>0.0316946317861654</v>
      </c>
      <c r="P41" s="31" t="n">
        <f aca="false">ROUND(K$43*O41,0)</f>
        <v>370823</v>
      </c>
      <c r="Q41" s="32" t="n">
        <f aca="false">O41-J41</f>
        <v>0</v>
      </c>
      <c r="R41" s="33" t="n">
        <f aca="false">P41-K41</f>
        <v>0</v>
      </c>
      <c r="T41" s="31"/>
      <c r="U41" s="31"/>
      <c r="V41" s="31"/>
      <c r="W41" s="31"/>
      <c r="X41" s="31"/>
      <c r="Y41" s="31"/>
      <c r="Z41" s="31"/>
      <c r="AB41" s="31" t="n">
        <f aca="false">B41+T41</f>
        <v>0</v>
      </c>
      <c r="AC41" s="31" t="n">
        <f aca="false">C41+U41</f>
        <v>0</v>
      </c>
      <c r="AD41" s="31" t="n">
        <f aca="false">D41+V41+W41</f>
        <v>34.8609674534894</v>
      </c>
      <c r="AE41" s="31" t="n">
        <f aca="false">E41+W41</f>
        <v>29.0314219989439</v>
      </c>
      <c r="AF41" s="31" t="n">
        <f aca="false">F41+X41</f>
        <v>4</v>
      </c>
      <c r="AG41" s="31" t="n">
        <f aca="false">I41+Y41+0.33*Z41</f>
        <v>14</v>
      </c>
      <c r="AI41" s="34" t="n">
        <f aca="false">IF(AC41&gt;0,AB41/AC41,0)</f>
        <v>0</v>
      </c>
      <c r="AJ41" s="35" t="n">
        <f aca="false">EXP((((AI41-AI43)/AI44+2)/4-1.9)^3)</f>
        <v>0.0008692139861122</v>
      </c>
      <c r="AK41" s="36" t="n">
        <f aca="false">AB41/AD41</f>
        <v>0</v>
      </c>
      <c r="AL41" s="35" t="n">
        <f aca="false">EXP((((AK41-AK43)/AK44+2)/4-1.9)^3)</f>
        <v>0.000169068040733732</v>
      </c>
      <c r="AM41" s="35" t="n">
        <f aca="false">AE41/AD41</f>
        <v>0.832777289892396</v>
      </c>
      <c r="AN41" s="35" t="n">
        <f aca="false">EXP((((AM41-AM43)/AM44+2)/4-1.9)^3)</f>
        <v>0.306639472703146</v>
      </c>
      <c r="AO41" s="35" t="n">
        <f aca="false">AF41/AD41</f>
        <v>0.114741508689818</v>
      </c>
      <c r="AP41" s="35" t="n">
        <f aca="false">EXP((((AO41-AO43)/AO44+2)/4-1.9)^3)</f>
        <v>0.0407798248384233</v>
      </c>
      <c r="AQ41" s="35" t="n">
        <f aca="false">AG41/AD41</f>
        <v>0.401595280414362</v>
      </c>
      <c r="AR41" s="35" t="n">
        <f aca="false">EXP((((AQ41-AQ43)/AQ44+2)/4-1.9)^3)</f>
        <v>0.0380714720657382</v>
      </c>
      <c r="AS41" s="25" t="n">
        <f aca="false">0.01*AJ41+0.15*AL41+0.24*AN41+0.25*AP41+0.35*AR41</f>
        <v>0.0971474972273405</v>
      </c>
      <c r="AU41" s="1" t="str">
        <f aca="false">A41</f>
        <v>U. de O'Higgins</v>
      </c>
      <c r="AV41" s="27" t="n">
        <f aca="false">AJ41*0.01</f>
        <v>8.692139861122E-006</v>
      </c>
      <c r="AW41" s="27" t="n">
        <f aca="false">AL41*0.15</f>
        <v>2.53602061100598E-005</v>
      </c>
      <c r="AX41" s="27" t="n">
        <f aca="false">AN41*0.24</f>
        <v>0.0735934734487551</v>
      </c>
      <c r="AY41" s="27" t="n">
        <f aca="false">AP41*0.25</f>
        <v>0.0101949562096058</v>
      </c>
      <c r="AZ41" s="27" t="n">
        <f aca="false">AR41*0.35</f>
        <v>0.0133250152230084</v>
      </c>
    </row>
    <row r="42" customFormat="false" ht="13.8" hidden="false" customHeight="false" outlineLevel="0" collapsed="false">
      <c r="A42" s="37" t="s">
        <v>65</v>
      </c>
      <c r="B42" s="38" t="n">
        <v>0</v>
      </c>
      <c r="C42" s="38" t="n">
        <v>0</v>
      </c>
      <c r="D42" s="38" t="n">
        <v>15.3522727272727</v>
      </c>
      <c r="E42" s="38" t="n">
        <v>11.2840909090909</v>
      </c>
      <c r="F42" s="38" t="n">
        <v>1</v>
      </c>
      <c r="G42" s="38" t="n">
        <v>3</v>
      </c>
      <c r="H42" s="38" t="n">
        <v>0</v>
      </c>
      <c r="I42" s="38" t="n">
        <v>3</v>
      </c>
      <c r="J42" s="39" t="n">
        <v>0.0129037704319342</v>
      </c>
      <c r="K42" s="38" t="n">
        <v>150972</v>
      </c>
      <c r="L42" s="38" t="n">
        <v>2626453</v>
      </c>
      <c r="M42" s="38" t="n">
        <f aca="false">+K42+L42</f>
        <v>2777425</v>
      </c>
      <c r="O42" s="20" t="n">
        <f aca="false">AS42/AS$43</f>
        <v>0.0129037704319342</v>
      </c>
      <c r="P42" s="40" t="n">
        <f aca="false">ROUND(K$43*O42,0)</f>
        <v>150972</v>
      </c>
      <c r="Q42" s="41" t="n">
        <f aca="false">O42-J42</f>
        <v>0</v>
      </c>
      <c r="R42" s="42" t="n">
        <f aca="false">P42-K42</f>
        <v>0</v>
      </c>
      <c r="T42" s="40"/>
      <c r="U42" s="40"/>
      <c r="V42" s="40"/>
      <c r="W42" s="40"/>
      <c r="X42" s="40"/>
      <c r="Y42" s="40"/>
      <c r="Z42" s="40"/>
      <c r="AB42" s="40" t="n">
        <f aca="false">B42+T42</f>
        <v>0</v>
      </c>
      <c r="AC42" s="40" t="n">
        <f aca="false">C42+U42</f>
        <v>0</v>
      </c>
      <c r="AD42" s="40" t="n">
        <f aca="false">D42+V42+W42</f>
        <v>15.3522727272727</v>
      </c>
      <c r="AE42" s="40" t="n">
        <f aca="false">E42+W42</f>
        <v>11.2840909090909</v>
      </c>
      <c r="AF42" s="40" t="n">
        <f aca="false">F42+X42</f>
        <v>1</v>
      </c>
      <c r="AG42" s="40" t="n">
        <f aca="false">I42+Y42+0.33*Z42</f>
        <v>3</v>
      </c>
      <c r="AI42" s="43" t="n">
        <f aca="false">IF(AC42&gt;0,AB42/AC42,0)</f>
        <v>0</v>
      </c>
      <c r="AJ42" s="44" t="n">
        <f aca="false">EXP((((AI42-AI43)/AI44+2)/4-1.9)^3)</f>
        <v>0.0008692139861122</v>
      </c>
      <c r="AK42" s="45" t="n">
        <f aca="false">AB42/AD42</f>
        <v>0</v>
      </c>
      <c r="AL42" s="44" t="n">
        <f aca="false">EXP((((AK42-AK43)/AK44+2)/4-1.9)^3)</f>
        <v>0.000169068040733732</v>
      </c>
      <c r="AM42" s="44" t="n">
        <f aca="false">AE42/AD42</f>
        <v>0.735011102886751</v>
      </c>
      <c r="AN42" s="44" t="n">
        <f aca="false">EXP((((AM42-AM43)/AM44+2)/4-1.9)^3)</f>
        <v>0.130330496491172</v>
      </c>
      <c r="AO42" s="44" t="n">
        <f aca="false">AF42/AD42</f>
        <v>0.0651369356032569</v>
      </c>
      <c r="AP42" s="44" t="n">
        <f aca="false">EXP((((AO42-AO43)/AO44+2)/4-1.9)^3)</f>
        <v>0.0187244914967556</v>
      </c>
      <c r="AQ42" s="44" t="n">
        <f aca="false">AG42/AD42</f>
        <v>0.195410806809771</v>
      </c>
      <c r="AR42" s="44" t="n">
        <f aca="false">EXP((((AQ42-AQ43)/AQ44+2)/4-1.9)^3)</f>
        <v>0.010162762611658</v>
      </c>
      <c r="AS42" s="25" t="n">
        <f aca="false">0.01*AJ42+0.15*AL42+0.24*AN42+0.25*AP42+0.35*AR42</f>
        <v>0.0395514612921216</v>
      </c>
      <c r="AU42" s="1" t="str">
        <f aca="false">A42</f>
        <v>U. de Aysén</v>
      </c>
      <c r="AV42" s="27" t="n">
        <f aca="false">AJ42*0.01</f>
        <v>8.692139861122E-006</v>
      </c>
      <c r="AW42" s="27" t="n">
        <f aca="false">AL42*0.15</f>
        <v>2.53602061100598E-005</v>
      </c>
      <c r="AX42" s="27" t="n">
        <f aca="false">AN42*0.24</f>
        <v>0.0312793191578813</v>
      </c>
      <c r="AY42" s="27" t="n">
        <f aca="false">AP42*0.25</f>
        <v>0.0046811228741889</v>
      </c>
      <c r="AZ42" s="27" t="n">
        <f aca="false">AR42*0.35</f>
        <v>0.00355696691408028</v>
      </c>
    </row>
    <row r="43" customFormat="false" ht="13.8" hidden="false" customHeight="false" outlineLevel="0" collapsed="false">
      <c r="A43" s="46" t="s">
        <v>66</v>
      </c>
      <c r="B43" s="47" t="n">
        <f aca="false">SUM(B16:B42)</f>
        <v>282105</v>
      </c>
      <c r="C43" s="47" t="n">
        <f aca="false">SUM(C16:C42)</f>
        <v>1331</v>
      </c>
      <c r="D43" s="47" t="n">
        <f aca="false">SUM(D16:D42)</f>
        <v>17174.2188727273</v>
      </c>
      <c r="E43" s="47" t="n">
        <f aca="false">SUM(E16:E42)</f>
        <v>11628.2721124835</v>
      </c>
      <c r="F43" s="47" t="n">
        <f aca="false">SUM(F16:F42)</f>
        <v>3637.5</v>
      </c>
      <c r="G43" s="47" t="n">
        <f aca="false">SUM(G16:G42)</f>
        <v>10845</v>
      </c>
      <c r="H43" s="47" t="n">
        <f aca="false">SUM(H16:H42)</f>
        <v>1217</v>
      </c>
      <c r="I43" s="47" t="n">
        <f aca="false">SUM(I16:I42)</f>
        <v>11246.61</v>
      </c>
      <c r="J43" s="48" t="n">
        <v>1</v>
      </c>
      <c r="K43" s="47" t="n">
        <f aca="false">SUM(K16:K42)</f>
        <v>11699868</v>
      </c>
      <c r="L43" s="47" t="n">
        <f aca="false">SUM(L16:L42)</f>
        <v>222297483</v>
      </c>
      <c r="M43" s="47" t="n">
        <f aca="false">SUM(M16:M42)</f>
        <v>233997351</v>
      </c>
      <c r="N43" s="49"/>
      <c r="O43" s="50" t="n">
        <f aca="false">SUM(O16:O42)</f>
        <v>1</v>
      </c>
      <c r="P43" s="51" t="n">
        <f aca="false">ROUND(K$43*O43,0)</f>
        <v>11699868</v>
      </c>
      <c r="Q43" s="52" t="n">
        <f aca="false">O43-J43</f>
        <v>0</v>
      </c>
      <c r="R43" s="53" t="n">
        <f aca="false">P43-K43</f>
        <v>0</v>
      </c>
      <c r="AI43" s="54" t="n">
        <f aca="false">AVERAGE(AI16:AI42)</f>
        <v>188.890127654498</v>
      </c>
      <c r="AJ43" s="55"/>
      <c r="AK43" s="56" t="n">
        <f aca="false">AVERAGE(AK16:AK42)</f>
        <v>16.2137705792121</v>
      </c>
      <c r="AL43" s="55"/>
      <c r="AM43" s="55" t="n">
        <f aca="false">AVERAGE(AM16:AM42)</f>
        <v>0.673586884984742</v>
      </c>
      <c r="AN43" s="55"/>
      <c r="AO43" s="55" t="n">
        <f aca="false">AVERAGE(AO16:AO42)</f>
        <v>0.147629494712899</v>
      </c>
      <c r="AP43" s="55"/>
      <c r="AQ43" s="55" t="n">
        <f aca="false">AVERAGE(AQ16:AQ42)</f>
        <v>0.499053085234269</v>
      </c>
      <c r="AR43" s="55"/>
      <c r="AS43" s="25" t="n">
        <f aca="false">SUM(AS16:AS42)</f>
        <v>3.06510887656833</v>
      </c>
    </row>
    <row r="44" customFormat="false" ht="13.8" hidden="false" customHeight="false" outlineLevel="0" collapsed="false">
      <c r="A44" s="57" t="s">
        <v>67</v>
      </c>
      <c r="AI44" s="58" t="n">
        <f aca="false">_xlfn.STDEV.P(AI16:AI42)</f>
        <v>91.2889321272915</v>
      </c>
      <c r="AK44" s="59" t="n">
        <f aca="false">_xlfn.STDEV.P(AK16:AK42)</f>
        <v>6.18332722811864</v>
      </c>
      <c r="AM44" s="27" t="n">
        <f aca="false">_xlfn.STDEV.P(AM16:AM42)</f>
        <v>0.116144172653698</v>
      </c>
      <c r="AO44" s="27" t="n">
        <f aca="false">_xlfn.STDEV.P(AO16:AO42)</f>
        <v>0.111793544758489</v>
      </c>
      <c r="AP44" s="27"/>
      <c r="AQ44" s="27" t="n">
        <f aca="false">_xlfn.STDEV.P(AQ16:AQ42)</f>
        <v>0.289978722545285</v>
      </c>
      <c r="AS44" s="27"/>
    </row>
    <row r="45" customFormat="false" ht="13.8" hidden="false" customHeight="false" outlineLevel="0" collapsed="false">
      <c r="A45" s="57" t="s">
        <v>68</v>
      </c>
    </row>
    <row r="47" customFormat="false" ht="13.8" hidden="false" customHeight="false" outlineLevel="0" collapsed="false">
      <c r="A47" s="6" t="s">
        <v>69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customFormat="false" ht="13.8" hidden="false" customHeight="false" outlineLevel="0" collapsed="false">
      <c r="A48" s="6" t="s">
        <v>70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customFormat="false" ht="9" hidden="false" customHeight="true" outlineLevel="0" collapsed="false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</row>
    <row r="50" customFormat="false" ht="12.75" hidden="false" customHeight="true" outlineLevel="0" collapsed="false">
      <c r="A50" s="7" t="s">
        <v>8</v>
      </c>
      <c r="B50" s="8" t="s">
        <v>9</v>
      </c>
      <c r="C50" s="8"/>
      <c r="D50" s="8"/>
      <c r="E50" s="8"/>
      <c r="F50" s="8"/>
      <c r="G50" s="8"/>
      <c r="H50" s="8"/>
      <c r="I50" s="8"/>
      <c r="J50" s="7" t="s">
        <v>10</v>
      </c>
      <c r="K50" s="7" t="s">
        <v>11</v>
      </c>
      <c r="L50" s="7" t="s">
        <v>12</v>
      </c>
      <c r="M50" s="7" t="s">
        <v>13</v>
      </c>
      <c r="O50" s="9" t="s">
        <v>14</v>
      </c>
      <c r="P50" s="9" t="s">
        <v>15</v>
      </c>
      <c r="Q50" s="9" t="s">
        <v>16</v>
      </c>
      <c r="R50" s="9" t="s">
        <v>17</v>
      </c>
      <c r="T50" s="10" t="s">
        <v>18</v>
      </c>
      <c r="U50" s="10"/>
      <c r="V50" s="10"/>
      <c r="W50" s="10"/>
      <c r="X50" s="10"/>
      <c r="Y50" s="10"/>
      <c r="Z50" s="10"/>
      <c r="AB50" s="10" t="s">
        <v>19</v>
      </c>
      <c r="AC50" s="10"/>
      <c r="AD50" s="10"/>
      <c r="AE50" s="10"/>
      <c r="AF50" s="10"/>
      <c r="AG50" s="10"/>
      <c r="AI50" s="11" t="s">
        <v>20</v>
      </c>
      <c r="AJ50" s="11"/>
      <c r="AK50" s="11" t="s">
        <v>21</v>
      </c>
      <c r="AL50" s="11"/>
      <c r="AM50" s="11" t="s">
        <v>22</v>
      </c>
      <c r="AN50" s="11"/>
      <c r="AO50" s="12" t="s">
        <v>23</v>
      </c>
      <c r="AP50" s="12"/>
      <c r="AQ50" s="11" t="s">
        <v>24</v>
      </c>
      <c r="AR50" s="11"/>
      <c r="AS50" s="13" t="s">
        <v>25</v>
      </c>
    </row>
    <row r="51" customFormat="false" ht="43.35" hidden="false" customHeight="false" outlineLevel="0" collapsed="false">
      <c r="A51" s="7"/>
      <c r="B51" s="14" t="s">
        <v>71</v>
      </c>
      <c r="C51" s="14" t="s">
        <v>72</v>
      </c>
      <c r="D51" s="14" t="s">
        <v>73</v>
      </c>
      <c r="E51" s="14" t="s">
        <v>74</v>
      </c>
      <c r="F51" s="14" t="s">
        <v>75</v>
      </c>
      <c r="G51" s="14" t="s">
        <v>76</v>
      </c>
      <c r="H51" s="14" t="s">
        <v>77</v>
      </c>
      <c r="I51" s="7" t="s">
        <v>33</v>
      </c>
      <c r="J51" s="7"/>
      <c r="K51" s="7"/>
      <c r="L51" s="7"/>
      <c r="M51" s="7"/>
      <c r="O51" s="9"/>
      <c r="P51" s="9"/>
      <c r="Q51" s="9"/>
      <c r="R51" s="9"/>
      <c r="T51" s="15" t="s">
        <v>26</v>
      </c>
      <c r="U51" s="15" t="s">
        <v>27</v>
      </c>
      <c r="V51" s="15" t="s">
        <v>34</v>
      </c>
      <c r="W51" s="15" t="s">
        <v>29</v>
      </c>
      <c r="X51" s="15" t="s">
        <v>30</v>
      </c>
      <c r="Y51" s="15" t="s">
        <v>31</v>
      </c>
      <c r="Z51" s="16" t="s">
        <v>32</v>
      </c>
      <c r="AB51" s="15" t="s">
        <v>26</v>
      </c>
      <c r="AC51" s="15" t="s">
        <v>27</v>
      </c>
      <c r="AD51" s="15" t="s">
        <v>35</v>
      </c>
      <c r="AE51" s="15" t="s">
        <v>29</v>
      </c>
      <c r="AF51" s="15" t="s">
        <v>30</v>
      </c>
      <c r="AG51" s="16" t="s">
        <v>31</v>
      </c>
      <c r="AI51" s="11" t="s">
        <v>36</v>
      </c>
      <c r="AJ51" s="12" t="s">
        <v>37</v>
      </c>
      <c r="AK51" s="11" t="s">
        <v>36</v>
      </c>
      <c r="AL51" s="12" t="s">
        <v>37</v>
      </c>
      <c r="AM51" s="11" t="s">
        <v>36</v>
      </c>
      <c r="AN51" s="12" t="s">
        <v>37</v>
      </c>
      <c r="AO51" s="11" t="s">
        <v>36</v>
      </c>
      <c r="AP51" s="12" t="s">
        <v>37</v>
      </c>
      <c r="AQ51" s="11" t="s">
        <v>36</v>
      </c>
      <c r="AR51" s="12" t="s">
        <v>37</v>
      </c>
      <c r="AS51" s="12" t="s">
        <v>38</v>
      </c>
    </row>
    <row r="52" customFormat="false" ht="13.8" hidden="false" customHeight="false" outlineLevel="0" collapsed="false">
      <c r="A52" s="17" t="s">
        <v>78</v>
      </c>
      <c r="B52" s="18" t="n">
        <v>29492</v>
      </c>
      <c r="C52" s="18" t="n">
        <v>72</v>
      </c>
      <c r="D52" s="18" t="n">
        <v>2170.0114342041</v>
      </c>
      <c r="E52" s="18" t="n">
        <v>1465.02392254146</v>
      </c>
      <c r="F52" s="18" t="n">
        <v>875.5</v>
      </c>
      <c r="G52" s="18" t="n">
        <v>2257</v>
      </c>
      <c r="H52" s="18" t="n">
        <v>256</v>
      </c>
      <c r="I52" s="18" t="n">
        <v>2341.48</v>
      </c>
      <c r="J52" s="19" t="n">
        <v>0.123935867368533</v>
      </c>
      <c r="K52" s="18" t="n">
        <v>1379892</v>
      </c>
      <c r="L52" s="18" t="n">
        <v>38800576</v>
      </c>
      <c r="M52" s="18" t="n">
        <v>40180468</v>
      </c>
      <c r="N52" s="49"/>
      <c r="O52" s="20" t="n">
        <f aca="false">AS52/AS77</f>
        <v>0.123935867368533</v>
      </c>
      <c r="P52" s="21" t="n">
        <f aca="false">ROUND(K77*O52,0)</f>
        <v>1379892</v>
      </c>
      <c r="Q52" s="22" t="n">
        <f aca="false">O52-J52</f>
        <v>0</v>
      </c>
      <c r="R52" s="23" t="n">
        <f aca="false">P52-K52</f>
        <v>0</v>
      </c>
      <c r="S52" s="61" t="n">
        <f aca="false">R52*(1 - (0.95/1.08)^10)/(1- (0.95/1.08))</f>
        <v>0</v>
      </c>
      <c r="T52" s="21"/>
      <c r="U52" s="21"/>
      <c r="V52" s="21"/>
      <c r="W52" s="21"/>
      <c r="X52" s="21"/>
      <c r="Y52" s="21"/>
      <c r="Z52" s="21"/>
      <c r="AB52" s="21" t="n">
        <f aca="false">B52+T52</f>
        <v>29492</v>
      </c>
      <c r="AC52" s="21" t="n">
        <f aca="false">C52+U52</f>
        <v>72</v>
      </c>
      <c r="AD52" s="21" t="n">
        <f aca="false">D52+V52+W52</f>
        <v>2170.0114342041</v>
      </c>
      <c r="AE52" s="21" t="n">
        <f aca="false">E52+W52</f>
        <v>1465.02392254146</v>
      </c>
      <c r="AF52" s="21" t="n">
        <f aca="false">F52+X52</f>
        <v>875.5</v>
      </c>
      <c r="AG52" s="21" t="n">
        <f aca="false">I52+Y52+0.33*Z52</f>
        <v>2341.48</v>
      </c>
      <c r="AI52" s="24" t="n">
        <f aca="false">IF(AC52&gt;0,AB52/AC52,0)</f>
        <v>409.611111111111</v>
      </c>
      <c r="AJ52" s="25" t="n">
        <f aca="false">EXP((((AI52-AI77)/AI78+2)/4-1.9)^3)</f>
        <v>0.666604438763057</v>
      </c>
      <c r="AK52" s="26" t="n">
        <f aca="false">AB52/AD52</f>
        <v>13.5907117977085</v>
      </c>
      <c r="AL52" s="25" t="n">
        <f aca="false">EXP((((AK52-AK77)/AK78+2)/4-1.9)^3)</f>
        <v>0.0161973846915819</v>
      </c>
      <c r="AM52" s="25" t="n">
        <f aca="false">AE52/AD52</f>
        <v>0.675122674217055</v>
      </c>
      <c r="AN52" s="25" t="n">
        <f aca="false">EXP((((AM52-AM77)/AM78+2)/4-1.9)^3)</f>
        <v>0.0835286098923526</v>
      </c>
      <c r="AO52" s="25" t="n">
        <f aca="false">AF52/AD52</f>
        <v>0.403454095310383</v>
      </c>
      <c r="AP52" s="25" t="n">
        <f aca="false">EXP((((AO52-AO77)/AO78+2)/4-1.9)^3)</f>
        <v>0.570978536309501</v>
      </c>
      <c r="AQ52" s="25" t="n">
        <f aca="false">AG52/AD52</f>
        <v>1.07901735589646</v>
      </c>
      <c r="AR52" s="25" t="n">
        <f aca="false">EXP((((AQ52-AQ77)/AQ78+2)/4-1.9)^3)</f>
        <v>0.524532227515221</v>
      </c>
      <c r="AS52" s="25" t="n">
        <f aca="false">0.01*AJ52+0.15*AL52+0.24*AN52+0.25*AP52+0.35*AR52</f>
        <v>0.355473432173235</v>
      </c>
    </row>
    <row r="53" customFormat="false" ht="13.8" hidden="false" customHeight="false" outlineLevel="0" collapsed="false">
      <c r="A53" s="28" t="s">
        <v>79</v>
      </c>
      <c r="B53" s="29" t="n">
        <v>25271</v>
      </c>
      <c r="C53" s="29" t="n">
        <v>75</v>
      </c>
      <c r="D53" s="29" t="n">
        <v>2191.49447809381</v>
      </c>
      <c r="E53" s="29" t="n">
        <v>1495.96098270745</v>
      </c>
      <c r="F53" s="29" t="n">
        <v>758</v>
      </c>
      <c r="G53" s="29" t="n">
        <v>1984</v>
      </c>
      <c r="H53" s="29" t="n">
        <v>188</v>
      </c>
      <c r="I53" s="29" t="n">
        <v>2046.04</v>
      </c>
      <c r="J53" s="30" t="n">
        <v>0.0925893195555447</v>
      </c>
      <c r="K53" s="29" t="n">
        <v>1030882</v>
      </c>
      <c r="L53" s="29" t="n">
        <v>25063911</v>
      </c>
      <c r="M53" s="29" t="n">
        <v>26094793</v>
      </c>
      <c r="N53" s="49"/>
      <c r="O53" s="20" t="n">
        <f aca="false">AS53/AS77</f>
        <v>0.0925893195555448</v>
      </c>
      <c r="P53" s="31" t="n">
        <f aca="false">ROUND(K77*O53,0)</f>
        <v>1030882</v>
      </c>
      <c r="Q53" s="32" t="n">
        <f aca="false">O53-J53</f>
        <v>0</v>
      </c>
      <c r="R53" s="33" t="n">
        <f aca="false">P53-K53</f>
        <v>0</v>
      </c>
      <c r="S53" s="61" t="n">
        <f aca="false">R53*(1 - (0.95/1.08)^10)/(1- (0.95/1.08))</f>
        <v>0</v>
      </c>
      <c r="T53" s="31"/>
      <c r="U53" s="31"/>
      <c r="V53" s="31"/>
      <c r="W53" s="31"/>
      <c r="X53" s="31"/>
      <c r="Y53" s="31"/>
      <c r="Z53" s="31"/>
      <c r="AB53" s="31" t="n">
        <f aca="false">B53+T53</f>
        <v>25271</v>
      </c>
      <c r="AC53" s="31" t="n">
        <f aca="false">C53+U53</f>
        <v>75</v>
      </c>
      <c r="AD53" s="31" t="n">
        <f aca="false">D53+V53+W53</f>
        <v>2191.49447809381</v>
      </c>
      <c r="AE53" s="31" t="n">
        <f aca="false">E53+W53</f>
        <v>1495.96098270745</v>
      </c>
      <c r="AF53" s="31" t="n">
        <f aca="false">F53+X53</f>
        <v>758</v>
      </c>
      <c r="AG53" s="31" t="n">
        <f aca="false">I53+Y53+0.33*Z53</f>
        <v>2046.04</v>
      </c>
      <c r="AI53" s="34" t="n">
        <f aca="false">IF(AC53&gt;0,AB53/AC53,0)</f>
        <v>336.946666666667</v>
      </c>
      <c r="AJ53" s="35" t="n">
        <f aca="false">EXP((((AI53-AI77)/AI78+2)/4-1.9)^3)</f>
        <v>0.398935320685813</v>
      </c>
      <c r="AK53" s="36" t="n">
        <f aca="false">AB53/AD53</f>
        <v>11.5314002625191</v>
      </c>
      <c r="AL53" s="35" t="n">
        <f aca="false">EXP((((AK53-AK77)/AK78+2)/4-1.9)^3)</f>
        <v>0.00611298791701089</v>
      </c>
      <c r="AM53" s="35" t="n">
        <f aca="false">AE53/AD53</f>
        <v>0.682621379000077</v>
      </c>
      <c r="AN53" s="35" t="n">
        <f aca="false">EXP((((AM53-AM77)/AM78+2)/4-1.9)^3)</f>
        <v>0.0910170612301069</v>
      </c>
      <c r="AO53" s="35" t="n">
        <f aca="false">AF53/AD53</f>
        <v>0.345882687625715</v>
      </c>
      <c r="AP53" s="35" t="n">
        <f aca="false">EXP((((AO53-AO77)/AO78+2)/4-1.9)^3)</f>
        <v>0.423785822289065</v>
      </c>
      <c r="AQ53" s="35" t="n">
        <f aca="false">AG53/AD53</f>
        <v>0.933627723205432</v>
      </c>
      <c r="AR53" s="35" t="n">
        <f aca="false">EXP((((AQ53-AQ77)/AQ78+2)/4-1.9)^3)</f>
        <v>0.379623617252122</v>
      </c>
      <c r="AS53" s="25" t="n">
        <f aca="false">0.01*AJ53+0.15*AL53+0.24*AN53+0.25*AP53+0.35*AR53</f>
        <v>0.265565117700144</v>
      </c>
    </row>
    <row r="54" customFormat="false" ht="13.8" hidden="false" customHeight="false" outlineLevel="0" collapsed="false">
      <c r="A54" s="28" t="s">
        <v>80</v>
      </c>
      <c r="B54" s="29" t="n">
        <v>24210</v>
      </c>
      <c r="C54" s="29" t="n">
        <v>92</v>
      </c>
      <c r="D54" s="29" t="n">
        <v>1403.58364973843</v>
      </c>
      <c r="E54" s="29" t="n">
        <v>1103.6348107071</v>
      </c>
      <c r="F54" s="29" t="n">
        <v>337</v>
      </c>
      <c r="G54" s="29" t="n">
        <v>977</v>
      </c>
      <c r="H54" s="29" t="n">
        <v>77</v>
      </c>
      <c r="I54" s="29" t="n">
        <v>1002.41</v>
      </c>
      <c r="J54" s="30" t="n">
        <v>0.0650763063576145</v>
      </c>
      <c r="K54" s="29" t="n">
        <v>724554</v>
      </c>
      <c r="L54" s="29" t="n">
        <v>15365613</v>
      </c>
      <c r="M54" s="29" t="n">
        <v>16090167</v>
      </c>
      <c r="N54" s="49"/>
      <c r="O54" s="20" t="n">
        <f aca="false">AS54/AS77</f>
        <v>0.0650763063576144</v>
      </c>
      <c r="P54" s="31" t="n">
        <f aca="false">ROUND(K77*O54,0)</f>
        <v>724554</v>
      </c>
      <c r="Q54" s="32" t="n">
        <f aca="false">O54-J54</f>
        <v>0</v>
      </c>
      <c r="R54" s="33" t="n">
        <f aca="false">P54-K54</f>
        <v>0</v>
      </c>
      <c r="S54" s="61" t="n">
        <f aca="false">R54*(1 - (0.95/1.08)^10)/(1- (0.95/1.08))</f>
        <v>0</v>
      </c>
      <c r="T54" s="31"/>
      <c r="U54" s="31"/>
      <c r="V54" s="31"/>
      <c r="W54" s="31"/>
      <c r="X54" s="31"/>
      <c r="Y54" s="31"/>
      <c r="Z54" s="31"/>
      <c r="AB54" s="31" t="n">
        <f aca="false">B54+T54</f>
        <v>24210</v>
      </c>
      <c r="AC54" s="31" t="n">
        <f aca="false">C54+U54</f>
        <v>92</v>
      </c>
      <c r="AD54" s="31" t="n">
        <f aca="false">D54+V54+W54</f>
        <v>1403.58364973843</v>
      </c>
      <c r="AE54" s="31" t="n">
        <f aca="false">E54+W54</f>
        <v>1103.6348107071</v>
      </c>
      <c r="AF54" s="31" t="n">
        <f aca="false">F54+X54</f>
        <v>337</v>
      </c>
      <c r="AG54" s="31" t="n">
        <f aca="false">I54+Y54+0.33*Z54</f>
        <v>1002.41</v>
      </c>
      <c r="AI54" s="34" t="n">
        <f aca="false">IF(AC54&gt;0,AB54/AC54,0)</f>
        <v>263.152173913043</v>
      </c>
      <c r="AJ54" s="35" t="n">
        <f aca="false">EXP((((AI54-AI77)/AI78+2)/4-1.9)^3)</f>
        <v>0.171680849656123</v>
      </c>
      <c r="AK54" s="36" t="n">
        <f aca="false">AB54/AD54</f>
        <v>17.2487047740344</v>
      </c>
      <c r="AL54" s="35" t="n">
        <f aca="false">EXP((((AK54-AK77)/AK78+2)/4-1.9)^3)</f>
        <v>0.0663141074890956</v>
      </c>
      <c r="AM54" s="35" t="n">
        <f aca="false">AE54/AD54</f>
        <v>0.786297853293435</v>
      </c>
      <c r="AN54" s="35" t="n">
        <f aca="false">EXP((((AM54-AM77)/AM78+2)/4-1.9)^3)</f>
        <v>0.24547716321855</v>
      </c>
      <c r="AO54" s="35" t="n">
        <f aca="false">AF54/AD54</f>
        <v>0.240099690576192</v>
      </c>
      <c r="AP54" s="35" t="n">
        <f aca="false">EXP((((AO54-AO77)/AO78+2)/4-1.9)^3)</f>
        <v>0.19187282871215</v>
      </c>
      <c r="AQ54" s="35" t="n">
        <f aca="false">AG54/AD54</f>
        <v>0.714179023235847</v>
      </c>
      <c r="AR54" s="35" t="n">
        <f aca="false">EXP((((AQ54-AQ77)/AQ78+2)/4-1.9)^3)</f>
        <v>0.194587183140128</v>
      </c>
      <c r="AS54" s="25" t="n">
        <f aca="false">0.01*AJ54+0.15*AL54+0.24*AN54+0.25*AP54+0.35*AR54</f>
        <v>0.18665216506946</v>
      </c>
    </row>
    <row r="55" customFormat="false" ht="13.8" hidden="false" customHeight="false" outlineLevel="0" collapsed="false">
      <c r="A55" s="28" t="s">
        <v>81</v>
      </c>
      <c r="B55" s="29" t="n">
        <v>13806</v>
      </c>
      <c r="C55" s="29" t="n">
        <v>53</v>
      </c>
      <c r="D55" s="29" t="n">
        <v>623.992958044321</v>
      </c>
      <c r="E55" s="29" t="n">
        <v>506.390536731368</v>
      </c>
      <c r="F55" s="29" t="n">
        <v>201</v>
      </c>
      <c r="G55" s="29" t="n">
        <v>447</v>
      </c>
      <c r="H55" s="29" t="n">
        <v>56</v>
      </c>
      <c r="I55" s="29" t="n">
        <v>465.48</v>
      </c>
      <c r="J55" s="30" t="n">
        <v>0.0968118738602451</v>
      </c>
      <c r="K55" s="29" t="n">
        <v>1077895</v>
      </c>
      <c r="L55" s="29" t="n">
        <v>12506344</v>
      </c>
      <c r="M55" s="29" t="n">
        <v>13584239</v>
      </c>
      <c r="N55" s="49"/>
      <c r="O55" s="20" t="n">
        <f aca="false">AS55/AS77</f>
        <v>0.0968118738602449</v>
      </c>
      <c r="P55" s="31" t="n">
        <f aca="false">ROUND(K77*O55,0)</f>
        <v>1077895</v>
      </c>
      <c r="Q55" s="32" t="n">
        <f aca="false">O55-J55</f>
        <v>0</v>
      </c>
      <c r="R55" s="33" t="n">
        <f aca="false">P55-K55</f>
        <v>0</v>
      </c>
      <c r="S55" s="61" t="n">
        <f aca="false">R55*(1 - (0.95/1.08)^10)/(1- (0.95/1.08))</f>
        <v>0</v>
      </c>
      <c r="T55" s="31"/>
      <c r="U55" s="31"/>
      <c r="V55" s="31"/>
      <c r="W55" s="31"/>
      <c r="X55" s="31"/>
      <c r="Y55" s="31"/>
      <c r="Z55" s="31"/>
      <c r="AB55" s="31" t="n">
        <f aca="false">B55+T55</f>
        <v>13806</v>
      </c>
      <c r="AC55" s="31" t="n">
        <f aca="false">C55+U55</f>
        <v>53</v>
      </c>
      <c r="AD55" s="31" t="n">
        <f aca="false">D55+V55+W55</f>
        <v>623.992958044321</v>
      </c>
      <c r="AE55" s="31" t="n">
        <f aca="false">E55+W55</f>
        <v>506.390536731368</v>
      </c>
      <c r="AF55" s="31" t="n">
        <f aca="false">F55+X55</f>
        <v>201</v>
      </c>
      <c r="AG55" s="31" t="n">
        <f aca="false">I55+Y55+0.33*Z55</f>
        <v>465.48</v>
      </c>
      <c r="AI55" s="34" t="n">
        <f aca="false">IF(AC55&gt;0,AB55/AC55,0)</f>
        <v>260.490566037736</v>
      </c>
      <c r="AJ55" s="35" t="n">
        <f aca="false">EXP((((AI55-AI77)/AI78+2)/4-1.9)^3)</f>
        <v>0.165369059103064</v>
      </c>
      <c r="AK55" s="36" t="n">
        <f aca="false">AB55/AD55</f>
        <v>22.1252496875444</v>
      </c>
      <c r="AL55" s="35" t="n">
        <f aca="false">EXP((((AK55-AK77)/AK78+2)/4-1.9)^3)</f>
        <v>0.248618901869866</v>
      </c>
      <c r="AM55" s="35" t="n">
        <f aca="false">AE55/AD55</f>
        <v>0.811532454338051</v>
      </c>
      <c r="AN55" s="35" t="n">
        <f aca="false">EXP((((AM55-AM77)/AM78+2)/4-1.9)^3)</f>
        <v>0.297029174719146</v>
      </c>
      <c r="AO55" s="35" t="n">
        <f aca="false">AF55/AD55</f>
        <v>0.322119019788238</v>
      </c>
      <c r="AP55" s="35" t="n">
        <f aca="false">EXP((((AO55-AO77)/AO78+2)/4-1.9)^3)</f>
        <v>0.365209801056573</v>
      </c>
      <c r="AQ55" s="35" t="n">
        <f aca="false">AG55/AD55</f>
        <v>0.745969956870792</v>
      </c>
      <c r="AR55" s="35" t="n">
        <f aca="false">EXP((((AQ55-AQ77)/AQ78+2)/4-1.9)^3)</f>
        <v>0.217543684458518</v>
      </c>
      <c r="AS55" s="25" t="n">
        <f aca="false">0.01*AJ55+0.15*AL55+0.24*AN55+0.25*AP55+0.35*AR55</f>
        <v>0.27767626762873</v>
      </c>
    </row>
    <row r="56" customFormat="false" ht="13.8" hidden="false" customHeight="false" outlineLevel="0" collapsed="false">
      <c r="A56" s="28" t="s">
        <v>82</v>
      </c>
      <c r="B56" s="29" t="n">
        <v>14988</v>
      </c>
      <c r="C56" s="29" t="n">
        <v>80</v>
      </c>
      <c r="D56" s="29" t="n">
        <v>671.216677022115</v>
      </c>
      <c r="E56" s="29" t="n">
        <v>386.090462373489</v>
      </c>
      <c r="F56" s="29" t="n">
        <v>142</v>
      </c>
      <c r="G56" s="29" t="n">
        <v>446</v>
      </c>
      <c r="H56" s="29" t="n">
        <v>9</v>
      </c>
      <c r="I56" s="29" t="n">
        <v>448.97</v>
      </c>
      <c r="J56" s="30" t="n">
        <v>0.0483237348045893</v>
      </c>
      <c r="K56" s="29" t="n">
        <v>538032</v>
      </c>
      <c r="L56" s="29" t="n">
        <v>11925637</v>
      </c>
      <c r="M56" s="29" t="n">
        <v>12463669</v>
      </c>
      <c r="N56" s="49"/>
      <c r="O56" s="20" t="n">
        <f aca="false">AS56/AS77</f>
        <v>0.0483237348045893</v>
      </c>
      <c r="P56" s="31" t="n">
        <f aca="false">ROUND(K77*O56,0)</f>
        <v>538032</v>
      </c>
      <c r="Q56" s="32" t="n">
        <f aca="false">O56-J56</f>
        <v>0</v>
      </c>
      <c r="R56" s="33" t="n">
        <f aca="false">P56-K56</f>
        <v>0</v>
      </c>
      <c r="S56" s="61" t="n">
        <f aca="false">R56*(1 - (0.95/1.08)^10)/(1- (0.95/1.08))</f>
        <v>0</v>
      </c>
      <c r="T56" s="31"/>
      <c r="U56" s="31"/>
      <c r="V56" s="31"/>
      <c r="W56" s="31"/>
      <c r="X56" s="31"/>
      <c r="Y56" s="31"/>
      <c r="Z56" s="31"/>
      <c r="AB56" s="31" t="n">
        <f aca="false">B56+T56</f>
        <v>14988</v>
      </c>
      <c r="AC56" s="31" t="n">
        <f aca="false">C56+U56</f>
        <v>80</v>
      </c>
      <c r="AD56" s="31" t="n">
        <f aca="false">D56+V56+W56</f>
        <v>671.216677022115</v>
      </c>
      <c r="AE56" s="31" t="n">
        <f aca="false">E56+W56</f>
        <v>386.090462373489</v>
      </c>
      <c r="AF56" s="31" t="n">
        <f aca="false">F56+X56</f>
        <v>142</v>
      </c>
      <c r="AG56" s="31" t="n">
        <f aca="false">I56+Y56+0.33*Z56</f>
        <v>448.97</v>
      </c>
      <c r="AI56" s="34" t="n">
        <f aca="false">IF(AC56&gt;0,AB56/AC56,0)</f>
        <v>187.35</v>
      </c>
      <c r="AJ56" s="35" t="n">
        <f aca="false">EXP((((AI56-AI77)/AI78+2)/4-1.9)^3)</f>
        <v>0.047459307160032</v>
      </c>
      <c r="AK56" s="36" t="n">
        <f aca="false">AB56/AD56</f>
        <v>22.3296001322479</v>
      </c>
      <c r="AL56" s="35" t="n">
        <f aca="false">EXP((((AK56-AK77)/AK78+2)/4-1.9)^3)</f>
        <v>0.259582504423635</v>
      </c>
      <c r="AM56" s="35" t="n">
        <f aca="false">AE56/AD56</f>
        <v>0.575209877213417</v>
      </c>
      <c r="AN56" s="35" t="n">
        <f aca="false">EXP((((AM56-AM77)/AM78+2)/4-1.9)^3)</f>
        <v>0.0217276460650408</v>
      </c>
      <c r="AO56" s="35" t="n">
        <f aca="false">AF56/AD56</f>
        <v>0.211556126152869</v>
      </c>
      <c r="AP56" s="35" t="n">
        <f aca="false">EXP((((AO56-AO77)/AO78+2)/4-1.9)^3)</f>
        <v>0.145625145236759</v>
      </c>
      <c r="AQ56" s="35" t="n">
        <f aca="false">AG56/AD56</f>
        <v>0.668889816611644</v>
      </c>
      <c r="AR56" s="35" t="n">
        <f aca="false">EXP((((AQ56-AQ77)/AQ78+2)/4-1.9)^3)</f>
        <v>0.164484203414303</v>
      </c>
      <c r="AS56" s="25" t="n">
        <f aca="false">0.01*AJ56+0.15*AL56+0.24*AN56+0.25*AP56+0.35*AR56</f>
        <v>0.138602361294951</v>
      </c>
    </row>
    <row r="57" customFormat="false" ht="13.8" hidden="false" customHeight="false" outlineLevel="0" collapsed="false">
      <c r="A57" s="28" t="s">
        <v>83</v>
      </c>
      <c r="B57" s="29" t="n">
        <v>19186</v>
      </c>
      <c r="C57" s="29" t="n">
        <v>66</v>
      </c>
      <c r="D57" s="29" t="n">
        <v>1054.52049654736</v>
      </c>
      <c r="E57" s="29" t="n">
        <v>650.250050858559</v>
      </c>
      <c r="F57" s="29" t="n">
        <v>205</v>
      </c>
      <c r="G57" s="29" t="n">
        <v>491</v>
      </c>
      <c r="H57" s="29" t="n">
        <v>59</v>
      </c>
      <c r="I57" s="29" t="n">
        <v>510.47</v>
      </c>
      <c r="J57" s="30" t="n">
        <v>0.0284609916261833</v>
      </c>
      <c r="K57" s="29" t="n">
        <v>316882</v>
      </c>
      <c r="L57" s="29" t="n">
        <v>12216151</v>
      </c>
      <c r="M57" s="29" t="n">
        <v>12533033</v>
      </c>
      <c r="N57" s="49"/>
      <c r="O57" s="20" t="n">
        <f aca="false">AS57/AS77</f>
        <v>0.0284609916261834</v>
      </c>
      <c r="P57" s="31" t="n">
        <f aca="false">ROUND(K77*O57,0)</f>
        <v>316882</v>
      </c>
      <c r="Q57" s="32" t="n">
        <f aca="false">O57-J57</f>
        <v>1.2490009027033E-016</v>
      </c>
      <c r="R57" s="33" t="n">
        <f aca="false">P57-K57</f>
        <v>0</v>
      </c>
      <c r="S57" s="61" t="n">
        <f aca="false">R57*(1 - (0.95/1.08)^10)/(1- (0.95/1.08))</f>
        <v>0</v>
      </c>
      <c r="T57" s="31"/>
      <c r="U57" s="31"/>
      <c r="V57" s="31"/>
      <c r="W57" s="31"/>
      <c r="X57" s="31"/>
      <c r="Y57" s="31"/>
      <c r="Z57" s="31"/>
      <c r="AB57" s="31" t="n">
        <f aca="false">B57+T57</f>
        <v>19186</v>
      </c>
      <c r="AC57" s="31" t="n">
        <f aca="false">C57+U57</f>
        <v>66</v>
      </c>
      <c r="AD57" s="31" t="n">
        <f aca="false">D57+V57+W57</f>
        <v>1054.52049654736</v>
      </c>
      <c r="AE57" s="31" t="n">
        <f aca="false">E57+W57</f>
        <v>650.250050858559</v>
      </c>
      <c r="AF57" s="31" t="n">
        <f aca="false">F57+X57</f>
        <v>205</v>
      </c>
      <c r="AG57" s="31" t="n">
        <f aca="false">I57+Y57+0.33*Z57</f>
        <v>510.47</v>
      </c>
      <c r="AI57" s="34" t="n">
        <f aca="false">IF(AC57&gt;0,AB57/AC57,0)</f>
        <v>290.69696969697</v>
      </c>
      <c r="AJ57" s="35" t="n">
        <f aca="false">EXP((((AI57-AI77)/AI78+2)/4-1.9)^3)</f>
        <v>0.245480891709992</v>
      </c>
      <c r="AK57" s="36" t="n">
        <f aca="false">AB57/AD57</f>
        <v>18.1940512894889</v>
      </c>
      <c r="AL57" s="35" t="n">
        <f aca="false">EXP((((AK57-AK77)/AK78+2)/4-1.9)^3)</f>
        <v>0.0897652148583137</v>
      </c>
      <c r="AM57" s="35" t="n">
        <f aca="false">AE57/AD57</f>
        <v>0.616631021386085</v>
      </c>
      <c r="AN57" s="35" t="n">
        <f aca="false">EXP((((AM57-AM77)/AM78+2)/4-1.9)^3)</f>
        <v>0.0398089183719465</v>
      </c>
      <c r="AO57" s="35" t="n">
        <f aca="false">AF57/AD57</f>
        <v>0.194401152629273</v>
      </c>
      <c r="AP57" s="35" t="n">
        <f aca="false">EXP((((AO57-AO77)/AO78+2)/4-1.9)^3)</f>
        <v>0.121675947754778</v>
      </c>
      <c r="AQ57" s="35" t="n">
        <f aca="false">AG57/AD57</f>
        <v>0.484077836013</v>
      </c>
      <c r="AR57" s="35" t="n">
        <f aca="false">EXP((((AQ57-AQ77)/AQ78+2)/4-1.9)^3)</f>
        <v>0.0735406579462575</v>
      </c>
      <c r="AS57" s="25" t="n">
        <f aca="false">0.01*AJ57+0.15*AL57+0.24*AN57+0.25*AP57+0.35*AR57</f>
        <v>0.0816319487749988</v>
      </c>
    </row>
    <row r="58" customFormat="false" ht="13.8" hidden="false" customHeight="false" outlineLevel="0" collapsed="false">
      <c r="A58" s="28" t="s">
        <v>84</v>
      </c>
      <c r="B58" s="29" t="n">
        <v>12795</v>
      </c>
      <c r="C58" s="29" t="n">
        <v>61</v>
      </c>
      <c r="D58" s="29" t="n">
        <v>981.603232663224</v>
      </c>
      <c r="E58" s="29" t="n">
        <v>626.069518132141</v>
      </c>
      <c r="F58" s="29" t="n">
        <v>168</v>
      </c>
      <c r="G58" s="29" t="n">
        <v>503</v>
      </c>
      <c r="H58" s="29" t="n">
        <v>34</v>
      </c>
      <c r="I58" s="29" t="n">
        <v>514.22</v>
      </c>
      <c r="J58" s="30" t="n">
        <v>0.0243590505474635</v>
      </c>
      <c r="K58" s="29" t="n">
        <v>271212</v>
      </c>
      <c r="L58" s="29" t="n">
        <v>9331136</v>
      </c>
      <c r="M58" s="29" t="n">
        <v>9602348</v>
      </c>
      <c r="N58" s="49"/>
      <c r="O58" s="20" t="n">
        <f aca="false">AS58/AS77</f>
        <v>0.0243590505474636</v>
      </c>
      <c r="P58" s="31" t="n">
        <f aca="false">ROUND(K77*O58,0)</f>
        <v>271212</v>
      </c>
      <c r="Q58" s="32" t="n">
        <f aca="false">O58-J58</f>
        <v>1.04083408558608E-016</v>
      </c>
      <c r="R58" s="33" t="n">
        <f aca="false">P58-K58</f>
        <v>0</v>
      </c>
      <c r="S58" s="61" t="n">
        <f aca="false">R58*(1 - (0.95/1.08)^10)/(1- (0.95/1.08))</f>
        <v>0</v>
      </c>
      <c r="T58" s="31"/>
      <c r="U58" s="31"/>
      <c r="V58" s="31"/>
      <c r="W58" s="31"/>
      <c r="X58" s="31"/>
      <c r="Y58" s="31"/>
      <c r="Z58" s="31"/>
      <c r="AB58" s="31" t="n">
        <f aca="false">B58+T58</f>
        <v>12795</v>
      </c>
      <c r="AC58" s="31" t="n">
        <f aca="false">C58+U58</f>
        <v>61</v>
      </c>
      <c r="AD58" s="31" t="n">
        <f aca="false">D58+V58+W58</f>
        <v>981.603232663224</v>
      </c>
      <c r="AE58" s="31" t="n">
        <f aca="false">E58+W58</f>
        <v>626.069518132141</v>
      </c>
      <c r="AF58" s="31" t="n">
        <f aca="false">F58+X58</f>
        <v>168</v>
      </c>
      <c r="AG58" s="31" t="n">
        <f aca="false">I58+Y58+0.33*Z58</f>
        <v>514.22</v>
      </c>
      <c r="AI58" s="34" t="n">
        <f aca="false">IF(AC58&gt;0,AB58/AC58,0)</f>
        <v>209.754098360656</v>
      </c>
      <c r="AJ58" s="35" t="n">
        <f aca="false">EXP((((AI58-AI77)/AI78+2)/4-1.9)^3)</f>
        <v>0.0729023586413539</v>
      </c>
      <c r="AK58" s="36" t="n">
        <f aca="false">AB58/AD58</f>
        <v>13.0347981488258</v>
      </c>
      <c r="AL58" s="35" t="n">
        <f aca="false">EXP((((AK58-AK77)/AK78+2)/4-1.9)^3)</f>
        <v>0.012620169599007</v>
      </c>
      <c r="AM58" s="35" t="n">
        <f aca="false">AE58/AD58</f>
        <v>0.637803032120757</v>
      </c>
      <c r="AN58" s="35" t="n">
        <f aca="false">EXP((((AM58-AM77)/AM78+2)/4-1.9)^3)</f>
        <v>0.0528410156878326</v>
      </c>
      <c r="AO58" s="35" t="n">
        <f aca="false">AF58/AD58</f>
        <v>0.171148580617642</v>
      </c>
      <c r="AP58" s="35" t="n">
        <f aca="false">EXP((((AO58-AO77)/AO78+2)/4-1.9)^3)</f>
        <v>0.0937342720146598</v>
      </c>
      <c r="AQ58" s="35" t="n">
        <f aca="false">AG58/AD58</f>
        <v>0.523857280507167</v>
      </c>
      <c r="AR58" s="35" t="n">
        <f aca="false">EXP((((AQ58-AQ77)/AQ78+2)/4-1.9)^3)</f>
        <v>0.0889408041944794</v>
      </c>
      <c r="AS58" s="25" t="n">
        <f aca="false">0.01*AJ58+0.15*AL58+0.24*AN58+0.25*AP58+0.35*AR58</f>
        <v>0.0698667422630772</v>
      </c>
    </row>
    <row r="59" customFormat="false" ht="13.8" hidden="false" customHeight="false" outlineLevel="0" collapsed="false">
      <c r="A59" s="28" t="s">
        <v>85</v>
      </c>
      <c r="B59" s="29" t="n">
        <v>10131</v>
      </c>
      <c r="C59" s="29" t="n">
        <v>48</v>
      </c>
      <c r="D59" s="29" t="n">
        <v>568.195538220483</v>
      </c>
      <c r="E59" s="29" t="n">
        <v>348.597142929121</v>
      </c>
      <c r="F59" s="29" t="n">
        <v>51</v>
      </c>
      <c r="G59" s="29" t="n">
        <v>276</v>
      </c>
      <c r="H59" s="29" t="n">
        <v>38</v>
      </c>
      <c r="I59" s="29" t="n">
        <v>288.54</v>
      </c>
      <c r="J59" s="30" t="n">
        <v>0.0204749074979799</v>
      </c>
      <c r="K59" s="29" t="n">
        <v>227966</v>
      </c>
      <c r="L59" s="29" t="n">
        <v>9227101</v>
      </c>
      <c r="M59" s="29" t="n">
        <v>9455067</v>
      </c>
      <c r="N59" s="49"/>
      <c r="O59" s="20" t="n">
        <f aca="false">AS59/AS77</f>
        <v>0.0204749074979799</v>
      </c>
      <c r="P59" s="31" t="n">
        <f aca="false">ROUND(K77*O59,0)</f>
        <v>227966</v>
      </c>
      <c r="Q59" s="32" t="n">
        <f aca="false">O59-J59</f>
        <v>0</v>
      </c>
      <c r="R59" s="33" t="n">
        <f aca="false">P59-K59</f>
        <v>0</v>
      </c>
      <c r="S59" s="61" t="n">
        <f aca="false">R59*(1 - (0.95/1.08)^10)/(1- (0.95/1.08))</f>
        <v>0</v>
      </c>
      <c r="T59" s="31"/>
      <c r="U59" s="31"/>
      <c r="V59" s="31"/>
      <c r="W59" s="31"/>
      <c r="X59" s="31"/>
      <c r="Y59" s="31"/>
      <c r="Z59" s="31"/>
      <c r="AB59" s="31" t="n">
        <f aca="false">B59+T59</f>
        <v>10131</v>
      </c>
      <c r="AC59" s="31" t="n">
        <f aca="false">C59+U59</f>
        <v>48</v>
      </c>
      <c r="AD59" s="31" t="n">
        <f aca="false">D59+V59+W59</f>
        <v>568.195538220483</v>
      </c>
      <c r="AE59" s="31" t="n">
        <f aca="false">E59+W59</f>
        <v>348.597142929121</v>
      </c>
      <c r="AF59" s="31" t="n">
        <f aca="false">F59+X59</f>
        <v>51</v>
      </c>
      <c r="AG59" s="31" t="n">
        <f aca="false">I59+Y59+0.33*Z59</f>
        <v>288.54</v>
      </c>
      <c r="AI59" s="34" t="n">
        <f aca="false">IF(AC59&gt;0,AB59/AC59,0)</f>
        <v>211.0625</v>
      </c>
      <c r="AJ59" s="35" t="n">
        <f aca="false">EXP((((AI59-AI77)/AI78+2)/4-1.9)^3)</f>
        <v>0.0746536840171687</v>
      </c>
      <c r="AK59" s="36" t="n">
        <f aca="false">AB59/AD59</f>
        <v>17.8301294510848</v>
      </c>
      <c r="AL59" s="35" t="n">
        <f aca="false">EXP((((AK59-AK77)/AK78+2)/4-1.9)^3)</f>
        <v>0.0801144224317767</v>
      </c>
      <c r="AM59" s="35" t="n">
        <f aca="false">AE59/AD59</f>
        <v>0.613516156816161</v>
      </c>
      <c r="AN59" s="35" t="n">
        <f aca="false">EXP((((AM59-AM77)/AM78+2)/4-1.9)^3)</f>
        <v>0.0381281252148824</v>
      </c>
      <c r="AO59" s="35" t="n">
        <f aca="false">AF59/AD59</f>
        <v>0.0897578325935568</v>
      </c>
      <c r="AP59" s="35" t="n">
        <f aca="false">EXP((((AO59-AO77)/AO78+2)/4-1.9)^3)</f>
        <v>0.0317859678384812</v>
      </c>
      <c r="AQ59" s="35" t="n">
        <f aca="false">AG59/AD59</f>
        <v>0.507818137579311</v>
      </c>
      <c r="AR59" s="35" t="n">
        <f aca="false">EXP((((AQ59-AQ77)/AQ78+2)/4-1.9)^3)</f>
        <v>0.0824722367347084</v>
      </c>
      <c r="AS59" s="25" t="n">
        <f aca="false">0.01*AJ59+0.15*AL59+0.24*AN59+0.25*AP59+0.35*AR59</f>
        <v>0.0587262250732782</v>
      </c>
    </row>
    <row r="60" customFormat="false" ht="13.8" hidden="false" customHeight="false" outlineLevel="0" collapsed="false">
      <c r="A60" s="28" t="s">
        <v>86</v>
      </c>
      <c r="B60" s="29" t="n">
        <v>14158</v>
      </c>
      <c r="C60" s="29" t="n">
        <v>60</v>
      </c>
      <c r="D60" s="29" t="n">
        <v>916.558630722538</v>
      </c>
      <c r="E60" s="29" t="n">
        <v>535.788453426594</v>
      </c>
      <c r="F60" s="29" t="n">
        <v>102</v>
      </c>
      <c r="G60" s="29" t="n">
        <v>357</v>
      </c>
      <c r="H60" s="29" t="n">
        <v>45</v>
      </c>
      <c r="I60" s="29" t="n">
        <v>371.85</v>
      </c>
      <c r="J60" s="30" t="n">
        <v>0.014097634445503</v>
      </c>
      <c r="K60" s="29" t="n">
        <v>156962</v>
      </c>
      <c r="L60" s="29" t="n">
        <v>4044307</v>
      </c>
      <c r="M60" s="29" t="n">
        <v>4201269</v>
      </c>
      <c r="N60" s="49"/>
      <c r="O60" s="20" t="n">
        <f aca="false">AS60/AS77</f>
        <v>0.0140976344455031</v>
      </c>
      <c r="P60" s="31" t="n">
        <f aca="false">ROUND(K77*O60,0)</f>
        <v>156962</v>
      </c>
      <c r="Q60" s="32" t="n">
        <f aca="false">O60-J60</f>
        <v>6.07153216591883E-017</v>
      </c>
      <c r="R60" s="33" t="n">
        <f aca="false">P60-K60</f>
        <v>0</v>
      </c>
      <c r="S60" s="61" t="n">
        <f aca="false">R60*(1 - (0.95/1.08)^10)/(1- (0.95/1.08))</f>
        <v>0</v>
      </c>
      <c r="T60" s="31"/>
      <c r="U60" s="31"/>
      <c r="V60" s="31"/>
      <c r="W60" s="31"/>
      <c r="X60" s="31"/>
      <c r="Y60" s="31"/>
      <c r="Z60" s="31"/>
      <c r="AB60" s="31" t="n">
        <f aca="false">B60+T60</f>
        <v>14158</v>
      </c>
      <c r="AC60" s="31" t="n">
        <f aca="false">C60+U60</f>
        <v>60</v>
      </c>
      <c r="AD60" s="31" t="n">
        <f aca="false">D60+V60+W60</f>
        <v>916.558630722538</v>
      </c>
      <c r="AE60" s="31" t="n">
        <f aca="false">E60+W60</f>
        <v>535.788453426594</v>
      </c>
      <c r="AF60" s="31" t="n">
        <f aca="false">F60+X60</f>
        <v>102</v>
      </c>
      <c r="AG60" s="31" t="n">
        <f aca="false">I60+Y60+0.33*Z60</f>
        <v>371.85</v>
      </c>
      <c r="AI60" s="34" t="n">
        <f aca="false">IF(AC60&gt;0,AB60/AC60,0)</f>
        <v>235.966666666667</v>
      </c>
      <c r="AJ60" s="35" t="n">
        <f aca="false">EXP((((AI60-AI77)/AI78+2)/4-1.9)^3)</f>
        <v>0.114179397977062</v>
      </c>
      <c r="AK60" s="36" t="n">
        <f aca="false">AB60/AD60</f>
        <v>15.4469114418125</v>
      </c>
      <c r="AL60" s="35" t="n">
        <f aca="false">EXP((((AK60-AK77)/AK78+2)/4-1.9)^3)</f>
        <v>0.0347807976491077</v>
      </c>
      <c r="AM60" s="35" t="n">
        <f aca="false">AE60/AD60</f>
        <v>0.584565390000445</v>
      </c>
      <c r="AN60" s="35" t="n">
        <f aca="false">EXP((((AM60-AM77)/AM78+2)/4-1.9)^3)</f>
        <v>0.0250644356562153</v>
      </c>
      <c r="AO60" s="35" t="n">
        <f aca="false">AF60/AD60</f>
        <v>0.111285843132143</v>
      </c>
      <c r="AP60" s="35" t="n">
        <f aca="false">EXP((((AO60-AO77)/AO78+2)/4-1.9)^3)</f>
        <v>0.0434514305445983</v>
      </c>
      <c r="AQ60" s="35" t="n">
        <f aca="false">AG60/AD60</f>
        <v>0.405702360477327</v>
      </c>
      <c r="AR60" s="35" t="n">
        <f aca="false">EXP((((AQ60-AQ77)/AQ78+2)/4-1.9)^3)</f>
        <v>0.0491361856378145</v>
      </c>
      <c r="AS60" s="25" t="n">
        <f aca="false">0.01*AJ60+0.15*AL60+0.24*AN60+0.25*AP60+0.35*AR60</f>
        <v>0.0404349007940131</v>
      </c>
    </row>
    <row r="61" customFormat="false" ht="13.8" hidden="false" customHeight="false" outlineLevel="0" collapsed="false">
      <c r="A61" s="28" t="s">
        <v>87</v>
      </c>
      <c r="B61" s="29" t="n">
        <v>6442</v>
      </c>
      <c r="C61" s="29" t="n">
        <v>58</v>
      </c>
      <c r="D61" s="29" t="n">
        <v>379.020137334597</v>
      </c>
      <c r="E61" s="29" t="n">
        <v>241.967637334597</v>
      </c>
      <c r="F61" s="29" t="n">
        <v>32</v>
      </c>
      <c r="G61" s="29" t="n">
        <v>174</v>
      </c>
      <c r="H61" s="29" t="n">
        <v>9</v>
      </c>
      <c r="I61" s="29" t="n">
        <v>176.97</v>
      </c>
      <c r="J61" s="30" t="n">
        <v>0.018467909732396</v>
      </c>
      <c r="K61" s="29" t="n">
        <v>205620</v>
      </c>
      <c r="L61" s="29" t="n">
        <v>3871060</v>
      </c>
      <c r="M61" s="29" t="n">
        <v>4076680</v>
      </c>
      <c r="N61" s="49"/>
      <c r="O61" s="20" t="n">
        <f aca="false">AS61/AS77</f>
        <v>0.018467909732396</v>
      </c>
      <c r="P61" s="31" t="n">
        <f aca="false">ROUND(K77*O61,0)</f>
        <v>205620</v>
      </c>
      <c r="Q61" s="32" t="n">
        <f aca="false">O61-J61</f>
        <v>0</v>
      </c>
      <c r="R61" s="33" t="n">
        <f aca="false">P61-K61</f>
        <v>0</v>
      </c>
      <c r="S61" s="61" t="n">
        <f aca="false">R61*(1 - (0.95/1.08)^10)/(1- (0.95/1.08))</f>
        <v>0</v>
      </c>
      <c r="T61" s="31"/>
      <c r="U61" s="31"/>
      <c r="V61" s="31"/>
      <c r="W61" s="31"/>
      <c r="X61" s="31"/>
      <c r="Y61" s="31"/>
      <c r="Z61" s="31"/>
      <c r="AB61" s="31" t="n">
        <f aca="false">B61+T61</f>
        <v>6442</v>
      </c>
      <c r="AC61" s="31" t="n">
        <f aca="false">C61+U61</f>
        <v>58</v>
      </c>
      <c r="AD61" s="31" t="n">
        <f aca="false">D61+V61+W61</f>
        <v>379.020137334597</v>
      </c>
      <c r="AE61" s="31" t="n">
        <f aca="false">E61+W61</f>
        <v>241.967637334597</v>
      </c>
      <c r="AF61" s="31" t="n">
        <f aca="false">F61+X61</f>
        <v>32</v>
      </c>
      <c r="AG61" s="31" t="n">
        <f aca="false">I61+Y61+0.33*Z61</f>
        <v>176.97</v>
      </c>
      <c r="AI61" s="34" t="n">
        <f aca="false">IF(AC61&gt;0,AB61/AC61,0)</f>
        <v>111.068965517241</v>
      </c>
      <c r="AJ61" s="35" t="n">
        <f aca="false">EXP((((AI61-AI77)/AI78+2)/4-1.9)^3)</f>
        <v>0.0077783827467978</v>
      </c>
      <c r="AK61" s="36" t="n">
        <f aca="false">AB61/AD61</f>
        <v>16.9964584079949</v>
      </c>
      <c r="AL61" s="35" t="n">
        <f aca="false">EXP((((AK61-AK77)/AK78+2)/4-1.9)^3)</f>
        <v>0.0609181626064532</v>
      </c>
      <c r="AM61" s="35" t="n">
        <f aca="false">AE61/AD61</f>
        <v>0.638403117671263</v>
      </c>
      <c r="AN61" s="35" t="n">
        <f aca="false">EXP((((AM61-AM77)/AM78+2)/4-1.9)^3)</f>
        <v>0.0532534640712505</v>
      </c>
      <c r="AO61" s="35" t="n">
        <f aca="false">AF61/AD61</f>
        <v>0.0844282317689906</v>
      </c>
      <c r="AP61" s="35" t="n">
        <f aca="false">EXP((((AO61-AO77)/AO78+2)/4-1.9)^3)</f>
        <v>0.0293281934812752</v>
      </c>
      <c r="AQ61" s="35" t="n">
        <f aca="false">AG61/AD61</f>
        <v>0.466914505504946</v>
      </c>
      <c r="AR61" s="35" t="n">
        <f aca="false">EXP((((AQ61-AQ77)/AQ78+2)/4-1.9)^3)</f>
        <v>0.0675467336173293</v>
      </c>
      <c r="AS61" s="25" t="n">
        <f aca="false">0.01*AJ61+0.15*AL61+0.24*AN61+0.25*AP61+0.35*AR61</f>
        <v>0.0529697447319202</v>
      </c>
    </row>
    <row r="62" customFormat="false" ht="13.8" hidden="false" customHeight="false" outlineLevel="0" collapsed="false">
      <c r="A62" s="28" t="s">
        <v>88</v>
      </c>
      <c r="B62" s="29" t="n">
        <v>6988</v>
      </c>
      <c r="C62" s="29" t="n">
        <v>41</v>
      </c>
      <c r="D62" s="29" t="n">
        <v>349.694373706004</v>
      </c>
      <c r="E62" s="29" t="n">
        <v>192.808668831169</v>
      </c>
      <c r="F62" s="29" t="n">
        <v>24</v>
      </c>
      <c r="G62" s="29" t="n">
        <v>111</v>
      </c>
      <c r="H62" s="29" t="n">
        <v>14</v>
      </c>
      <c r="I62" s="29" t="n">
        <v>115.62</v>
      </c>
      <c r="J62" s="30" t="n">
        <v>0.0151001744093878</v>
      </c>
      <c r="K62" s="29" t="n">
        <v>168124</v>
      </c>
      <c r="L62" s="29" t="n">
        <v>4292067</v>
      </c>
      <c r="M62" s="29" t="n">
        <v>4460191</v>
      </c>
      <c r="N62" s="49"/>
      <c r="O62" s="20" t="n">
        <f aca="false">AS62/AS77</f>
        <v>0.0151001744093879</v>
      </c>
      <c r="P62" s="31" t="n">
        <f aca="false">ROUND(K77*O62,0)</f>
        <v>168124</v>
      </c>
      <c r="Q62" s="32" t="n">
        <f aca="false">O62-J62</f>
        <v>8.32667268468867E-017</v>
      </c>
      <c r="R62" s="33" t="n">
        <f aca="false">P62-K62</f>
        <v>0</v>
      </c>
      <c r="S62" s="61" t="n">
        <f aca="false">R62*(1 - (0.95/1.08)^10)/(1- (0.95/1.08))</f>
        <v>0</v>
      </c>
      <c r="T62" s="31"/>
      <c r="U62" s="31"/>
      <c r="V62" s="31"/>
      <c r="W62" s="31"/>
      <c r="X62" s="31"/>
      <c r="Y62" s="31"/>
      <c r="Z62" s="31"/>
      <c r="AB62" s="31" t="n">
        <f aca="false">B62+T62</f>
        <v>6988</v>
      </c>
      <c r="AC62" s="31" t="n">
        <f aca="false">C62+U62</f>
        <v>41</v>
      </c>
      <c r="AD62" s="31" t="n">
        <f aca="false">D62+V62+W62</f>
        <v>349.694373706004</v>
      </c>
      <c r="AE62" s="31" t="n">
        <f aca="false">E62+W62</f>
        <v>192.808668831169</v>
      </c>
      <c r="AF62" s="31" t="n">
        <f aca="false">F62+X62</f>
        <v>24</v>
      </c>
      <c r="AG62" s="31" t="n">
        <f aca="false">I62+Y62+0.33*Z62</f>
        <v>115.62</v>
      </c>
      <c r="AI62" s="34" t="n">
        <f aca="false">IF(AC62&gt;0,AB62/AC62,0)</f>
        <v>170.439024390244</v>
      </c>
      <c r="AJ62" s="35" t="n">
        <f aca="false">EXP((((AI62-AI77)/AI78+2)/4-1.9)^3)</f>
        <v>0.0333315533886475</v>
      </c>
      <c r="AK62" s="36" t="n">
        <f aca="false">AB62/AD62</f>
        <v>19.9831639438242</v>
      </c>
      <c r="AL62" s="35" t="n">
        <f aca="false">EXP((((AK62-AK77)/AK78+2)/4-1.9)^3)</f>
        <v>0.149447453580032</v>
      </c>
      <c r="AM62" s="35" t="n">
        <f aca="false">AE62/AD62</f>
        <v>0.551363371357148</v>
      </c>
      <c r="AN62" s="35" t="n">
        <f aca="false">EXP((((AM62-AM77)/AM78+2)/4-1.9)^3)</f>
        <v>0.014847689482843</v>
      </c>
      <c r="AO62" s="35" t="n">
        <f aca="false">AF62/AD62</f>
        <v>0.0686313587080396</v>
      </c>
      <c r="AP62" s="35" t="n">
        <f aca="false">EXP((((AO62-AO77)/AO78+2)/4-1.9)^3)</f>
        <v>0.0229354995190511</v>
      </c>
      <c r="AQ62" s="35" t="n">
        <f aca="false">AG62/AD62</f>
        <v>0.33063157057598</v>
      </c>
      <c r="AR62" s="35" t="n">
        <f aca="false">EXP((((AQ62-AQ77)/AQ78+2)/4-1.9)^3)</f>
        <v>0.032178961892797</v>
      </c>
      <c r="AS62" s="25" t="n">
        <f aca="false">0.01*AJ62+0.15*AL62+0.24*AN62+0.25*AP62+0.35*AR62</f>
        <v>0.0433103905890153</v>
      </c>
    </row>
    <row r="63" customFormat="false" ht="13.8" hidden="false" customHeight="false" outlineLevel="0" collapsed="false">
      <c r="A63" s="28" t="s">
        <v>89</v>
      </c>
      <c r="B63" s="29" t="n">
        <v>11149</v>
      </c>
      <c r="C63" s="29" t="n">
        <v>61</v>
      </c>
      <c r="D63" s="29" t="n">
        <v>494.311610045939</v>
      </c>
      <c r="E63" s="29" t="n">
        <v>416.186482956717</v>
      </c>
      <c r="F63" s="29" t="n">
        <v>68</v>
      </c>
      <c r="G63" s="29" t="n">
        <v>169</v>
      </c>
      <c r="H63" s="29" t="n">
        <v>30</v>
      </c>
      <c r="I63" s="29" t="n">
        <v>178.9</v>
      </c>
      <c r="J63" s="30" t="n">
        <v>0.0550152110536042</v>
      </c>
      <c r="K63" s="29" t="n">
        <v>612535</v>
      </c>
      <c r="L63" s="29" t="n">
        <v>5849663</v>
      </c>
      <c r="M63" s="29" t="n">
        <v>6462198</v>
      </c>
      <c r="N63" s="49"/>
      <c r="O63" s="20" t="n">
        <f aca="false">AS63/AS77</f>
        <v>0.0550152110536038</v>
      </c>
      <c r="P63" s="31" t="n">
        <f aca="false">ROUND(K77*O63,0)</f>
        <v>612535</v>
      </c>
      <c r="Q63" s="32" t="n">
        <f aca="false">O63-J63</f>
        <v>-3.60822483003176E-016</v>
      </c>
      <c r="R63" s="33" t="n">
        <f aca="false">P63-K63</f>
        <v>0</v>
      </c>
      <c r="S63" s="61" t="n">
        <f aca="false">R63*(1 - (0.95/1.08)^10)/(1- (0.95/1.08))</f>
        <v>0</v>
      </c>
      <c r="T63" s="31"/>
      <c r="U63" s="31"/>
      <c r="V63" s="31"/>
      <c r="W63" s="31"/>
      <c r="X63" s="31"/>
      <c r="Y63" s="31"/>
      <c r="Z63" s="31"/>
      <c r="AB63" s="31" t="n">
        <f aca="false">B63+T63</f>
        <v>11149</v>
      </c>
      <c r="AC63" s="31" t="n">
        <f aca="false">C63+U63</f>
        <v>61</v>
      </c>
      <c r="AD63" s="31" t="n">
        <f aca="false">D63+V63+W63</f>
        <v>494.311610045939</v>
      </c>
      <c r="AE63" s="31" t="n">
        <f aca="false">E63+W63</f>
        <v>416.186482956717</v>
      </c>
      <c r="AF63" s="31" t="n">
        <f aca="false">F63+X63</f>
        <v>68</v>
      </c>
      <c r="AG63" s="31" t="n">
        <f aca="false">I63+Y63+0.33*Z63</f>
        <v>178.9</v>
      </c>
      <c r="AI63" s="34" t="n">
        <f aca="false">IF(AC63&gt;0,AB63/AC63,0)</f>
        <v>182.770491803279</v>
      </c>
      <c r="AJ63" s="35" t="n">
        <f aca="false">EXP((((AI63-AI77)/AI78+2)/4-1.9)^3)</f>
        <v>0.0432381849947308</v>
      </c>
      <c r="AK63" s="36" t="n">
        <f aca="false">AB63/AD63</f>
        <v>22.5545987053872</v>
      </c>
      <c r="AL63" s="35" t="n">
        <f aca="false">EXP((((AK63-AK77)/AK78+2)/4-1.9)^3)</f>
        <v>0.271930398488977</v>
      </c>
      <c r="AM63" s="35" t="n">
        <f aca="false">AE63/AD63</f>
        <v>0.841951664695955</v>
      </c>
      <c r="AN63" s="35" t="n">
        <f aca="false">EXP((((AM63-AM77)/AM78+2)/4-1.9)^3)</f>
        <v>0.36491786757038</v>
      </c>
      <c r="AO63" s="35" t="n">
        <f aca="false">AF63/AD63</f>
        <v>0.137565047265793</v>
      </c>
      <c r="AP63" s="35" t="n">
        <f aca="false">EXP((((AO63-AO77)/AO78+2)/4-1.9)^3)</f>
        <v>0.0619858946260416</v>
      </c>
      <c r="AQ63" s="35" t="n">
        <f aca="false">AG63/AD63</f>
        <v>0.361917455233094</v>
      </c>
      <c r="AR63" s="35" t="n">
        <f aca="false">EXP((((AQ63-AQ77)/AQ78+2)/4-1.9)^3)</f>
        <v>0.03856051757036</v>
      </c>
      <c r="AS63" s="25" t="n">
        <f aca="false">0.01*AJ63+0.15*AL63+0.24*AN63+0.25*AP63+0.35*AR63</f>
        <v>0.157794884646321</v>
      </c>
    </row>
    <row r="64" customFormat="false" ht="13.8" hidden="false" customHeight="false" outlineLevel="0" collapsed="false">
      <c r="A64" s="28" t="s">
        <v>90</v>
      </c>
      <c r="B64" s="29" t="n">
        <v>9143</v>
      </c>
      <c r="C64" s="29" t="n">
        <v>49</v>
      </c>
      <c r="D64" s="29" t="n">
        <v>388.672781507483</v>
      </c>
      <c r="E64" s="29" t="n">
        <v>276.063463325665</v>
      </c>
      <c r="F64" s="29" t="n">
        <v>130</v>
      </c>
      <c r="G64" s="29" t="n">
        <v>408</v>
      </c>
      <c r="H64" s="29" t="n">
        <v>50</v>
      </c>
      <c r="I64" s="29" t="n">
        <v>424.5</v>
      </c>
      <c r="J64" s="30" t="n">
        <v>0.127692469357621</v>
      </c>
      <c r="K64" s="29" t="n">
        <v>1421717</v>
      </c>
      <c r="L64" s="29" t="n">
        <v>9863880</v>
      </c>
      <c r="M64" s="29" t="n">
        <v>11285597</v>
      </c>
      <c r="N64" s="49"/>
      <c r="O64" s="20" t="n">
        <f aca="false">AS64/AS77</f>
        <v>0.127692469357621</v>
      </c>
      <c r="P64" s="31" t="n">
        <f aca="false">ROUND(K77*O64,0)</f>
        <v>1421717</v>
      </c>
      <c r="Q64" s="32" t="n">
        <f aca="false">O64-J64</f>
        <v>0</v>
      </c>
      <c r="R64" s="33" t="n">
        <f aca="false">P64-K64</f>
        <v>0</v>
      </c>
      <c r="S64" s="61" t="n">
        <f aca="false">R64*(1 - (0.95/1.08)^10)/(1- (0.95/1.08))</f>
        <v>0</v>
      </c>
      <c r="T64" s="31"/>
      <c r="U64" s="31"/>
      <c r="V64" s="31"/>
      <c r="W64" s="31"/>
      <c r="X64" s="31"/>
      <c r="Y64" s="31"/>
      <c r="Z64" s="31"/>
      <c r="AB64" s="31" t="n">
        <f aca="false">B64+T64</f>
        <v>9143</v>
      </c>
      <c r="AC64" s="31" t="n">
        <f aca="false">C64+U64</f>
        <v>49</v>
      </c>
      <c r="AD64" s="31" t="n">
        <f aca="false">D64+V64+W64</f>
        <v>388.672781507483</v>
      </c>
      <c r="AE64" s="31" t="n">
        <f aca="false">E64+W64</f>
        <v>276.063463325665</v>
      </c>
      <c r="AF64" s="31" t="n">
        <f aca="false">F64+X64</f>
        <v>130</v>
      </c>
      <c r="AG64" s="31" t="n">
        <f aca="false">I64+Y64+0.33*Z64</f>
        <v>424.5</v>
      </c>
      <c r="AI64" s="34" t="n">
        <f aca="false">IF(AC64&gt;0,AB64/AC64,0)</f>
        <v>186.591836734694</v>
      </c>
      <c r="AJ64" s="35" t="n">
        <f aca="false">EXP((((AI64-AI77)/AI78+2)/4-1.9)^3)</f>
        <v>0.0467390664248652</v>
      </c>
      <c r="AK64" s="36" t="n">
        <f aca="false">AB64/AD64</f>
        <v>23.5236436277799</v>
      </c>
      <c r="AL64" s="35" t="n">
        <f aca="false">EXP((((AK64-AK77)/AK78+2)/4-1.9)^3)</f>
        <v>0.328163564768217</v>
      </c>
      <c r="AM64" s="35" t="n">
        <f aca="false">AE64/AD64</f>
        <v>0.710272178707605</v>
      </c>
      <c r="AN64" s="35" t="n">
        <f aca="false">EXP((((AM64-AM77)/AM78+2)/4-1.9)^3)</f>
        <v>0.122794809943508</v>
      </c>
      <c r="AO64" s="35" t="n">
        <f aca="false">AF64/AD64</f>
        <v>0.334471581714031</v>
      </c>
      <c r="AP64" s="35" t="n">
        <f aca="false">EXP((((AO64-AO77)/AO78+2)/4-1.9)^3)</f>
        <v>0.395350567019389</v>
      </c>
      <c r="AQ64" s="35" t="n">
        <f aca="false">AG64/AD64</f>
        <v>1.09217835721236</v>
      </c>
      <c r="AR64" s="35" t="n">
        <f aca="false">EXP((((AQ64-AQ77)/AQ78+2)/4-1.9)^3)</f>
        <v>0.53785089708187</v>
      </c>
      <c r="AS64" s="25" t="n">
        <f aca="false">0.01*AJ64+0.15*AL64+0.24*AN64+0.25*AP64+0.35*AR64</f>
        <v>0.366248135499425</v>
      </c>
    </row>
    <row r="65" customFormat="false" ht="13.8" hidden="false" customHeight="false" outlineLevel="0" collapsed="false">
      <c r="A65" s="28" t="s">
        <v>91</v>
      </c>
      <c r="B65" s="29" t="n">
        <v>2783</v>
      </c>
      <c r="C65" s="29" t="n">
        <v>27</v>
      </c>
      <c r="D65" s="29" t="n">
        <v>260.478725330885</v>
      </c>
      <c r="E65" s="29" t="n">
        <v>120.081535160064</v>
      </c>
      <c r="F65" s="29" t="n">
        <v>24</v>
      </c>
      <c r="G65" s="29" t="n">
        <v>114</v>
      </c>
      <c r="H65" s="29" t="n">
        <v>32</v>
      </c>
      <c r="I65" s="29" t="n">
        <v>124.56</v>
      </c>
      <c r="J65" s="30" t="n">
        <v>0.0120497950505914</v>
      </c>
      <c r="K65" s="29" t="n">
        <v>134161</v>
      </c>
      <c r="L65" s="29" t="n">
        <v>1987897</v>
      </c>
      <c r="M65" s="29" t="n">
        <v>2122058</v>
      </c>
      <c r="N65" s="49"/>
      <c r="O65" s="20" t="n">
        <f aca="false">AS65/AS77</f>
        <v>0.0120497950505914</v>
      </c>
      <c r="P65" s="31" t="n">
        <f aca="false">ROUND(K77*O65,0)</f>
        <v>134161</v>
      </c>
      <c r="Q65" s="32" t="n">
        <f aca="false">O65-J65</f>
        <v>0</v>
      </c>
      <c r="R65" s="33" t="n">
        <f aca="false">P65-K65</f>
        <v>0</v>
      </c>
      <c r="S65" s="61" t="n">
        <f aca="false">R65*(1 - (0.95/1.08)^10)/(1- (0.95/1.08))</f>
        <v>0</v>
      </c>
      <c r="T65" s="31"/>
      <c r="U65" s="31"/>
      <c r="V65" s="31"/>
      <c r="W65" s="31"/>
      <c r="X65" s="31"/>
      <c r="Y65" s="31"/>
      <c r="Z65" s="31"/>
      <c r="AB65" s="31" t="n">
        <f aca="false">B65+T65</f>
        <v>2783</v>
      </c>
      <c r="AC65" s="31" t="n">
        <f aca="false">C65+U65</f>
        <v>27</v>
      </c>
      <c r="AD65" s="31" t="n">
        <f aca="false">D65+V65+W65</f>
        <v>260.478725330885</v>
      </c>
      <c r="AE65" s="31" t="n">
        <f aca="false">E65+W65</f>
        <v>120.081535160064</v>
      </c>
      <c r="AF65" s="31" t="n">
        <f aca="false">F65+X65</f>
        <v>24</v>
      </c>
      <c r="AG65" s="31" t="n">
        <f aca="false">I65+Y65+0.33*Z65</f>
        <v>124.56</v>
      </c>
      <c r="AI65" s="34" t="n">
        <f aca="false">IF(AC65&gt;0,AB65/AC65,0)</f>
        <v>103.074074074074</v>
      </c>
      <c r="AJ65" s="35" t="n">
        <f aca="false">EXP((((AI65-AI77)/AI78+2)/4-1.9)^3)</f>
        <v>0.00622391609512031</v>
      </c>
      <c r="AK65" s="36" t="n">
        <f aca="false">AB65/AD65</f>
        <v>10.6841739050464</v>
      </c>
      <c r="AL65" s="35" t="n">
        <f aca="false">EXP((((AK65-AK77)/AK78+2)/4-1.9)^3)</f>
        <v>0.00393016185348546</v>
      </c>
      <c r="AM65" s="35" t="n">
        <f aca="false">AE65/AD65</f>
        <v>0.461003235513858</v>
      </c>
      <c r="AN65" s="35" t="n">
        <f aca="false">EXP((((AM65-AM77)/AM78+2)/4-1.9)^3)</f>
        <v>0.00279260187151946</v>
      </c>
      <c r="AO65" s="35" t="n">
        <f aca="false">AF65/AD65</f>
        <v>0.0921380430187259</v>
      </c>
      <c r="AP65" s="35" t="n">
        <f aca="false">EXP((((AO65-AO77)/AO78+2)/4-1.9)^3)</f>
        <v>0.0329360145385087</v>
      </c>
      <c r="AQ65" s="35" t="n">
        <f aca="false">AG65/AD65</f>
        <v>0.478196443267187</v>
      </c>
      <c r="AR65" s="35" t="n">
        <f aca="false">EXP((((AQ65-AQ77)/AQ78+2)/4-1.9)^3)</f>
        <v>0.0714436765096575</v>
      </c>
      <c r="AS65" s="25" t="n">
        <f aca="false">0.01*AJ65+0.15*AL65+0.24*AN65+0.25*AP65+0.35*AR65</f>
        <v>0.034561278301146</v>
      </c>
    </row>
    <row r="66" customFormat="false" ht="13.8" hidden="false" customHeight="false" outlineLevel="0" collapsed="false">
      <c r="A66" s="28" t="s">
        <v>92</v>
      </c>
      <c r="B66" s="29" t="n">
        <v>9069</v>
      </c>
      <c r="C66" s="29" t="n">
        <v>32</v>
      </c>
      <c r="D66" s="29" t="n">
        <v>449.37199890788</v>
      </c>
      <c r="E66" s="29" t="n">
        <v>413.712680726062</v>
      </c>
      <c r="F66" s="29" t="n">
        <v>117</v>
      </c>
      <c r="G66" s="29" t="n">
        <v>284</v>
      </c>
      <c r="H66" s="29" t="n">
        <v>39</v>
      </c>
      <c r="I66" s="29" t="n">
        <v>296.87</v>
      </c>
      <c r="J66" s="30" t="n">
        <v>0.0950134454742441</v>
      </c>
      <c r="K66" s="29" t="n">
        <v>1057872</v>
      </c>
      <c r="L66" s="29" t="n">
        <v>14475328</v>
      </c>
      <c r="M66" s="29" t="n">
        <v>15533200</v>
      </c>
      <c r="N66" s="49"/>
      <c r="O66" s="20" t="n">
        <f aca="false">AS66/AS77</f>
        <v>0.0950134454742438</v>
      </c>
      <c r="P66" s="31" t="n">
        <f aca="false">ROUND(K77*O66,0)</f>
        <v>1057872</v>
      </c>
      <c r="Q66" s="32" t="n">
        <f aca="false">O66-J66</f>
        <v>0</v>
      </c>
      <c r="R66" s="33" t="n">
        <f aca="false">P66-K66</f>
        <v>0</v>
      </c>
      <c r="S66" s="61" t="n">
        <f aca="false">R66*(1 - (0.95/1.08)^10)/(1- (0.95/1.08))</f>
        <v>0</v>
      </c>
      <c r="T66" s="31"/>
      <c r="U66" s="31"/>
      <c r="V66" s="31"/>
      <c r="W66" s="31"/>
      <c r="X66" s="31"/>
      <c r="Y66" s="31"/>
      <c r="Z66" s="31"/>
      <c r="AB66" s="31" t="n">
        <f aca="false">B66+T66</f>
        <v>9069</v>
      </c>
      <c r="AC66" s="31" t="n">
        <f aca="false">C66+U66</f>
        <v>32</v>
      </c>
      <c r="AD66" s="31" t="n">
        <f aca="false">D66+V66+W66</f>
        <v>449.37199890788</v>
      </c>
      <c r="AE66" s="31" t="n">
        <f aca="false">E66+W66</f>
        <v>413.712680726062</v>
      </c>
      <c r="AF66" s="31" t="n">
        <f aca="false">F66+X66</f>
        <v>117</v>
      </c>
      <c r="AG66" s="31" t="n">
        <f aca="false">I66+Y66+0.33*Z66</f>
        <v>296.87</v>
      </c>
      <c r="AI66" s="34" t="n">
        <f aca="false">IF(AC66&gt;0,AB66/AC66,0)</f>
        <v>283.40625</v>
      </c>
      <c r="AJ66" s="35" t="n">
        <f aca="false">EXP((((AI66-AI77)/AI78+2)/4-1.9)^3)</f>
        <v>0.224482481379207</v>
      </c>
      <c r="AK66" s="36" t="n">
        <f aca="false">AB66/AD66</f>
        <v>20.1814977836639</v>
      </c>
      <c r="AL66" s="35" t="n">
        <f aca="false">EXP((((AK66-AK77)/AK78+2)/4-1.9)^3)</f>
        <v>0.157364924347523</v>
      </c>
      <c r="AM66" s="35" t="n">
        <f aca="false">AE66/AD66</f>
        <v>0.920646328056751</v>
      </c>
      <c r="AN66" s="35" t="n">
        <f aca="false">EXP((((AM66-AM77)/AM78+2)/4-1.9)^3)</f>
        <v>0.556400683676594</v>
      </c>
      <c r="AO66" s="35" t="n">
        <f aca="false">AF66/AD66</f>
        <v>0.260363352154446</v>
      </c>
      <c r="AP66" s="35" t="n">
        <f aca="false">EXP((((AO66-AO77)/AO78+2)/4-1.9)^3)</f>
        <v>0.229465361015577</v>
      </c>
      <c r="AQ66" s="35" t="n">
        <f aca="false">AG66/AD66</f>
        <v>0.660633062855475</v>
      </c>
      <c r="AR66" s="35" t="n">
        <f aca="false">EXP((((AQ66-AQ77)/AQ78+2)/4-1.9)^3)</f>
        <v>0.159331254718193</v>
      </c>
      <c r="AS66" s="25" t="n">
        <f aca="false">0.01*AJ66+0.15*AL66+0.24*AN66+0.25*AP66+0.35*AR66</f>
        <v>0.272518006953565</v>
      </c>
    </row>
    <row r="67" customFormat="false" ht="13.8" hidden="false" customHeight="false" outlineLevel="0" collapsed="false">
      <c r="A67" s="28" t="s">
        <v>93</v>
      </c>
      <c r="B67" s="29" t="n">
        <v>3416</v>
      </c>
      <c r="C67" s="29" t="n">
        <v>30</v>
      </c>
      <c r="D67" s="29" t="n">
        <v>261.068181818182</v>
      </c>
      <c r="E67" s="29" t="n">
        <v>116.454545454545</v>
      </c>
      <c r="F67" s="29" t="n">
        <v>7</v>
      </c>
      <c r="G67" s="29" t="n">
        <v>46</v>
      </c>
      <c r="H67" s="29" t="n">
        <v>7</v>
      </c>
      <c r="I67" s="29" t="n">
        <v>48.31</v>
      </c>
      <c r="J67" s="30" t="n">
        <v>0.00341159969097476</v>
      </c>
      <c r="K67" s="29" t="n">
        <v>37985</v>
      </c>
      <c r="L67" s="29" t="n">
        <v>1670072</v>
      </c>
      <c r="M67" s="29" t="n">
        <v>1708057</v>
      </c>
      <c r="N67" s="49"/>
      <c r="O67" s="20" t="n">
        <f aca="false">AS67/AS77</f>
        <v>0.00341159969097479</v>
      </c>
      <c r="P67" s="31" t="n">
        <f aca="false">ROUND(K77*O67,0)</f>
        <v>37984</v>
      </c>
      <c r="Q67" s="32" t="n">
        <f aca="false">O67-J67</f>
        <v>2.47198095326695E-017</v>
      </c>
      <c r="R67" s="33" t="n">
        <f aca="false">P67-K67</f>
        <v>-1</v>
      </c>
      <c r="S67" s="61" t="n">
        <f aca="false">R67*(1 - (0.95/1.08)^10)/(1- (0.95/1.08))</f>
        <v>-6.00371126586577</v>
      </c>
      <c r="T67" s="31"/>
      <c r="U67" s="31"/>
      <c r="V67" s="31"/>
      <c r="W67" s="31"/>
      <c r="X67" s="31"/>
      <c r="Y67" s="31"/>
      <c r="Z67" s="31"/>
      <c r="AB67" s="31" t="n">
        <f aca="false">B67+T67</f>
        <v>3416</v>
      </c>
      <c r="AC67" s="31" t="n">
        <f aca="false">C67+U67</f>
        <v>30</v>
      </c>
      <c r="AD67" s="31" t="n">
        <f aca="false">D67+V67+W67</f>
        <v>261.068181818182</v>
      </c>
      <c r="AE67" s="31" t="n">
        <f aca="false">E67+W67</f>
        <v>116.454545454545</v>
      </c>
      <c r="AF67" s="31" t="n">
        <f aca="false">F67+X67</f>
        <v>7</v>
      </c>
      <c r="AG67" s="31" t="n">
        <f aca="false">I67+Y67+0.33*Z67</f>
        <v>48.31</v>
      </c>
      <c r="AI67" s="34" t="n">
        <f aca="false">IF(AC67&gt;0,AB67/AC67,0)</f>
        <v>113.866666666667</v>
      </c>
      <c r="AJ67" s="35" t="n">
        <f aca="false">EXP((((AI67-AI77)/AI78+2)/4-1.9)^3)</f>
        <v>0.00839635228138534</v>
      </c>
      <c r="AK67" s="36" t="n">
        <f aca="false">AB67/AD67</f>
        <v>13.084704448507</v>
      </c>
      <c r="AL67" s="35" t="n">
        <f aca="false">EXP((((AK67-AK77)/AK78+2)/4-1.9)^3)</f>
        <v>0.0129112637267664</v>
      </c>
      <c r="AM67" s="35" t="n">
        <f aca="false">AE67/AD67</f>
        <v>0.446069469835466</v>
      </c>
      <c r="AN67" s="35" t="n">
        <f aca="false">EXP((((AM67-AM77)/AM78+2)/4-1.9)^3)</f>
        <v>0.00204248909741169</v>
      </c>
      <c r="AO67" s="35" t="n">
        <f aca="false">AF67/AD67</f>
        <v>0.0268129189518586</v>
      </c>
      <c r="AP67" s="35" t="n">
        <f aca="false">EXP((((AO67-AO77)/AO78+2)/4-1.9)^3)</f>
        <v>0.0113280385807647</v>
      </c>
      <c r="AQ67" s="35" t="n">
        <f aca="false">AG67/AD67</f>
        <v>0.185047444937756</v>
      </c>
      <c r="AR67" s="35" t="n">
        <f aca="false">EXP((((AQ67-AQ77)/AQ78+2)/4-1.9)^3)</f>
        <v>0.0126923029058894</v>
      </c>
      <c r="AS67" s="25" t="n">
        <f aca="false">0.01*AJ67+0.15*AL67+0.24*AN67+0.25*AP67+0.35*AR67</f>
        <v>0.00978516612746009</v>
      </c>
    </row>
    <row r="68" customFormat="false" ht="13.8" hidden="false" customHeight="false" outlineLevel="0" collapsed="false">
      <c r="A68" s="28" t="s">
        <v>94</v>
      </c>
      <c r="B68" s="29" t="n">
        <v>8584</v>
      </c>
      <c r="C68" s="29" t="n">
        <v>76</v>
      </c>
      <c r="D68" s="29" t="n">
        <v>355.545454545455</v>
      </c>
      <c r="E68" s="29" t="n">
        <v>295.886363636364</v>
      </c>
      <c r="F68" s="29" t="n">
        <v>32</v>
      </c>
      <c r="G68" s="29" t="n">
        <v>179</v>
      </c>
      <c r="H68" s="29" t="n">
        <v>32</v>
      </c>
      <c r="I68" s="29" t="n">
        <v>189.56</v>
      </c>
      <c r="J68" s="30" t="n">
        <v>0.0619653455662689</v>
      </c>
      <c r="K68" s="29" t="n">
        <v>689917</v>
      </c>
      <c r="L68" s="29" t="n">
        <v>9342745</v>
      </c>
      <c r="M68" s="29" t="n">
        <v>10032662</v>
      </c>
      <c r="N68" s="49"/>
      <c r="O68" s="20" t="n">
        <f aca="false">AS68/AS77</f>
        <v>0.0619653455662685</v>
      </c>
      <c r="P68" s="31" t="n">
        <f aca="false">ROUND(K77*O68,0)</f>
        <v>689917</v>
      </c>
      <c r="Q68" s="32" t="n">
        <f aca="false">O68-J68</f>
        <v>-3.53883589099269E-016</v>
      </c>
      <c r="R68" s="33" t="n">
        <f aca="false">P68-K68</f>
        <v>0</v>
      </c>
      <c r="S68" s="61" t="n">
        <f aca="false">R68*(1 - (0.95/1.08)^10)/(1- (0.95/1.08))</f>
        <v>0</v>
      </c>
      <c r="T68" s="31"/>
      <c r="U68" s="31"/>
      <c r="V68" s="31"/>
      <c r="W68" s="31"/>
      <c r="X68" s="31"/>
      <c r="Y68" s="31"/>
      <c r="Z68" s="31"/>
      <c r="AB68" s="31" t="n">
        <f aca="false">B68+T68</f>
        <v>8584</v>
      </c>
      <c r="AC68" s="31" t="n">
        <f aca="false">C68+U68</f>
        <v>76</v>
      </c>
      <c r="AD68" s="31" t="n">
        <f aca="false">D68+V68+W68</f>
        <v>355.545454545455</v>
      </c>
      <c r="AE68" s="31" t="n">
        <f aca="false">E68+W68</f>
        <v>295.886363636364</v>
      </c>
      <c r="AF68" s="31" t="n">
        <f aca="false">F68+X68</f>
        <v>32</v>
      </c>
      <c r="AG68" s="31" t="n">
        <f aca="false">I68+Y68+0.33*Z68</f>
        <v>189.56</v>
      </c>
      <c r="AI68" s="34" t="n">
        <f aca="false">IF(AC68&gt;0,AB68/AC68,0)</f>
        <v>112.947368421053</v>
      </c>
      <c r="AJ68" s="35" t="n">
        <f aca="false">EXP((((AI68-AI77)/AI78+2)/4-1.9)^3)</f>
        <v>0.00818878998029918</v>
      </c>
      <c r="AK68" s="36" t="n">
        <f aca="false">AB68/AD68</f>
        <v>24.1431858859627</v>
      </c>
      <c r="AL68" s="35" t="n">
        <f aca="false">EXP((((AK68-AK77)/AK78+2)/4-1.9)^3)</f>
        <v>0.366374028439979</v>
      </c>
      <c r="AM68" s="35" t="n">
        <f aca="false">AE68/AD68</f>
        <v>0.832204039887497</v>
      </c>
      <c r="AN68" s="35" t="n">
        <f aca="false">EXP((((AM68-AM77)/AM78+2)/4-1.9)^3)</f>
        <v>0.342569944935898</v>
      </c>
      <c r="AO68" s="35" t="n">
        <f aca="false">AF68/AD68</f>
        <v>0.0900025568908208</v>
      </c>
      <c r="AP68" s="35" t="n">
        <f aca="false">EXP((((AO68-AO77)/AO78+2)/4-1.9)^3)</f>
        <v>0.0319026963008277</v>
      </c>
      <c r="AQ68" s="35" t="n">
        <f aca="false">AG68/AD68</f>
        <v>0.533152646381999</v>
      </c>
      <c r="AR68" s="35" t="n">
        <f aca="false">EXP((((AQ68-AQ77)/AQ78+2)/4-1.9)^3)</f>
        <v>0.0928538280254176</v>
      </c>
      <c r="AS68" s="25" t="n">
        <f aca="false">0.01*AJ68+0.15*AL68+0.24*AN68+0.25*AP68+0.35*AR68</f>
        <v>0.177729292834518</v>
      </c>
    </row>
    <row r="69" customFormat="false" ht="13.8" hidden="false" customHeight="false" outlineLevel="0" collapsed="false">
      <c r="A69" s="28" t="s">
        <v>95</v>
      </c>
      <c r="B69" s="29" t="n">
        <v>4395</v>
      </c>
      <c r="C69" s="29" t="n">
        <v>41</v>
      </c>
      <c r="D69" s="29" t="n">
        <v>422.79666563415</v>
      </c>
      <c r="E69" s="29" t="n">
        <v>204.982160938066</v>
      </c>
      <c r="F69" s="29" t="n">
        <v>15</v>
      </c>
      <c r="G69" s="29" t="n">
        <v>56</v>
      </c>
      <c r="H69" s="29" t="n">
        <v>22</v>
      </c>
      <c r="I69" s="29" t="n">
        <v>63.26</v>
      </c>
      <c r="J69" s="30" t="n">
        <v>0.00293410131000225</v>
      </c>
      <c r="K69" s="29" t="n">
        <v>32669</v>
      </c>
      <c r="L69" s="29" t="n">
        <v>2460716</v>
      </c>
      <c r="M69" s="29" t="n">
        <v>2493385</v>
      </c>
      <c r="N69" s="49"/>
      <c r="O69" s="20" t="n">
        <f aca="false">AS69/AS77</f>
        <v>0.00293410131000228</v>
      </c>
      <c r="P69" s="31" t="n">
        <f aca="false">ROUND(K77*O69,0)</f>
        <v>32668</v>
      </c>
      <c r="Q69" s="32" t="n">
        <f aca="false">O69-J69</f>
        <v>2.73218947466347E-017</v>
      </c>
      <c r="R69" s="33" t="n">
        <f aca="false">P69-K69</f>
        <v>-1</v>
      </c>
      <c r="S69" s="61" t="n">
        <f aca="false">R69*(1 - (0.95/1.08)^10)/(1- (0.95/1.08))</f>
        <v>-6.00371126586577</v>
      </c>
      <c r="T69" s="31"/>
      <c r="U69" s="31"/>
      <c r="V69" s="31"/>
      <c r="W69" s="31"/>
      <c r="X69" s="31"/>
      <c r="Y69" s="31"/>
      <c r="Z69" s="31"/>
      <c r="AB69" s="31" t="n">
        <f aca="false">B69+T69</f>
        <v>4395</v>
      </c>
      <c r="AC69" s="31" t="n">
        <f aca="false">C69+U69</f>
        <v>41</v>
      </c>
      <c r="AD69" s="31" t="n">
        <f aca="false">D69+V69+W69</f>
        <v>422.79666563415</v>
      </c>
      <c r="AE69" s="31" t="n">
        <f aca="false">E69+W69</f>
        <v>204.982160938066</v>
      </c>
      <c r="AF69" s="31" t="n">
        <f aca="false">F69+X69</f>
        <v>15</v>
      </c>
      <c r="AG69" s="31" t="n">
        <f aca="false">I69+Y69+0.33*Z69</f>
        <v>63.26</v>
      </c>
      <c r="AI69" s="34" t="n">
        <f aca="false">IF(AC69&gt;0,AB69/AC69,0)</f>
        <v>107.19512195122</v>
      </c>
      <c r="AJ69" s="35" t="n">
        <f aca="false">EXP((((AI69-AI77)/AI78+2)/4-1.9)^3)</f>
        <v>0.00698771594183446</v>
      </c>
      <c r="AK69" s="36" t="n">
        <f aca="false">AB69/AD69</f>
        <v>10.3950677884556</v>
      </c>
      <c r="AL69" s="35" t="n">
        <f aca="false">EXP((((AK69-AK77)/AK78+2)/4-1.9)^3)</f>
        <v>0.00336120679155639</v>
      </c>
      <c r="AM69" s="35" t="n">
        <f aca="false">AE69/AD69</f>
        <v>0.48482445014228</v>
      </c>
      <c r="AN69" s="35" t="n">
        <f aca="false">EXP((((AM69-AM77)/AM78+2)/4-1.9)^3)</f>
        <v>0.00449892350110288</v>
      </c>
      <c r="AO69" s="35" t="n">
        <f aca="false">AF69/AD69</f>
        <v>0.0354780470595756</v>
      </c>
      <c r="AP69" s="35" t="n">
        <f aca="false">EXP((((AO69-AO77)/AO78+2)/4-1.9)^3)</f>
        <v>0.0131984189949872</v>
      </c>
      <c r="AQ69" s="35" t="n">
        <f aca="false">AG69/AD69</f>
        <v>0.149622750465917</v>
      </c>
      <c r="AR69" s="35" t="n">
        <f aca="false">EXP((((AQ69-AQ77)/AQ78+2)/4-1.9)^3)</f>
        <v>0.00989199565555316</v>
      </c>
      <c r="AS69" s="25" t="n">
        <f aca="false">0.01*AJ69+0.15*AL69+0.24*AN69+0.25*AP69+0.35*AR69</f>
        <v>0.0084156030466069</v>
      </c>
    </row>
    <row r="70" customFormat="false" ht="13.8" hidden="false" customHeight="false" outlineLevel="0" collapsed="false">
      <c r="A70" s="28" t="s">
        <v>96</v>
      </c>
      <c r="B70" s="29" t="n">
        <v>4684</v>
      </c>
      <c r="C70" s="29" t="n">
        <v>25</v>
      </c>
      <c r="D70" s="29" t="n">
        <v>302.294940036645</v>
      </c>
      <c r="E70" s="29" t="n">
        <v>206.4416445821</v>
      </c>
      <c r="F70" s="29" t="n">
        <v>5</v>
      </c>
      <c r="G70" s="29" t="n">
        <v>28</v>
      </c>
      <c r="H70" s="29" t="n">
        <v>5</v>
      </c>
      <c r="I70" s="29" t="n">
        <v>29.65</v>
      </c>
      <c r="J70" s="30" t="n">
        <v>0.0113054026487474</v>
      </c>
      <c r="K70" s="29" t="n">
        <v>125873</v>
      </c>
      <c r="L70" s="29" t="n">
        <v>4310729</v>
      </c>
      <c r="M70" s="29" t="n">
        <v>4436602</v>
      </c>
      <c r="N70" s="49"/>
      <c r="O70" s="20" t="n">
        <f aca="false">AS70/AS77</f>
        <v>0.0113054026487474</v>
      </c>
      <c r="P70" s="31" t="n">
        <f aca="false">ROUND(K77*O70,0)</f>
        <v>125873</v>
      </c>
      <c r="Q70" s="32" t="n">
        <f aca="false">O70-J70</f>
        <v>0</v>
      </c>
      <c r="R70" s="33" t="n">
        <f aca="false">P70-K70</f>
        <v>0</v>
      </c>
      <c r="S70" s="61" t="n">
        <f aca="false">R70*(1 - (0.95/1.08)^10)/(1- (0.95/1.08))</f>
        <v>0</v>
      </c>
      <c r="T70" s="31"/>
      <c r="U70" s="31"/>
      <c r="V70" s="31"/>
      <c r="W70" s="31"/>
      <c r="X70" s="31"/>
      <c r="Y70" s="31"/>
      <c r="Z70" s="31"/>
      <c r="AB70" s="31" t="n">
        <f aca="false">B70+T70</f>
        <v>4684</v>
      </c>
      <c r="AC70" s="31" t="n">
        <f aca="false">C70+U70</f>
        <v>25</v>
      </c>
      <c r="AD70" s="31" t="n">
        <f aca="false">D70+V70+W70</f>
        <v>302.294940036645</v>
      </c>
      <c r="AE70" s="31" t="n">
        <f aca="false">E70+W70</f>
        <v>206.4416445821</v>
      </c>
      <c r="AF70" s="31" t="n">
        <f aca="false">F70+X70</f>
        <v>5</v>
      </c>
      <c r="AG70" s="31" t="n">
        <f aca="false">I70+Y70+0.33*Z70</f>
        <v>29.65</v>
      </c>
      <c r="AI70" s="34" t="n">
        <f aca="false">IF(AC70&gt;0,AB70/AC70,0)</f>
        <v>187.36</v>
      </c>
      <c r="AJ70" s="35" t="n">
        <f aca="false">EXP((((AI70-AI77)/AI78+2)/4-1.9)^3)</f>
        <v>0.0474688645791085</v>
      </c>
      <c r="AK70" s="36" t="n">
        <f aca="false">AB70/AD70</f>
        <v>15.4948012012116</v>
      </c>
      <c r="AL70" s="35" t="n">
        <f aca="false">EXP((((AK70-AK77)/AK78+2)/4-1.9)^3)</f>
        <v>0.0354249941771115</v>
      </c>
      <c r="AM70" s="35" t="n">
        <f aca="false">AE70/AD70</f>
        <v>0.682914654664991</v>
      </c>
      <c r="AN70" s="35" t="n">
        <f aca="false">EXP((((AM70-AM77)/AM78+2)/4-1.9)^3)</f>
        <v>0.0913194718692249</v>
      </c>
      <c r="AO70" s="35" t="n">
        <f aca="false">AF70/AD70</f>
        <v>0.0165401379176042</v>
      </c>
      <c r="AP70" s="35" t="n">
        <f aca="false">EXP((((AO70-AO77)/AO78+2)/4-1.9)^3)</f>
        <v>0.00940745889633888</v>
      </c>
      <c r="AQ70" s="35" t="n">
        <f aca="false">AG70/AD70</f>
        <v>0.0980830178513929</v>
      </c>
      <c r="AR70" s="35" t="n">
        <f aca="false">EXP((((AQ70-AQ77)/AQ78+2)/4-1.9)^3)</f>
        <v>0.00676923657479685</v>
      </c>
      <c r="AS70" s="25" t="n">
        <f aca="false">0.01*AJ70+0.15*AL70+0.24*AN70+0.25*AP70+0.35*AR70</f>
        <v>0.0324262085462354</v>
      </c>
    </row>
    <row r="71" customFormat="false" ht="13.8" hidden="false" customHeight="false" outlineLevel="0" collapsed="false">
      <c r="A71" s="28" t="s">
        <v>97</v>
      </c>
      <c r="B71" s="29" t="n">
        <v>7044</v>
      </c>
      <c r="C71" s="29" t="n">
        <v>53</v>
      </c>
      <c r="D71" s="29" t="n">
        <v>444.58230254965</v>
      </c>
      <c r="E71" s="29" t="n">
        <v>315.377708678927</v>
      </c>
      <c r="F71" s="29" t="n">
        <v>20</v>
      </c>
      <c r="G71" s="29" t="n">
        <v>69</v>
      </c>
      <c r="H71" s="29" t="n">
        <v>14</v>
      </c>
      <c r="I71" s="29" t="n">
        <v>73.62</v>
      </c>
      <c r="J71" s="30" t="n">
        <v>0.0150494383602696</v>
      </c>
      <c r="K71" s="29" t="n">
        <v>167559</v>
      </c>
      <c r="L71" s="29" t="n">
        <v>2769696</v>
      </c>
      <c r="M71" s="29" t="n">
        <v>2937255</v>
      </c>
      <c r="N71" s="49"/>
      <c r="O71" s="20" t="n">
        <f aca="false">AS71/AS77</f>
        <v>0.0150494383602695</v>
      </c>
      <c r="P71" s="31" t="n">
        <f aca="false">ROUND(K77*O71,0)</f>
        <v>167559</v>
      </c>
      <c r="Q71" s="32" t="n">
        <f aca="false">O71-J71</f>
        <v>-8.50014503228636E-017</v>
      </c>
      <c r="R71" s="33" t="n">
        <f aca="false">P71-K71</f>
        <v>0</v>
      </c>
      <c r="S71" s="61" t="n">
        <f aca="false">R71*(1 - (0.95/1.08)^10)/(1- (0.95/1.08))</f>
        <v>0</v>
      </c>
      <c r="T71" s="31"/>
      <c r="U71" s="31"/>
      <c r="V71" s="31"/>
      <c r="W71" s="31"/>
      <c r="X71" s="31"/>
      <c r="Y71" s="31"/>
      <c r="Z71" s="31"/>
      <c r="AB71" s="31" t="n">
        <f aca="false">B71+T71</f>
        <v>7044</v>
      </c>
      <c r="AC71" s="31" t="n">
        <f aca="false">C71+U71</f>
        <v>53</v>
      </c>
      <c r="AD71" s="31" t="n">
        <f aca="false">D71+V71+W71</f>
        <v>444.58230254965</v>
      </c>
      <c r="AE71" s="31" t="n">
        <f aca="false">E71+W71</f>
        <v>315.377708678927</v>
      </c>
      <c r="AF71" s="31" t="n">
        <f aca="false">F71+X71</f>
        <v>20</v>
      </c>
      <c r="AG71" s="31" t="n">
        <f aca="false">I71+Y71+0.33*Z71</f>
        <v>73.62</v>
      </c>
      <c r="AI71" s="34" t="n">
        <f aca="false">IF(AC71&gt;0,AB71/AC71,0)</f>
        <v>132.905660377359</v>
      </c>
      <c r="AJ71" s="35" t="n">
        <f aca="false">EXP((((AI71-AI77)/AI78+2)/4-1.9)^3)</f>
        <v>0.0138301260490912</v>
      </c>
      <c r="AK71" s="36" t="n">
        <f aca="false">AB71/AD71</f>
        <v>15.8440854698964</v>
      </c>
      <c r="AL71" s="35" t="n">
        <f aca="false">EXP((((AK71-AK77)/AK78+2)/4-1.9)^3)</f>
        <v>0.0404170422453494</v>
      </c>
      <c r="AM71" s="35" t="n">
        <f aca="false">AE71/AD71</f>
        <v>0.709379808575953</v>
      </c>
      <c r="AN71" s="35" t="n">
        <f aca="false">EXP((((AM71-AM77)/AM78+2)/4-1.9)^3)</f>
        <v>0.121664002349307</v>
      </c>
      <c r="AO71" s="35" t="n">
        <f aca="false">AF71/AD71</f>
        <v>0.0449860461950495</v>
      </c>
      <c r="AP71" s="35" t="n">
        <f aca="false">EXP((((AO71-AO77)/AO78+2)/4-1.9)^3)</f>
        <v>0.0155449374494555</v>
      </c>
      <c r="AQ71" s="35" t="n">
        <f aca="false">AG71/AD71</f>
        <v>0.165593636043977</v>
      </c>
      <c r="AR71" s="35" t="n">
        <f aca="false">EXP((((AQ71-AQ77)/AQ78+2)/4-1.9)^3)</f>
        <v>0.0110811905516467</v>
      </c>
      <c r="AS71" s="25" t="n">
        <f aca="false">0.01*AJ71+0.15*AL71+0.24*AN71+0.25*AP71+0.35*AR71</f>
        <v>0.0431648692165672</v>
      </c>
    </row>
    <row r="72" customFormat="false" ht="13.8" hidden="false" customHeight="false" outlineLevel="0" collapsed="false">
      <c r="A72" s="28" t="s">
        <v>98</v>
      </c>
      <c r="B72" s="29" t="n">
        <v>7277</v>
      </c>
      <c r="C72" s="29" t="n">
        <v>35</v>
      </c>
      <c r="D72" s="29" t="n">
        <v>296.146906911842</v>
      </c>
      <c r="E72" s="29" t="n">
        <v>177.250355257509</v>
      </c>
      <c r="F72" s="29" t="n">
        <v>7</v>
      </c>
      <c r="G72" s="29" t="n">
        <v>26</v>
      </c>
      <c r="H72" s="29" t="n">
        <v>2</v>
      </c>
      <c r="I72" s="29" t="n">
        <v>26.66</v>
      </c>
      <c r="J72" s="30" t="n">
        <v>0.0251218937050133</v>
      </c>
      <c r="K72" s="29" t="n">
        <v>279705</v>
      </c>
      <c r="L72" s="29" t="n">
        <v>4011360</v>
      </c>
      <c r="M72" s="29" t="n">
        <v>4291065</v>
      </c>
      <c r="N72" s="49"/>
      <c r="O72" s="20" t="n">
        <f aca="false">AS72/AS77</f>
        <v>0.0251218937050133</v>
      </c>
      <c r="P72" s="31" t="n">
        <f aca="false">ROUND(K77*O72,0)</f>
        <v>279705</v>
      </c>
      <c r="Q72" s="32" t="n">
        <f aca="false">O72-J72</f>
        <v>0</v>
      </c>
      <c r="R72" s="33" t="n">
        <f aca="false">P72-K72</f>
        <v>0</v>
      </c>
      <c r="S72" s="61" t="n">
        <f aca="false">R72*(1 - (0.95/1.08)^10)/(1- (0.95/1.08))</f>
        <v>0</v>
      </c>
      <c r="T72" s="31"/>
      <c r="U72" s="31"/>
      <c r="V72" s="31"/>
      <c r="W72" s="31"/>
      <c r="X72" s="31"/>
      <c r="Y72" s="31"/>
      <c r="Z72" s="31"/>
      <c r="AB72" s="31" t="n">
        <f aca="false">B72+T72</f>
        <v>7277</v>
      </c>
      <c r="AC72" s="31" t="n">
        <f aca="false">C72+U72</f>
        <v>35</v>
      </c>
      <c r="AD72" s="31" t="n">
        <f aca="false">D72+V72+W72</f>
        <v>296.146906911842</v>
      </c>
      <c r="AE72" s="31" t="n">
        <f aca="false">E72+W72</f>
        <v>177.250355257509</v>
      </c>
      <c r="AF72" s="31" t="n">
        <f aca="false">F72+X72</f>
        <v>7</v>
      </c>
      <c r="AG72" s="31" t="n">
        <f aca="false">I72+Y72+0.33*Z72</f>
        <v>26.66</v>
      </c>
      <c r="AI72" s="34" t="n">
        <f aca="false">IF(AC72&gt;0,AB72/AC72,0)</f>
        <v>207.914285714286</v>
      </c>
      <c r="AJ72" s="35" t="n">
        <f aca="false">EXP((((AI72-AI77)/AI78+2)/4-1.9)^3)</f>
        <v>0.0704917877459118</v>
      </c>
      <c r="AK72" s="36" t="n">
        <f aca="false">AB72/AD72</f>
        <v>24.5722640694885</v>
      </c>
      <c r="AL72" s="35" t="n">
        <f aca="false">EXP((((AK72-AK77)/AK78+2)/4-1.9)^3)</f>
        <v>0.393672640142178</v>
      </c>
      <c r="AM72" s="35" t="n">
        <f aca="false">AE72/AD72</f>
        <v>0.598521717163412</v>
      </c>
      <c r="AN72" s="35" t="n">
        <f aca="false">EXP((((AM72-AM77)/AM78+2)/4-1.9)^3)</f>
        <v>0.0308117997823202</v>
      </c>
      <c r="AO72" s="35" t="n">
        <f aca="false">AF72/AD72</f>
        <v>0.0236369174778644</v>
      </c>
      <c r="AP72" s="35" t="n">
        <f aca="false">EXP((((AO72-AO77)/AO78+2)/4-1.9)^3)</f>
        <v>0.0107014733431094</v>
      </c>
      <c r="AQ72" s="35" t="n">
        <f aca="false">AG72/AD72</f>
        <v>0.090022888565695</v>
      </c>
      <c r="AR72" s="35" t="n">
        <f aca="false">EXP((((AQ72-AQ77)/AQ78+2)/4-1.9)^3)</f>
        <v>0.00636776679754385</v>
      </c>
      <c r="AS72" s="25" t="n">
        <f aca="false">0.01*AJ72+0.15*AL72+0.24*AN72+0.25*AP72+0.35*AR72</f>
        <v>0.0720547325614604</v>
      </c>
    </row>
    <row r="73" customFormat="false" ht="13.8" hidden="false" customHeight="false" outlineLevel="0" collapsed="false">
      <c r="A73" s="28" t="s">
        <v>99</v>
      </c>
      <c r="B73" s="29" t="n">
        <v>3907</v>
      </c>
      <c r="C73" s="29" t="n">
        <v>42</v>
      </c>
      <c r="D73" s="29" t="n">
        <v>404.367285225451</v>
      </c>
      <c r="E73" s="29" t="n">
        <v>226.815415390747</v>
      </c>
      <c r="F73" s="29" t="n">
        <v>21</v>
      </c>
      <c r="G73" s="29" t="n">
        <v>84</v>
      </c>
      <c r="H73" s="29" t="n">
        <v>12</v>
      </c>
      <c r="I73" s="29" t="n">
        <v>87.96</v>
      </c>
      <c r="J73" s="30" t="n">
        <v>0.00503807109193117</v>
      </c>
      <c r="K73" s="29" t="n">
        <v>56094</v>
      </c>
      <c r="L73" s="29" t="n">
        <v>2653183</v>
      </c>
      <c r="M73" s="29" t="n">
        <v>2709277</v>
      </c>
      <c r="N73" s="49"/>
      <c r="O73" s="20" t="n">
        <f aca="false">AS73/AS77</f>
        <v>0.00503807109193121</v>
      </c>
      <c r="P73" s="31" t="n">
        <f aca="false">ROUND(K77*O73,0)</f>
        <v>56093</v>
      </c>
      <c r="Q73" s="32" t="n">
        <f aca="false">O73-J73</f>
        <v>3.64291929955129E-017</v>
      </c>
      <c r="R73" s="33" t="n">
        <f aca="false">P73-K73</f>
        <v>-1</v>
      </c>
      <c r="S73" s="61" t="n">
        <f aca="false">R73*(1 - (0.95/1.08)^10)/(1- (0.95/1.08))</f>
        <v>-6.00371126586577</v>
      </c>
      <c r="T73" s="31"/>
      <c r="U73" s="31"/>
      <c r="V73" s="31"/>
      <c r="W73" s="31"/>
      <c r="X73" s="31"/>
      <c r="Y73" s="31"/>
      <c r="Z73" s="31"/>
      <c r="AB73" s="31" t="n">
        <f aca="false">B73+T73</f>
        <v>3907</v>
      </c>
      <c r="AC73" s="31" t="n">
        <f aca="false">C73+U73</f>
        <v>42</v>
      </c>
      <c r="AD73" s="31" t="n">
        <f aca="false">D73+V73+W73</f>
        <v>404.367285225451</v>
      </c>
      <c r="AE73" s="31" t="n">
        <f aca="false">E73+W73</f>
        <v>226.815415390747</v>
      </c>
      <c r="AF73" s="31" t="n">
        <f aca="false">F73+X73</f>
        <v>21</v>
      </c>
      <c r="AG73" s="31" t="n">
        <f aca="false">I73+Y73+0.33*Z73</f>
        <v>87.96</v>
      </c>
      <c r="AI73" s="34" t="n">
        <f aca="false">IF(AC73&gt;0,AB73/AC73,0)</f>
        <v>93.0238095238095</v>
      </c>
      <c r="AJ73" s="35" t="n">
        <f aca="false">EXP((((AI73-AI77)/AI78+2)/4-1.9)^3)</f>
        <v>0.00465799858536579</v>
      </c>
      <c r="AK73" s="36" t="n">
        <f aca="false">AB73/AD73</f>
        <v>9.66200813654272</v>
      </c>
      <c r="AL73" s="35" t="n">
        <f aca="false">EXP((((AK73-AK77)/AK78+2)/4-1.9)^3)</f>
        <v>0.00223144183680033</v>
      </c>
      <c r="AM73" s="35" t="n">
        <f aca="false">AE73/AD73</f>
        <v>0.560914356027313</v>
      </c>
      <c r="AN73" s="35" t="n">
        <f aca="false">EXP((((AM73-AM77)/AM78+2)/4-1.9)^3)</f>
        <v>0.0173437043202197</v>
      </c>
      <c r="AO73" s="35" t="n">
        <f aca="false">AF73/AD73</f>
        <v>0.0519329846090087</v>
      </c>
      <c r="AP73" s="35" t="n">
        <f aca="false">EXP((((AO73-AO77)/AO78+2)/4-1.9)^3)</f>
        <v>0.0174729019034411</v>
      </c>
      <c r="AQ73" s="35" t="n">
        <f aca="false">AG73/AD73</f>
        <v>0.217525015533734</v>
      </c>
      <c r="AR73" s="35" t="n">
        <f aca="false">EXP((((AQ73-AQ77)/AQ78+2)/4-1.9)^3)</f>
        <v>0.0158234520083655</v>
      </c>
      <c r="AS73" s="25" t="n">
        <f aca="false">0.01*AJ73+0.15*AL73+0.24*AN73+0.25*AP73+0.35*AR73</f>
        <v>0.0144502189770146</v>
      </c>
    </row>
    <row r="74" customFormat="false" ht="13.8" hidden="false" customHeight="false" outlineLevel="0" collapsed="false">
      <c r="A74" s="28" t="s">
        <v>100</v>
      </c>
      <c r="B74" s="29" t="n">
        <v>6553</v>
      </c>
      <c r="C74" s="29" t="n">
        <v>26</v>
      </c>
      <c r="D74" s="29" t="n">
        <v>392.43923237613</v>
      </c>
      <c r="E74" s="29" t="n">
        <v>274.554845024351</v>
      </c>
      <c r="F74" s="29" t="n">
        <v>15</v>
      </c>
      <c r="G74" s="29" t="n">
        <v>61</v>
      </c>
      <c r="H74" s="29" t="n">
        <v>8</v>
      </c>
      <c r="I74" s="29" t="n">
        <v>63.64</v>
      </c>
      <c r="J74" s="30" t="n">
        <v>0.0150950495502381</v>
      </c>
      <c r="K74" s="29" t="n">
        <v>168067</v>
      </c>
      <c r="L74" s="29" t="n">
        <v>2265950</v>
      </c>
      <c r="M74" s="29" t="n">
        <v>2434017</v>
      </c>
      <c r="N74" s="49"/>
      <c r="O74" s="20" t="n">
        <f aca="false">AS74/AS77</f>
        <v>0.0150950495502381</v>
      </c>
      <c r="P74" s="31" t="n">
        <f aca="false">ROUND(K77*O74,0)</f>
        <v>168067</v>
      </c>
      <c r="Q74" s="32" t="n">
        <f aca="false">O74-J74</f>
        <v>0</v>
      </c>
      <c r="R74" s="33" t="n">
        <f aca="false">P74-K74</f>
        <v>0</v>
      </c>
      <c r="S74" s="61" t="n">
        <f aca="false">R74*(1 - (0.95/1.08)^10)/(1- (0.95/1.08))</f>
        <v>0</v>
      </c>
      <c r="T74" s="31"/>
      <c r="U74" s="31"/>
      <c r="V74" s="31"/>
      <c r="W74" s="31"/>
      <c r="X74" s="31"/>
      <c r="Y74" s="31"/>
      <c r="Z74" s="31"/>
      <c r="AB74" s="31" t="n">
        <f aca="false">B74+T74</f>
        <v>6553</v>
      </c>
      <c r="AC74" s="31" t="n">
        <f aca="false">C74+U74</f>
        <v>26</v>
      </c>
      <c r="AD74" s="31" t="n">
        <f aca="false">D74+V74+W74</f>
        <v>392.43923237613</v>
      </c>
      <c r="AE74" s="31" t="n">
        <f aca="false">E74+W74</f>
        <v>274.554845024351</v>
      </c>
      <c r="AF74" s="31" t="n">
        <f aca="false">F74+X74</f>
        <v>15</v>
      </c>
      <c r="AG74" s="31" t="n">
        <f aca="false">I74+Y74+0.33*Z74</f>
        <v>63.64</v>
      </c>
      <c r="AI74" s="34" t="n">
        <f aca="false">IF(AC74&gt;0,AB74/AC74,0)</f>
        <v>252.038461538462</v>
      </c>
      <c r="AJ74" s="35" t="n">
        <f aca="false">EXP((((AI74-AI77)/AI78+2)/4-1.9)^3)</f>
        <v>0.146308677868589</v>
      </c>
      <c r="AK74" s="36" t="n">
        <f aca="false">AB74/AD74</f>
        <v>16.6981266381628</v>
      </c>
      <c r="AL74" s="35" t="n">
        <f aca="false">EXP((((AK74-AK77)/AK78+2)/4-1.9)^3)</f>
        <v>0.0549757307483039</v>
      </c>
      <c r="AM74" s="35" t="n">
        <f aca="false">AE74/AD74</f>
        <v>0.699611105041625</v>
      </c>
      <c r="AN74" s="35" t="n">
        <f aca="false">EXP((((AM74-AM77)/AM78+2)/4-1.9)^3)</f>
        <v>0.109749627206466</v>
      </c>
      <c r="AO74" s="35" t="n">
        <f aca="false">AF74/AD74</f>
        <v>0.0382224781889885</v>
      </c>
      <c r="AP74" s="35" t="n">
        <f aca="false">EXP((((AO74-AO77)/AO78+2)/4-1.9)^3)</f>
        <v>0.0138427596120457</v>
      </c>
      <c r="AQ74" s="35" t="n">
        <f aca="false">AG74/AD74</f>
        <v>0.162165234129815</v>
      </c>
      <c r="AR74" s="35" t="n">
        <f aca="false">EXP((((AQ74-AQ77)/AQ78+2)/4-1.9)^3)</f>
        <v>0.0108161274875193</v>
      </c>
      <c r="AS74" s="25" t="n">
        <f aca="false">0.01*AJ74+0.15*AL74+0.24*AN74+0.25*AP74+0.35*AR74</f>
        <v>0.0432956914441265</v>
      </c>
    </row>
    <row r="75" customFormat="false" ht="13.8" hidden="false" customHeight="false" outlineLevel="0" collapsed="false">
      <c r="A75" s="28" t="s">
        <v>101</v>
      </c>
      <c r="B75" s="29" t="n">
        <v>8646</v>
      </c>
      <c r="C75" s="29" t="n">
        <v>53</v>
      </c>
      <c r="D75" s="29" t="n">
        <v>461.585002292913</v>
      </c>
      <c r="E75" s="29" t="n">
        <v>313.327410264182</v>
      </c>
      <c r="F75" s="29" t="n">
        <v>34</v>
      </c>
      <c r="G75" s="29" t="n">
        <v>97</v>
      </c>
      <c r="H75" s="29" t="n">
        <v>13</v>
      </c>
      <c r="I75" s="29" t="n">
        <v>101.29</v>
      </c>
      <c r="J75" s="30" t="n">
        <v>0.0170289559632352</v>
      </c>
      <c r="K75" s="29" t="n">
        <v>189599</v>
      </c>
      <c r="L75" s="29" t="n">
        <v>1710441</v>
      </c>
      <c r="M75" s="29" t="n">
        <v>1900040</v>
      </c>
      <c r="N75" s="49"/>
      <c r="O75" s="20" t="n">
        <f aca="false">AS75/AS77</f>
        <v>0.0170289559632352</v>
      </c>
      <c r="P75" s="31" t="n">
        <f aca="false">ROUND(K77*O75,0)</f>
        <v>189599</v>
      </c>
      <c r="Q75" s="32" t="n">
        <f aca="false">O75-J75</f>
        <v>0</v>
      </c>
      <c r="R75" s="33" t="n">
        <f aca="false">P75-K75</f>
        <v>0</v>
      </c>
      <c r="S75" s="61" t="n">
        <f aca="false">R75*(1 - (0.95/1.08)^10)/(1- (0.95/1.08))</f>
        <v>0</v>
      </c>
      <c r="T75" s="31"/>
      <c r="U75" s="31"/>
      <c r="V75" s="31"/>
      <c r="W75" s="31"/>
      <c r="X75" s="31"/>
      <c r="Y75" s="31"/>
      <c r="Z75" s="31"/>
      <c r="AB75" s="31" t="n">
        <f aca="false">B75+T75</f>
        <v>8646</v>
      </c>
      <c r="AC75" s="31" t="n">
        <f aca="false">C75+U75</f>
        <v>53</v>
      </c>
      <c r="AD75" s="31" t="n">
        <f aca="false">D75+V75+W75</f>
        <v>461.585002292913</v>
      </c>
      <c r="AE75" s="31" t="n">
        <f aca="false">E75+W75</f>
        <v>313.327410264182</v>
      </c>
      <c r="AF75" s="31" t="n">
        <f aca="false">F75+X75</f>
        <v>34</v>
      </c>
      <c r="AG75" s="31" t="n">
        <f aca="false">I75+Y75+0.33*Z75</f>
        <v>101.29</v>
      </c>
      <c r="AI75" s="34" t="n">
        <f aca="false">IF(AC75&gt;0,AB75/AC75,0)</f>
        <v>163.132075471698</v>
      </c>
      <c r="AJ75" s="35" t="n">
        <f aca="false">EXP((((AI75-AI77)/AI78+2)/4-1.9)^3)</f>
        <v>0.0283814498130451</v>
      </c>
      <c r="AK75" s="36" t="n">
        <f aca="false">AB75/AD75</f>
        <v>18.7311111865663</v>
      </c>
      <c r="AL75" s="35" t="n">
        <f aca="false">EXP((((AK75-AK77)/AK78+2)/4-1.9)^3)</f>
        <v>0.105502085362091</v>
      </c>
      <c r="AM75" s="35" t="n">
        <f aca="false">AE75/AD75</f>
        <v>0.678807605766511</v>
      </c>
      <c r="AN75" s="35" t="n">
        <f aca="false">EXP((((AM75-AM77)/AM78+2)/4-1.9)^3)</f>
        <v>0.0871501284071607</v>
      </c>
      <c r="AO75" s="35" t="n">
        <f aca="false">AF75/AD75</f>
        <v>0.0736592389941306</v>
      </c>
      <c r="AP75" s="35" t="n">
        <f aca="false">EXP((((AO75-AO77)/AO78+2)/4-1.9)^3)</f>
        <v>0.0248321504995121</v>
      </c>
      <c r="AQ75" s="35" t="n">
        <f aca="false">AG75/AD75</f>
        <v>0.219439538756338</v>
      </c>
      <c r="AR75" s="35" t="n">
        <f aca="false">EXP((((AQ75-AQ77)/AQ78+2)/4-1.9)^3)</f>
        <v>0.0160266716641137</v>
      </c>
      <c r="AS75" s="25" t="n">
        <f aca="false">0.01*AJ75+0.15*AL75+0.24*AN75+0.25*AP75+0.35*AR75</f>
        <v>0.0488425308274805</v>
      </c>
    </row>
    <row r="76" customFormat="false" ht="13.8" hidden="false" customHeight="false" outlineLevel="0" collapsed="false">
      <c r="A76" s="37" t="s">
        <v>102</v>
      </c>
      <c r="B76" s="38" t="n">
        <v>8631</v>
      </c>
      <c r="C76" s="38" t="n">
        <v>33</v>
      </c>
      <c r="D76" s="38" t="n">
        <v>573.67824250946</v>
      </c>
      <c r="E76" s="38" t="n">
        <v>305.427086998304</v>
      </c>
      <c r="F76" s="38" t="n">
        <v>24</v>
      </c>
      <c r="G76" s="38" t="n">
        <v>85</v>
      </c>
      <c r="H76" s="38" t="n">
        <v>12</v>
      </c>
      <c r="I76" s="38" t="n">
        <v>88.96</v>
      </c>
      <c r="J76" s="39" t="n">
        <v>0.00558145097181921</v>
      </c>
      <c r="K76" s="38" t="n">
        <v>62143</v>
      </c>
      <c r="L76" s="38" t="n">
        <v>1528860</v>
      </c>
      <c r="M76" s="38" t="n">
        <v>1591003</v>
      </c>
      <c r="N76" s="49"/>
      <c r="O76" s="20" t="n">
        <f aca="false">AS76/AS77</f>
        <v>0.00558145097181925</v>
      </c>
      <c r="P76" s="31" t="n">
        <f aca="false">ROUND(K77*O76,0)</f>
        <v>62143</v>
      </c>
      <c r="Q76" s="32" t="n">
        <f aca="false">O76-J76</f>
        <v>3.81639164714898E-017</v>
      </c>
      <c r="R76" s="33" t="n">
        <f aca="false">P76-K76</f>
        <v>0</v>
      </c>
      <c r="S76" s="61" t="n">
        <f aca="false">R76*(1 - (0.95/1.08)^10)/(1- (0.95/1.08))</f>
        <v>0</v>
      </c>
      <c r="T76" s="31"/>
      <c r="U76" s="31"/>
      <c r="V76" s="31"/>
      <c r="W76" s="31"/>
      <c r="X76" s="31"/>
      <c r="Y76" s="31"/>
      <c r="Z76" s="31"/>
      <c r="AB76" s="31" t="n">
        <f aca="false">B76+T76</f>
        <v>8631</v>
      </c>
      <c r="AC76" s="31" t="n">
        <f aca="false">C76+U76</f>
        <v>33</v>
      </c>
      <c r="AD76" s="31" t="n">
        <f aca="false">D76+V76+W76</f>
        <v>573.67824250946</v>
      </c>
      <c r="AE76" s="31" t="n">
        <f aca="false">E76+W76</f>
        <v>305.427086998304</v>
      </c>
      <c r="AF76" s="31" t="n">
        <f aca="false">F76+X76</f>
        <v>24</v>
      </c>
      <c r="AG76" s="31" t="n">
        <f aca="false">I76+Y76+0.33*Z76</f>
        <v>88.96</v>
      </c>
      <c r="AI76" s="34" t="n">
        <f aca="false">IF(AC76&gt;0,AB76/AC76,0)</f>
        <v>261.545454545455</v>
      </c>
      <c r="AJ76" s="35" t="n">
        <f aca="false">EXP((((AI76-AI77)/AI78+2)/4-1.9)^3)</f>
        <v>0.167852946968926</v>
      </c>
      <c r="AK76" s="36" t="n">
        <f aca="false">AB76/AD76</f>
        <v>15.0450188981286</v>
      </c>
      <c r="AL76" s="35" t="n">
        <f aca="false">EXP((((AK76-AK77)/AK78+2)/4-1.9)^3)</f>
        <v>0.0297371532409423</v>
      </c>
      <c r="AM76" s="35" t="n">
        <f aca="false">AE76/AD76</f>
        <v>0.532401378274805</v>
      </c>
      <c r="AN76" s="35" t="n">
        <f aca="false">EXP((((AM76-AM77)/AM78+2)/4-1.9)^3)</f>
        <v>0.0107799318331278</v>
      </c>
      <c r="AO76" s="35" t="n">
        <f aca="false">AF76/AD76</f>
        <v>0.0418352975964646</v>
      </c>
      <c r="AP76" s="35" t="n">
        <f aca="false">EXP((((AO76-AO77)/AO78+2)/4-1.9)^3)</f>
        <v>0.0147312984196064</v>
      </c>
      <c r="AQ76" s="35" t="n">
        <f aca="false">AG76/AD76</f>
        <v>0.155069503090895</v>
      </c>
      <c r="AR76" s="35" t="n">
        <f aca="false">EXP((((AQ76-AQ77)/AQ78+2)/4-1.9)^3)</f>
        <v>0.0102846656551435</v>
      </c>
      <c r="AS76" s="25" t="n">
        <f aca="false">0.01*AJ76+0.15*AL76+0.24*AN76+0.25*AP76+0.35*AR76</f>
        <v>0.0160087436799831</v>
      </c>
    </row>
    <row r="77" customFormat="false" ht="13.8" hidden="false" customHeight="false" outlineLevel="0" collapsed="false">
      <c r="A77" s="46" t="s">
        <v>66</v>
      </c>
      <c r="B77" s="47" t="n">
        <v>272748</v>
      </c>
      <c r="C77" s="47" t="n">
        <v>1289</v>
      </c>
      <c r="D77" s="47" t="n">
        <v>16817.230935989</v>
      </c>
      <c r="E77" s="47" t="n">
        <v>11215.1438849666</v>
      </c>
      <c r="F77" s="47" t="n">
        <v>3414.5</v>
      </c>
      <c r="G77" s="47" t="n">
        <v>9729</v>
      </c>
      <c r="H77" s="47" t="n">
        <v>1063</v>
      </c>
      <c r="I77" s="47" t="n">
        <v>10079.79</v>
      </c>
      <c r="J77" s="48" t="n">
        <v>1</v>
      </c>
      <c r="K77" s="47" t="n">
        <v>11133917</v>
      </c>
      <c r="L77" s="47" t="n">
        <v>211544423</v>
      </c>
      <c r="M77" s="47" t="n">
        <v>222678340</v>
      </c>
      <c r="O77" s="50" t="n">
        <f aca="false">SUM(O52:O76)</f>
        <v>1</v>
      </c>
      <c r="P77" s="51" t="n">
        <f aca="false">SUM(P52:P76)</f>
        <v>11133914</v>
      </c>
      <c r="Q77" s="52" t="n">
        <f aca="false">O77-J79</f>
        <v>1</v>
      </c>
      <c r="R77" s="53" t="n">
        <f aca="false">P77-K77</f>
        <v>-3</v>
      </c>
      <c r="AI77" s="54" t="n">
        <f aca="false">AVERAGE(AI52:AI76)</f>
        <v>202.972411967296</v>
      </c>
      <c r="AJ77" s="55"/>
      <c r="AK77" s="56" t="n">
        <f aca="false">AVERAGE(AK52:AK76)</f>
        <v>17.1570186832754</v>
      </c>
      <c r="AL77" s="55"/>
      <c r="AM77" s="55" t="n">
        <f aca="false">AVERAGE(AM52:AM76)</f>
        <v>0.653303532790717</v>
      </c>
      <c r="AN77" s="55"/>
      <c r="AO77" s="55" t="n">
        <f aca="false">AVERAGE(AO52:AO76)</f>
        <v>0.140416370677496</v>
      </c>
      <c r="AP77" s="55"/>
      <c r="AQ77" s="55" t="n">
        <f aca="false">AVERAGE(AQ52:AQ76)</f>
        <v>0.457173302432142</v>
      </c>
      <c r="AR77" s="55"/>
      <c r="AS77" s="25" t="n">
        <f aca="false">SUM(AS52:AS76)</f>
        <v>2.86820465875473</v>
      </c>
    </row>
    <row r="78" customFormat="false" ht="13.8" hidden="false" customHeight="false" outlineLevel="0" collapsed="false">
      <c r="A78" s="57" t="s">
        <v>67</v>
      </c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AI78" s="58" t="n">
        <f aca="false">_xlfn.STDEV.P(AI52:AI76)</f>
        <v>78.2963797025188</v>
      </c>
      <c r="AK78" s="59" t="n">
        <f aca="false">_xlfn.STDEV.P(AK52:AK76)</f>
        <v>4.38130548656311</v>
      </c>
      <c r="AM78" s="27" t="n">
        <f aca="false">_xlfn.STDEV.P(AM52:AM76)</f>
        <v>0.118702495158906</v>
      </c>
      <c r="AO78" s="27" t="n">
        <f aca="false">_xlfn.STDEV.P(AO52:AO76)</f>
        <v>0.114255945183397</v>
      </c>
      <c r="AP78" s="27"/>
      <c r="AQ78" s="27" t="n">
        <f aca="false">_xlfn.STDEV.P(AQ52:AQ76)</f>
        <v>0.290105865884308</v>
      </c>
      <c r="AS78" s="27"/>
    </row>
    <row r="79" customFormat="false" ht="13.8" hidden="false" customHeight="false" outlineLevel="0" collapsed="false">
      <c r="A79" s="57" t="s">
        <v>68</v>
      </c>
      <c r="B79" s="62"/>
      <c r="C79" s="62"/>
      <c r="D79" s="62"/>
      <c r="E79" s="62"/>
      <c r="F79" s="62"/>
      <c r="G79" s="62"/>
      <c r="H79" s="62"/>
      <c r="I79" s="62"/>
      <c r="J79" s="63"/>
      <c r="K79" s="62"/>
      <c r="L79" s="62"/>
      <c r="M79" s="62"/>
    </row>
    <row r="80" customFormat="false" ht="13.8" hidden="false" customHeight="false" outlineLevel="0" collapsed="false">
      <c r="A80" s="64"/>
      <c r="B80" s="49" t="n">
        <f aca="false">SUM(B52:B76)-B77</f>
        <v>0</v>
      </c>
      <c r="C80" s="49" t="n">
        <f aca="false">SUM(C52:C76)-C77</f>
        <v>0</v>
      </c>
      <c r="D80" s="49" t="n">
        <f aca="false">SUM(D52:D76)-D77</f>
        <v>0</v>
      </c>
      <c r="E80" s="49" t="n">
        <f aca="false">SUM(E52:E76)-E77</f>
        <v>0</v>
      </c>
      <c r="F80" s="49" t="n">
        <f aca="false">SUM(F52:F76)-F77</f>
        <v>0</v>
      </c>
      <c r="G80" s="49" t="n">
        <f aca="false">SUM(G52:G76)-G77</f>
        <v>0</v>
      </c>
      <c r="H80" s="49" t="n">
        <f aca="false">SUM(H52:H76)-H77</f>
        <v>0</v>
      </c>
      <c r="I80" s="49" t="n">
        <f aca="false">SUM(I52:I76)-I77</f>
        <v>0</v>
      </c>
      <c r="J80" s="49" t="n">
        <f aca="false">SUM(J52:J76)-J77</f>
        <v>0</v>
      </c>
      <c r="K80" s="49" t="n">
        <f aca="false">SUM(K52:K76)-K77</f>
        <v>0</v>
      </c>
      <c r="L80" s="49" t="n">
        <f aca="false">SUM(L52:L76)-L77</f>
        <v>0</v>
      </c>
      <c r="M80" s="49" t="n">
        <f aca="false">SUM(M52:M76)-M77</f>
        <v>0</v>
      </c>
    </row>
    <row r="81" customFormat="false" ht="13.8" hidden="false" customHeight="false" outlineLevel="0" collapsed="false">
      <c r="A81" s="6" t="s">
        <v>103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customFormat="false" ht="15.75" hidden="false" customHeight="true" outlineLevel="0" collapsed="false">
      <c r="A82" s="6" t="s">
        <v>104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customFormat="false" ht="9" hidden="false" customHeight="true" outlineLevel="0" collapsed="false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</row>
    <row r="84" customFormat="false" ht="13.8" hidden="false" customHeight="true" outlineLevel="0" collapsed="false">
      <c r="A84" s="7" t="s">
        <v>8</v>
      </c>
      <c r="B84" s="8" t="s">
        <v>9</v>
      </c>
      <c r="C84" s="8"/>
      <c r="D84" s="8"/>
      <c r="E84" s="8"/>
      <c r="F84" s="8"/>
      <c r="G84" s="8"/>
      <c r="H84" s="8"/>
      <c r="I84" s="8"/>
      <c r="J84" s="7" t="s">
        <v>10</v>
      </c>
      <c r="K84" s="7" t="s">
        <v>11</v>
      </c>
      <c r="L84" s="7" t="s">
        <v>12</v>
      </c>
      <c r="M84" s="7" t="s">
        <v>13</v>
      </c>
      <c r="O84" s="9" t="s">
        <v>14</v>
      </c>
      <c r="P84" s="9" t="s">
        <v>15</v>
      </c>
      <c r="Q84" s="9" t="s">
        <v>16</v>
      </c>
      <c r="R84" s="9" t="s">
        <v>17</v>
      </c>
      <c r="T84" s="10" t="s">
        <v>18</v>
      </c>
      <c r="U84" s="10"/>
      <c r="V84" s="10"/>
      <c r="W84" s="10"/>
      <c r="X84" s="10"/>
      <c r="Y84" s="10"/>
      <c r="Z84" s="10"/>
      <c r="AB84" s="10" t="s">
        <v>19</v>
      </c>
      <c r="AC84" s="10"/>
      <c r="AD84" s="10"/>
      <c r="AE84" s="10"/>
      <c r="AF84" s="10"/>
      <c r="AG84" s="10"/>
      <c r="AI84" s="11" t="s">
        <v>20</v>
      </c>
      <c r="AJ84" s="11"/>
      <c r="AK84" s="11" t="s">
        <v>21</v>
      </c>
      <c r="AL84" s="11"/>
      <c r="AM84" s="11" t="s">
        <v>22</v>
      </c>
      <c r="AN84" s="11"/>
      <c r="AO84" s="12" t="s">
        <v>23</v>
      </c>
      <c r="AP84" s="12"/>
      <c r="AQ84" s="11" t="s">
        <v>24</v>
      </c>
      <c r="AR84" s="11"/>
      <c r="AS84" s="13" t="s">
        <v>25</v>
      </c>
    </row>
    <row r="85" customFormat="false" ht="43.35" hidden="false" customHeight="false" outlineLevel="0" collapsed="false">
      <c r="A85" s="7"/>
      <c r="B85" s="14" t="s">
        <v>105</v>
      </c>
      <c r="C85" s="14" t="s">
        <v>106</v>
      </c>
      <c r="D85" s="14" t="s">
        <v>107</v>
      </c>
      <c r="E85" s="14" t="s">
        <v>108</v>
      </c>
      <c r="F85" s="14" t="s">
        <v>109</v>
      </c>
      <c r="G85" s="14" t="s">
        <v>110</v>
      </c>
      <c r="H85" s="14" t="s">
        <v>111</v>
      </c>
      <c r="I85" s="7" t="s">
        <v>33</v>
      </c>
      <c r="J85" s="7"/>
      <c r="K85" s="7"/>
      <c r="L85" s="7"/>
      <c r="M85" s="7"/>
      <c r="O85" s="9"/>
      <c r="P85" s="9"/>
      <c r="Q85" s="9"/>
      <c r="R85" s="9"/>
      <c r="T85" s="15" t="s">
        <v>26</v>
      </c>
      <c r="U85" s="15" t="s">
        <v>27</v>
      </c>
      <c r="V85" s="15" t="s">
        <v>34</v>
      </c>
      <c r="W85" s="15" t="s">
        <v>29</v>
      </c>
      <c r="X85" s="15" t="s">
        <v>30</v>
      </c>
      <c r="Y85" s="15" t="s">
        <v>31</v>
      </c>
      <c r="Z85" s="16" t="s">
        <v>32</v>
      </c>
      <c r="AB85" s="15" t="s">
        <v>26</v>
      </c>
      <c r="AC85" s="15" t="s">
        <v>27</v>
      </c>
      <c r="AD85" s="15" t="s">
        <v>35</v>
      </c>
      <c r="AE85" s="15" t="s">
        <v>29</v>
      </c>
      <c r="AF85" s="15" t="s">
        <v>30</v>
      </c>
      <c r="AG85" s="16" t="s">
        <v>31</v>
      </c>
      <c r="AI85" s="11" t="s">
        <v>36</v>
      </c>
      <c r="AJ85" s="12" t="s">
        <v>37</v>
      </c>
      <c r="AK85" s="11" t="s">
        <v>36</v>
      </c>
      <c r="AL85" s="12" t="s">
        <v>37</v>
      </c>
      <c r="AM85" s="11" t="s">
        <v>36</v>
      </c>
      <c r="AN85" s="12" t="s">
        <v>37</v>
      </c>
      <c r="AO85" s="11" t="s">
        <v>36</v>
      </c>
      <c r="AP85" s="12" t="s">
        <v>37</v>
      </c>
      <c r="AQ85" s="11" t="s">
        <v>36</v>
      </c>
      <c r="AR85" s="12" t="s">
        <v>37</v>
      </c>
      <c r="AS85" s="12" t="s">
        <v>38</v>
      </c>
    </row>
    <row r="86" customFormat="false" ht="13.8" hidden="false" customHeight="false" outlineLevel="0" collapsed="false">
      <c r="A86" s="17" t="s">
        <v>78</v>
      </c>
      <c r="B86" s="18" t="n">
        <v>28403</v>
      </c>
      <c r="C86" s="18" t="n">
        <v>68</v>
      </c>
      <c r="D86" s="18" t="n">
        <v>2129.06454545455</v>
      </c>
      <c r="E86" s="18" t="n">
        <v>1442.12659090909</v>
      </c>
      <c r="F86" s="18" t="n">
        <v>954.5</v>
      </c>
      <c r="G86" s="18" t="n">
        <v>2030</v>
      </c>
      <c r="H86" s="18" t="n">
        <v>311</v>
      </c>
      <c r="I86" s="18" t="n">
        <v>2132.63</v>
      </c>
      <c r="J86" s="19" t="n">
        <v>0.119144356940126</v>
      </c>
      <c r="K86" s="18" t="n">
        <v>1287906</v>
      </c>
      <c r="L86" s="18" t="n">
        <v>38365212</v>
      </c>
      <c r="M86" s="18" t="n">
        <v>39653118</v>
      </c>
      <c r="O86" s="20" t="n">
        <f aca="false">AS86/AS111</f>
        <v>0.119144356940126</v>
      </c>
      <c r="P86" s="21" t="n">
        <f aca="false">ROUND(K111*O86,0)</f>
        <v>1287906</v>
      </c>
      <c r="Q86" s="22" t="n">
        <f aca="false">O86-J86</f>
        <v>0</v>
      </c>
      <c r="R86" s="23" t="n">
        <f aca="false">P86-K86</f>
        <v>0</v>
      </c>
      <c r="S86" s="61"/>
      <c r="T86" s="21"/>
      <c r="U86" s="21"/>
      <c r="V86" s="21"/>
      <c r="W86" s="21"/>
      <c r="X86" s="21"/>
      <c r="Y86" s="21"/>
      <c r="Z86" s="21"/>
      <c r="AB86" s="21" t="n">
        <f aca="false">B86+T86</f>
        <v>28403</v>
      </c>
      <c r="AC86" s="21" t="n">
        <f aca="false">C86+U86</f>
        <v>68</v>
      </c>
      <c r="AD86" s="21" t="n">
        <f aca="false">D86+V86+W86</f>
        <v>2129.06454545455</v>
      </c>
      <c r="AE86" s="21" t="n">
        <f aca="false">E86+W86</f>
        <v>1442.12659090909</v>
      </c>
      <c r="AF86" s="21" t="n">
        <f aca="false">F86+X86</f>
        <v>954.5</v>
      </c>
      <c r="AG86" s="21" t="n">
        <f aca="false">I86+Y86+0.33*Z86</f>
        <v>2132.63</v>
      </c>
      <c r="AI86" s="24" t="n">
        <f aca="false">IF(AC86&gt;0,AB86/AC86,0)</f>
        <v>417.691176470588</v>
      </c>
      <c r="AJ86" s="25" t="n">
        <f aca="false">EXP((((AI86-AI111)/AI112+2)/4-1.9)^3)</f>
        <v>0.700525673730991</v>
      </c>
      <c r="AK86" s="26" t="n">
        <f aca="false">AB86/AD86</f>
        <v>13.3406007162343</v>
      </c>
      <c r="AL86" s="25" t="n">
        <f aca="false">EXP((((AK86-AK111)/AK112+2)/4-1.9)^3)</f>
        <v>0.0127294950410122</v>
      </c>
      <c r="AM86" s="25" t="n">
        <f aca="false">AE86/AD86</f>
        <v>0.677352217427116</v>
      </c>
      <c r="AN86" s="25" t="n">
        <f aca="false">EXP((((AM86-AM111)/AM112+2)/4-1.9)^3)</f>
        <v>0.0946251833702863</v>
      </c>
      <c r="AO86" s="25" t="n">
        <f aca="false">AF86/AD86</f>
        <v>0.44831895868907</v>
      </c>
      <c r="AP86" s="25" t="n">
        <f aca="false">EXP((((AO86-AO111)/AO112+2)/4-1.9)^3)</f>
        <v>0.56057071843636</v>
      </c>
      <c r="AQ86" s="25" t="n">
        <f aca="false">AG86/AD86</f>
        <v>1.00167465779892</v>
      </c>
      <c r="AR86" s="25" t="n">
        <f aca="false">EXP((((AQ86-AQ111)/AQ112+2)/4-1.9)^3)</f>
        <v>0.476177970686474</v>
      </c>
      <c r="AS86" s="25" t="n">
        <f aca="false">0.01*AJ86+0.15*AL86+0.24*AN86+0.25*AP86+0.35*AR86</f>
        <v>0.338429694351686</v>
      </c>
    </row>
    <row r="87" customFormat="false" ht="13.8" hidden="false" customHeight="false" outlineLevel="0" collapsed="false">
      <c r="A87" s="28" t="s">
        <v>79</v>
      </c>
      <c r="B87" s="29" t="n">
        <v>24599</v>
      </c>
      <c r="C87" s="29" t="n">
        <v>78</v>
      </c>
      <c r="D87" s="29" t="n">
        <v>2076.39090909091</v>
      </c>
      <c r="E87" s="29" t="n">
        <v>1401.62363636364</v>
      </c>
      <c r="F87" s="29" t="n">
        <v>778.5</v>
      </c>
      <c r="G87" s="29" t="n">
        <v>1790</v>
      </c>
      <c r="H87" s="29" t="n">
        <v>184</v>
      </c>
      <c r="I87" s="29" t="n">
        <v>1850.72</v>
      </c>
      <c r="J87" s="30" t="n">
        <v>0.0890069249074309</v>
      </c>
      <c r="K87" s="29" t="n">
        <v>962132</v>
      </c>
      <c r="L87" s="29" t="n">
        <v>24652493</v>
      </c>
      <c r="M87" s="29" t="n">
        <v>25614625</v>
      </c>
      <c r="O87" s="20" t="n">
        <f aca="false">AS87/AS111</f>
        <v>0.0890069249074308</v>
      </c>
      <c r="P87" s="31" t="n">
        <f aca="false">ROUND(K111*O87,0)</f>
        <v>962132</v>
      </c>
      <c r="Q87" s="32" t="n">
        <f aca="false">O87-J87</f>
        <v>0</v>
      </c>
      <c r="R87" s="33" t="n">
        <f aca="false">P87-K87</f>
        <v>0</v>
      </c>
      <c r="S87" s="61"/>
      <c r="T87" s="31"/>
      <c r="U87" s="31"/>
      <c r="V87" s="31"/>
      <c r="W87" s="31"/>
      <c r="X87" s="31"/>
      <c r="Y87" s="31"/>
      <c r="Z87" s="31"/>
      <c r="AB87" s="31" t="n">
        <f aca="false">B87+T87</f>
        <v>24599</v>
      </c>
      <c r="AC87" s="31" t="n">
        <f aca="false">C87+U87</f>
        <v>78</v>
      </c>
      <c r="AD87" s="31" t="n">
        <f aca="false">D87+V87+W87</f>
        <v>2076.39090909091</v>
      </c>
      <c r="AE87" s="31" t="n">
        <f aca="false">E87+W87</f>
        <v>1401.62363636364</v>
      </c>
      <c r="AF87" s="31" t="n">
        <f aca="false">F87+X87</f>
        <v>778.5</v>
      </c>
      <c r="AG87" s="31" t="n">
        <f aca="false">I87+Y87+0.33*Z87</f>
        <v>1850.72</v>
      </c>
      <c r="AI87" s="34" t="n">
        <f aca="false">IF(AC87&gt;0,AB87/AC87,0)</f>
        <v>315.371794871795</v>
      </c>
      <c r="AJ87" s="35" t="n">
        <f aca="false">EXP((((AI87-AI111)/AI112+2)/4-1.9)^3)</f>
        <v>0.321533065703405</v>
      </c>
      <c r="AK87" s="36" t="n">
        <f aca="false">AB87/AD87</f>
        <v>11.8469985070249</v>
      </c>
      <c r="AL87" s="35" t="n">
        <f aca="false">EXP((((AK87-AK111)/AK112+2)/4-1.9)^3)</f>
        <v>0.00623484506616677</v>
      </c>
      <c r="AM87" s="35" t="n">
        <f aca="false">AE87/AD87</f>
        <v>0.675028786837301</v>
      </c>
      <c r="AN87" s="35" t="n">
        <f aca="false">EXP((((AM87-AM111)/AM112+2)/4-1.9)^3)</f>
        <v>0.0923700256190021</v>
      </c>
      <c r="AO87" s="35" t="n">
        <f aca="false">AF87/AD87</f>
        <v>0.374929401102437</v>
      </c>
      <c r="AP87" s="35" t="n">
        <f aca="false">EXP((((AO87-AO111)/AO112+2)/4-1.9)^3)</f>
        <v>0.393231510524292</v>
      </c>
      <c r="AQ87" s="35" t="n">
        <f aca="false">AG87/AD87</f>
        <v>0.891315788321519</v>
      </c>
      <c r="AR87" s="35" t="n">
        <f aca="false">EXP((((AQ87-AQ111)/AQ112+2)/4-1.9)^3)</f>
        <v>0.366277256893164</v>
      </c>
      <c r="AS87" s="25" t="n">
        <f aca="false">0.01*AJ87+0.15*AL87+0.24*AN87+0.25*AP87+0.35*AR87</f>
        <v>0.2528242811092</v>
      </c>
    </row>
    <row r="88" customFormat="false" ht="13.8" hidden="false" customHeight="false" outlineLevel="0" collapsed="false">
      <c r="A88" s="28" t="s">
        <v>80</v>
      </c>
      <c r="B88" s="29" t="n">
        <v>24293</v>
      </c>
      <c r="C88" s="29" t="n">
        <v>92</v>
      </c>
      <c r="D88" s="29" t="n">
        <v>1395.3725</v>
      </c>
      <c r="E88" s="29" t="n">
        <v>1066.67363636364</v>
      </c>
      <c r="F88" s="29" t="n">
        <v>408</v>
      </c>
      <c r="G88" s="29" t="n">
        <v>886</v>
      </c>
      <c r="H88" s="29" t="n">
        <v>83</v>
      </c>
      <c r="I88" s="29" t="n">
        <v>913.39</v>
      </c>
      <c r="J88" s="30" t="n">
        <v>0.0628006449633172</v>
      </c>
      <c r="K88" s="29" t="n">
        <v>678852</v>
      </c>
      <c r="L88" s="29" t="n">
        <v>15024380</v>
      </c>
      <c r="M88" s="29" t="n">
        <v>15703232</v>
      </c>
      <c r="O88" s="20" t="n">
        <f aca="false">AS88/AS111</f>
        <v>0.0628006449633174</v>
      </c>
      <c r="P88" s="31" t="n">
        <f aca="false">ROUND(K111*O88,0)</f>
        <v>678852</v>
      </c>
      <c r="Q88" s="32" t="n">
        <f aca="false">O88-J88</f>
        <v>0</v>
      </c>
      <c r="R88" s="33" t="n">
        <f aca="false">P88-K88</f>
        <v>0</v>
      </c>
      <c r="S88" s="61"/>
      <c r="T88" s="31"/>
      <c r="U88" s="31"/>
      <c r="V88" s="31"/>
      <c r="W88" s="31"/>
      <c r="X88" s="31"/>
      <c r="Y88" s="31"/>
      <c r="Z88" s="31"/>
      <c r="AB88" s="31" t="n">
        <f aca="false">B88+T88</f>
        <v>24293</v>
      </c>
      <c r="AC88" s="31" t="n">
        <f aca="false">C88+U88</f>
        <v>92</v>
      </c>
      <c r="AD88" s="31" t="n">
        <f aca="false">D88+V88+W88</f>
        <v>1395.3725</v>
      </c>
      <c r="AE88" s="31" t="n">
        <f aca="false">E88+W88</f>
        <v>1066.67363636364</v>
      </c>
      <c r="AF88" s="31" t="n">
        <f aca="false">F88+X88</f>
        <v>408</v>
      </c>
      <c r="AG88" s="31" t="n">
        <f aca="false">I88+Y88+0.33*Z88</f>
        <v>913.39</v>
      </c>
      <c r="AI88" s="34" t="n">
        <f aca="false">IF(AC88&gt;0,AB88/AC88,0)</f>
        <v>264.054347826087</v>
      </c>
      <c r="AJ88" s="35" t="n">
        <f aca="false">EXP((((AI88-AI111)/AI112+2)/4-1.9)^3)</f>
        <v>0.169554916964835</v>
      </c>
      <c r="AK88" s="36" t="n">
        <f aca="false">AB88/AD88</f>
        <v>17.4096880940394</v>
      </c>
      <c r="AL88" s="35" t="n">
        <f aca="false">EXP((((AK88-AK111)/AK112+2)/4-1.9)^3)</f>
        <v>0.0629764529551531</v>
      </c>
      <c r="AM88" s="35" t="n">
        <f aca="false">AE88/AD88</f>
        <v>0.76443647582537</v>
      </c>
      <c r="AN88" s="35" t="n">
        <f aca="false">EXP((((AM88-AM111)/AM112+2)/4-1.9)^3)</f>
        <v>0.208730059652458</v>
      </c>
      <c r="AO88" s="35" t="n">
        <f aca="false">AF88/AD88</f>
        <v>0.292395041467422</v>
      </c>
      <c r="AP88" s="35" t="n">
        <f aca="false">EXP((((AO88-AO111)/AO112+2)/4-1.9)^3)</f>
        <v>0.228087888961154</v>
      </c>
      <c r="AQ88" s="35" t="n">
        <f aca="false">AG88/AD88</f>
        <v>0.654585065994923</v>
      </c>
      <c r="AR88" s="35" t="n">
        <f aca="false">EXP((((AQ88-AQ111)/AQ112+2)/4-1.9)^3)</f>
        <v>0.171788876008731</v>
      </c>
      <c r="AS88" s="25" t="n">
        <f aca="false">0.01*AJ88+0.15*AL88+0.24*AN88+0.25*AP88+0.35*AR88</f>
        <v>0.178385310272856</v>
      </c>
    </row>
    <row r="89" customFormat="false" ht="13.8" hidden="false" customHeight="false" outlineLevel="0" collapsed="false">
      <c r="A89" s="28" t="s">
        <v>81</v>
      </c>
      <c r="B89" s="29" t="n">
        <v>13502</v>
      </c>
      <c r="C89" s="29" t="n">
        <v>50</v>
      </c>
      <c r="D89" s="29" t="n">
        <v>640.391590909091</v>
      </c>
      <c r="E89" s="29" t="n">
        <v>484.172045454546</v>
      </c>
      <c r="F89" s="29" t="n">
        <v>207</v>
      </c>
      <c r="G89" s="29" t="n">
        <v>430</v>
      </c>
      <c r="H89" s="29" t="n">
        <v>50</v>
      </c>
      <c r="I89" s="29" t="n">
        <v>446.5</v>
      </c>
      <c r="J89" s="30" t="n">
        <v>0.0765878907393621</v>
      </c>
      <c r="K89" s="29" t="n">
        <v>827887</v>
      </c>
      <c r="L89" s="29" t="n">
        <v>11953251</v>
      </c>
      <c r="M89" s="29" t="n">
        <v>12781138</v>
      </c>
      <c r="O89" s="20" t="n">
        <f aca="false">AS89/AS111</f>
        <v>0.0765878907393621</v>
      </c>
      <c r="P89" s="31" t="n">
        <f aca="false">ROUND(K111*O89,0)</f>
        <v>827887</v>
      </c>
      <c r="Q89" s="32" t="n">
        <f aca="false">O89-J89</f>
        <v>0</v>
      </c>
      <c r="R89" s="33" t="n">
        <f aca="false">P89-K89</f>
        <v>0</v>
      </c>
      <c r="S89" s="61"/>
      <c r="T89" s="31"/>
      <c r="U89" s="31"/>
      <c r="V89" s="31"/>
      <c r="W89" s="31"/>
      <c r="X89" s="31"/>
      <c r="Y89" s="31"/>
      <c r="Z89" s="31"/>
      <c r="AB89" s="31" t="n">
        <f aca="false">B89+T89</f>
        <v>13502</v>
      </c>
      <c r="AC89" s="31" t="n">
        <f aca="false">C89+U89</f>
        <v>50</v>
      </c>
      <c r="AD89" s="31" t="n">
        <f aca="false">D89+V89+W89</f>
        <v>640.391590909091</v>
      </c>
      <c r="AE89" s="31" t="n">
        <f aca="false">E89+W89</f>
        <v>484.172045454546</v>
      </c>
      <c r="AF89" s="31" t="n">
        <f aca="false">F89+X89</f>
        <v>207</v>
      </c>
      <c r="AG89" s="31" t="n">
        <f aca="false">I89+Y89+0.33*Z89</f>
        <v>446.5</v>
      </c>
      <c r="AI89" s="34" t="n">
        <f aca="false">IF(AC89&gt;0,AB89/AC89,0)</f>
        <v>270.04</v>
      </c>
      <c r="AJ89" s="35" t="n">
        <f aca="false">EXP((((AI89-AI111)/AI112+2)/4-1.9)^3)</f>
        <v>0.184527172310292</v>
      </c>
      <c r="AK89" s="36" t="n">
        <f aca="false">AB89/AD89</f>
        <v>21.083974542565</v>
      </c>
      <c r="AL89" s="35" t="n">
        <f aca="false">EXP((((AK89-AK111)/AK112+2)/4-1.9)^3)</f>
        <v>0.181226540034278</v>
      </c>
      <c r="AM89" s="35" t="n">
        <f aca="false">AE89/AD89</f>
        <v>0.756056219862634</v>
      </c>
      <c r="AN89" s="35" t="n">
        <f aca="false">EXP((((AM89-AM111)/AM112+2)/4-1.9)^3)</f>
        <v>0.195211999616587</v>
      </c>
      <c r="AO89" s="35" t="n">
        <f aca="false">AF89/AD89</f>
        <v>0.323239722286399</v>
      </c>
      <c r="AP89" s="35" t="n">
        <f aca="false">EXP((((AO89-AO111)/AO112+2)/4-1.9)^3)</f>
        <v>0.285107480125587</v>
      </c>
      <c r="AQ89" s="35" t="n">
        <f aca="false">AG89/AD89</f>
        <v>0.697229642516315</v>
      </c>
      <c r="AR89" s="35" t="n">
        <f aca="false">EXP((((AQ89-AQ111)/AQ112+2)/4-1.9)^3)</f>
        <v>0.201117132605952</v>
      </c>
      <c r="AS89" s="25" t="n">
        <f aca="false">0.01*AJ89+0.15*AL89+0.24*AN89+0.25*AP89+0.35*AR89</f>
        <v>0.217547999079705</v>
      </c>
    </row>
    <row r="90" customFormat="false" ht="13.8" hidden="false" customHeight="false" outlineLevel="0" collapsed="false">
      <c r="A90" s="28" t="s">
        <v>82</v>
      </c>
      <c r="B90" s="29" t="n">
        <v>14917</v>
      </c>
      <c r="C90" s="29" t="n">
        <v>63</v>
      </c>
      <c r="D90" s="29" t="n">
        <v>611.120227272727</v>
      </c>
      <c r="E90" s="29" t="n">
        <v>370.942272727273</v>
      </c>
      <c r="F90" s="29" t="n">
        <v>151</v>
      </c>
      <c r="G90" s="29" t="n">
        <v>427</v>
      </c>
      <c r="H90" s="29" t="n">
        <v>2</v>
      </c>
      <c r="I90" s="29" t="n">
        <v>427.66</v>
      </c>
      <c r="J90" s="30" t="n">
        <v>0.0618169026371794</v>
      </c>
      <c r="K90" s="29" t="n">
        <v>668218</v>
      </c>
      <c r="L90" s="29" t="n">
        <v>11519454</v>
      </c>
      <c r="M90" s="29" t="n">
        <v>12187672</v>
      </c>
      <c r="O90" s="20" t="n">
        <f aca="false">AS90/AS111</f>
        <v>0.0618169026371794</v>
      </c>
      <c r="P90" s="31" t="n">
        <f aca="false">ROUND(K111*O90,0)</f>
        <v>668218</v>
      </c>
      <c r="Q90" s="32" t="n">
        <f aca="false">O90-J90</f>
        <v>0</v>
      </c>
      <c r="R90" s="33" t="n">
        <f aca="false">P90-K90</f>
        <v>0</v>
      </c>
      <c r="S90" s="61"/>
      <c r="T90" s="31"/>
      <c r="U90" s="31"/>
      <c r="V90" s="31"/>
      <c r="W90" s="31"/>
      <c r="X90" s="31"/>
      <c r="Y90" s="31"/>
      <c r="Z90" s="31"/>
      <c r="AB90" s="31" t="n">
        <f aca="false">B90+T90</f>
        <v>14917</v>
      </c>
      <c r="AC90" s="31" t="n">
        <f aca="false">C90+U90</f>
        <v>63</v>
      </c>
      <c r="AD90" s="31" t="n">
        <f aca="false">D90+V90+W90</f>
        <v>611.120227272727</v>
      </c>
      <c r="AE90" s="31" t="n">
        <f aca="false">E90+W90</f>
        <v>370.942272727273</v>
      </c>
      <c r="AF90" s="31" t="n">
        <f aca="false">F90+X90</f>
        <v>151</v>
      </c>
      <c r="AG90" s="31" t="n">
        <f aca="false">I90+Y90+0.33*Z90</f>
        <v>427.66</v>
      </c>
      <c r="AI90" s="34" t="n">
        <f aca="false">IF(AC90&gt;0,AB90/AC90,0)</f>
        <v>236.777777777778</v>
      </c>
      <c r="AJ90" s="35" t="n">
        <f aca="false">EXP((((AI90-AI111)/AI112+2)/4-1.9)^3)</f>
        <v>0.111242152451103</v>
      </c>
      <c r="AK90" s="36" t="n">
        <f aca="false">AB90/AD90</f>
        <v>24.409272241848</v>
      </c>
      <c r="AL90" s="35" t="n">
        <f aca="false">EXP((((AK90-AK111)/AK112+2)/4-1.9)^3)</f>
        <v>0.360266200084386</v>
      </c>
      <c r="AM90" s="35" t="n">
        <f aca="false">AE90/AD90</f>
        <v>0.606987391634364</v>
      </c>
      <c r="AN90" s="35" t="n">
        <f aca="false">EXP((((AM90-AM111)/AM112+2)/4-1.9)^3)</f>
        <v>0.0422833500265658</v>
      </c>
      <c r="AO90" s="35" t="n">
        <f aca="false">AF90/AD90</f>
        <v>0.247087223202993</v>
      </c>
      <c r="AP90" s="35" t="n">
        <f aca="false">EXP((((AO90-AO111)/AO112+2)/4-1.9)^3)</f>
        <v>0.15700294399376</v>
      </c>
      <c r="AQ90" s="35" t="n">
        <f aca="false">AG90/AD90</f>
        <v>0.699796833609218</v>
      </c>
      <c r="AR90" s="35" t="n">
        <f aca="false">EXP((((AQ90-AQ111)/AQ112+2)/4-1.9)^3)</f>
        <v>0.202971135507588</v>
      </c>
      <c r="AS90" s="25" t="n">
        <f aca="false">0.01*AJ90+0.15*AL90+0.24*AN90+0.25*AP90+0.35*AR90</f>
        <v>0.17559098896964</v>
      </c>
    </row>
    <row r="91" customFormat="false" ht="13.8" hidden="false" customHeight="false" outlineLevel="0" collapsed="false">
      <c r="A91" s="28" t="s">
        <v>83</v>
      </c>
      <c r="B91" s="29" t="n">
        <v>18532</v>
      </c>
      <c r="C91" s="29" t="n">
        <v>66</v>
      </c>
      <c r="D91" s="29" t="n">
        <v>998.484772727273</v>
      </c>
      <c r="E91" s="29" t="n">
        <v>663.723181818182</v>
      </c>
      <c r="F91" s="29" t="n">
        <v>230</v>
      </c>
      <c r="G91" s="29" t="n">
        <v>437</v>
      </c>
      <c r="H91" s="29" t="n">
        <v>49</v>
      </c>
      <c r="I91" s="29" t="n">
        <v>453.17</v>
      </c>
      <c r="J91" s="30" t="n">
        <v>0.0331858591792028</v>
      </c>
      <c r="K91" s="29" t="n">
        <v>358727</v>
      </c>
      <c r="L91" s="29" t="n">
        <v>12125842</v>
      </c>
      <c r="M91" s="29" t="n">
        <v>12484569</v>
      </c>
      <c r="O91" s="20" t="n">
        <f aca="false">AS91/AS111</f>
        <v>0.0331858591792028</v>
      </c>
      <c r="P91" s="31" t="n">
        <f aca="false">ROUND(K111*O91,0)</f>
        <v>358727</v>
      </c>
      <c r="Q91" s="32" t="n">
        <f aca="false">O91-J91</f>
        <v>0</v>
      </c>
      <c r="R91" s="33" t="n">
        <f aca="false">P91-K91</f>
        <v>0</v>
      </c>
      <c r="S91" s="61"/>
      <c r="T91" s="31"/>
      <c r="U91" s="31"/>
      <c r="V91" s="31"/>
      <c r="W91" s="31"/>
      <c r="X91" s="31"/>
      <c r="Y91" s="31"/>
      <c r="Z91" s="31"/>
      <c r="AB91" s="31" t="n">
        <f aca="false">B91+T91</f>
        <v>18532</v>
      </c>
      <c r="AC91" s="31" t="n">
        <f aca="false">C91+U91</f>
        <v>66</v>
      </c>
      <c r="AD91" s="31" t="n">
        <f aca="false">D91+V91+W91</f>
        <v>998.484772727273</v>
      </c>
      <c r="AE91" s="31" t="n">
        <f aca="false">E91+W91</f>
        <v>663.723181818182</v>
      </c>
      <c r="AF91" s="31" t="n">
        <f aca="false">F91+X91</f>
        <v>230</v>
      </c>
      <c r="AG91" s="31" t="n">
        <f aca="false">I91+Y91+0.33*Z91</f>
        <v>453.17</v>
      </c>
      <c r="AI91" s="34" t="n">
        <f aca="false">IF(AC91&gt;0,AB91/AC91,0)</f>
        <v>280.787878787879</v>
      </c>
      <c r="AJ91" s="35" t="n">
        <f aca="false">EXP((((AI91-AI111)/AI112+2)/4-1.9)^3)</f>
        <v>0.213344713592538</v>
      </c>
      <c r="AK91" s="36" t="n">
        <f aca="false">AB91/AD91</f>
        <v>18.5601228042582</v>
      </c>
      <c r="AL91" s="35" t="n">
        <f aca="false">EXP((((AK91-AK111)/AK112+2)/4-1.9)^3)</f>
        <v>0.0909597109549571</v>
      </c>
      <c r="AM91" s="35" t="n">
        <f aca="false">AE91/AD91</f>
        <v>0.664730399448437</v>
      </c>
      <c r="AN91" s="35" t="n">
        <f aca="false">EXP((((AM91-AM111)/AM112+2)/4-1.9)^3)</f>
        <v>0.0828396175366533</v>
      </c>
      <c r="AO91" s="35" t="n">
        <f aca="false">AF91/AD91</f>
        <v>0.230349031134221</v>
      </c>
      <c r="AP91" s="35" t="n">
        <f aca="false">EXP((((AO91-AO111)/AO112+2)/4-1.9)^3)</f>
        <v>0.134802427264126</v>
      </c>
      <c r="AQ91" s="35" t="n">
        <f aca="false">AG91/AD91</f>
        <v>0.453857697561282</v>
      </c>
      <c r="AR91" s="35" t="n">
        <f aca="false">EXP((((AQ91-AQ111)/AQ112+2)/4-1.9)^3)</f>
        <v>0.0711570158477832</v>
      </c>
      <c r="AS91" s="25" t="n">
        <f aca="false">0.01*AJ91+0.15*AL91+0.24*AN91+0.25*AP91+0.35*AR91</f>
        <v>0.0942644743507214</v>
      </c>
    </row>
    <row r="92" customFormat="false" ht="13.8" hidden="false" customHeight="false" outlineLevel="0" collapsed="false">
      <c r="A92" s="28" t="s">
        <v>84</v>
      </c>
      <c r="B92" s="29" t="n">
        <v>11204</v>
      </c>
      <c r="C92" s="29" t="n">
        <v>60</v>
      </c>
      <c r="D92" s="29" t="n">
        <v>934.659318181818</v>
      </c>
      <c r="E92" s="29" t="n">
        <v>569.430227272727</v>
      </c>
      <c r="F92" s="29" t="n">
        <v>184</v>
      </c>
      <c r="G92" s="29" t="n">
        <v>469</v>
      </c>
      <c r="H92" s="29" t="n">
        <v>29</v>
      </c>
      <c r="I92" s="29" t="n">
        <v>478.57</v>
      </c>
      <c r="J92" s="30" t="n">
        <v>0.0243160384755121</v>
      </c>
      <c r="K92" s="29" t="n">
        <v>262847</v>
      </c>
      <c r="L92" s="29" t="n">
        <v>9273317</v>
      </c>
      <c r="M92" s="29" t="n">
        <v>9536164</v>
      </c>
      <c r="O92" s="20" t="n">
        <f aca="false">AS92/AS111</f>
        <v>0.0243160384755121</v>
      </c>
      <c r="P92" s="31" t="n">
        <f aca="false">ROUND(K111*O92,0)</f>
        <v>262847</v>
      </c>
      <c r="Q92" s="32" t="n">
        <f aca="false">O92-J92</f>
        <v>0</v>
      </c>
      <c r="R92" s="33" t="n">
        <f aca="false">P92-K92</f>
        <v>0</v>
      </c>
      <c r="S92" s="61"/>
      <c r="T92" s="31"/>
      <c r="U92" s="31"/>
      <c r="V92" s="31"/>
      <c r="W92" s="31"/>
      <c r="X92" s="31"/>
      <c r="Y92" s="31"/>
      <c r="Z92" s="31"/>
      <c r="AB92" s="31" t="n">
        <f aca="false">B92+T92</f>
        <v>11204</v>
      </c>
      <c r="AC92" s="31" t="n">
        <f aca="false">C92+U92</f>
        <v>60</v>
      </c>
      <c r="AD92" s="31" t="n">
        <f aca="false">D92+V92+W92</f>
        <v>934.659318181818</v>
      </c>
      <c r="AE92" s="31" t="n">
        <f aca="false">E92+W92</f>
        <v>569.430227272727</v>
      </c>
      <c r="AF92" s="31" t="n">
        <f aca="false">F92+X92</f>
        <v>184</v>
      </c>
      <c r="AG92" s="31" t="n">
        <f aca="false">I92+Y92+0.33*Z92</f>
        <v>478.57</v>
      </c>
      <c r="AI92" s="34" t="n">
        <f aca="false">IF(AC92&gt;0,AB92/AC92,0)</f>
        <v>186.733333333333</v>
      </c>
      <c r="AJ92" s="35" t="n">
        <f aca="false">EXP((((AI92-AI111)/AI112+2)/4-1.9)^3)</f>
        <v>0.0435659020876801</v>
      </c>
      <c r="AK92" s="36" t="n">
        <f aca="false">AB92/AD92</f>
        <v>11.9872554438285</v>
      </c>
      <c r="AL92" s="35" t="n">
        <f aca="false">EXP((((AK92-AK111)/AK112+2)/4-1.9)^3)</f>
        <v>0.0066876772097904</v>
      </c>
      <c r="AM92" s="35" t="n">
        <f aca="false">AE92/AD92</f>
        <v>0.609238271309843</v>
      </c>
      <c r="AN92" s="35" t="n">
        <f aca="false">EXP((((AM92-AM111)/AM112+2)/4-1.9)^3)</f>
        <v>0.0434946611714103</v>
      </c>
      <c r="AO92" s="35" t="n">
        <f aca="false">AF92/AD92</f>
        <v>0.196863174015034</v>
      </c>
      <c r="AP92" s="35" t="n">
        <f aca="false">EXP((((AO92-AO111)/AO112+2)/4-1.9)^3)</f>
        <v>0.0969455675144388</v>
      </c>
      <c r="AQ92" s="35" t="n">
        <f aca="false">AG92/AD92</f>
        <v>0.512026136893341</v>
      </c>
      <c r="AR92" s="35" t="n">
        <f aca="false">EXP((((AQ92-AQ111)/AQ112+2)/4-1.9)^3)</f>
        <v>0.0941594755065676</v>
      </c>
      <c r="AS92" s="25" t="n">
        <f aca="false">0.01*AJ92+0.15*AL92+0.24*AN92+0.25*AP92+0.35*AR92</f>
        <v>0.0690697375893922</v>
      </c>
    </row>
    <row r="93" customFormat="false" ht="13.8" hidden="false" customHeight="false" outlineLevel="0" collapsed="false">
      <c r="A93" s="28" t="s">
        <v>85</v>
      </c>
      <c r="B93" s="29" t="n">
        <v>9889</v>
      </c>
      <c r="C93" s="29" t="n">
        <v>49</v>
      </c>
      <c r="D93" s="29" t="n">
        <v>550.667954545455</v>
      </c>
      <c r="E93" s="29" t="n">
        <v>346.824090909091</v>
      </c>
      <c r="F93" s="29" t="n">
        <v>66</v>
      </c>
      <c r="G93" s="29" t="n">
        <v>286</v>
      </c>
      <c r="H93" s="29" t="n">
        <v>35</v>
      </c>
      <c r="I93" s="29" t="n">
        <v>297.55</v>
      </c>
      <c r="J93" s="30" t="n">
        <v>0.0256079405957613</v>
      </c>
      <c r="K93" s="29" t="n">
        <v>276812</v>
      </c>
      <c r="L93" s="29" t="n">
        <v>9153031</v>
      </c>
      <c r="M93" s="29" t="n">
        <v>9429843</v>
      </c>
      <c r="O93" s="20" t="n">
        <f aca="false">AS93/AS111</f>
        <v>0.0256079405957613</v>
      </c>
      <c r="P93" s="31" t="n">
        <f aca="false">ROUND(K111*O93,0)</f>
        <v>276812</v>
      </c>
      <c r="Q93" s="32" t="n">
        <f aca="false">O93-J93</f>
        <v>0</v>
      </c>
      <c r="R93" s="33" t="n">
        <f aca="false">P93-K93</f>
        <v>0</v>
      </c>
      <c r="S93" s="61"/>
      <c r="T93" s="31"/>
      <c r="U93" s="31"/>
      <c r="V93" s="31"/>
      <c r="W93" s="31"/>
      <c r="X93" s="31"/>
      <c r="Y93" s="31"/>
      <c r="Z93" s="31"/>
      <c r="AB93" s="31" t="n">
        <f aca="false">B93+T93</f>
        <v>9889</v>
      </c>
      <c r="AC93" s="31" t="n">
        <f aca="false">C93+U93</f>
        <v>49</v>
      </c>
      <c r="AD93" s="31" t="n">
        <f aca="false">D93+V93+W93</f>
        <v>550.667954545455</v>
      </c>
      <c r="AE93" s="31" t="n">
        <f aca="false">E93+W93</f>
        <v>346.824090909091</v>
      </c>
      <c r="AF93" s="31" t="n">
        <f aca="false">F93+X93</f>
        <v>66</v>
      </c>
      <c r="AG93" s="31" t="n">
        <f aca="false">I93+Y93+0.33*Z93</f>
        <v>297.55</v>
      </c>
      <c r="AI93" s="34" t="n">
        <f aca="false">IF(AC93&gt;0,AB93/AC93,0)</f>
        <v>201.816326530612</v>
      </c>
      <c r="AJ93" s="35" t="n">
        <f aca="false">EXP((((AI93-AI111)/AI112+2)/4-1.9)^3)</f>
        <v>0.0591648177920341</v>
      </c>
      <c r="AK93" s="36" t="n">
        <f aca="false">AB93/AD93</f>
        <v>17.9581904455704</v>
      </c>
      <c r="AL93" s="35" t="n">
        <f aca="false">EXP((((AK93-AK111)/AK112+2)/4-1.9)^3)</f>
        <v>0.075370288551566</v>
      </c>
      <c r="AM93" s="35" t="n">
        <f aca="false">AE93/AD93</f>
        <v>0.62982435793885</v>
      </c>
      <c r="AN93" s="35" t="n">
        <f aca="false">EXP((((AM93-AM111)/AM112+2)/4-1.9)^3)</f>
        <v>0.0558796000610465</v>
      </c>
      <c r="AO93" s="35" t="n">
        <f aca="false">AF93/AD93</f>
        <v>0.119854441238512</v>
      </c>
      <c r="AP93" s="35" t="n">
        <f aca="false">EXP((((AO93-AO111)/AO112+2)/4-1.9)^3)</f>
        <v>0.0397679290013048</v>
      </c>
      <c r="AQ93" s="35" t="n">
        <f aca="false">AG93/AD93</f>
        <v>0.540343772583627</v>
      </c>
      <c r="AR93" s="35" t="n">
        <f aca="false">EXP((((AQ93-AQ111)/AQ112+2)/4-1.9)^3)</f>
        <v>0.107111741274684</v>
      </c>
      <c r="AS93" s="25" t="n">
        <f aca="false">0.01*AJ93+0.15*AL93+0.24*AN93+0.25*AP93+0.35*AR93</f>
        <v>0.0727393871717719</v>
      </c>
    </row>
    <row r="94" customFormat="false" ht="13.8" hidden="false" customHeight="false" outlineLevel="0" collapsed="false">
      <c r="A94" s="28" t="s">
        <v>86</v>
      </c>
      <c r="B94" s="29" t="n">
        <v>14362</v>
      </c>
      <c r="C94" s="29" t="n">
        <v>60</v>
      </c>
      <c r="D94" s="29" t="n">
        <v>873.374090909091</v>
      </c>
      <c r="E94" s="29" t="n">
        <v>488.888863636364</v>
      </c>
      <c r="F94" s="29" t="n">
        <v>116</v>
      </c>
      <c r="G94" s="29" t="n">
        <v>337</v>
      </c>
      <c r="H94" s="29" t="n">
        <v>45</v>
      </c>
      <c r="I94" s="29" t="n">
        <v>351.85</v>
      </c>
      <c r="J94" s="30" t="n">
        <v>0.0155454600215982</v>
      </c>
      <c r="K94" s="29" t="n">
        <v>168041</v>
      </c>
      <c r="L94" s="29" t="n">
        <v>3965129</v>
      </c>
      <c r="M94" s="29" t="n">
        <v>4133170</v>
      </c>
      <c r="O94" s="20" t="n">
        <f aca="false">AS94/AS111</f>
        <v>0.0155454600215982</v>
      </c>
      <c r="P94" s="31" t="n">
        <f aca="false">ROUND(K111*O94,0)</f>
        <v>168041</v>
      </c>
      <c r="Q94" s="32" t="n">
        <f aca="false">O94-J94</f>
        <v>0</v>
      </c>
      <c r="R94" s="33" t="n">
        <f aca="false">P94-K94</f>
        <v>0</v>
      </c>
      <c r="S94" s="61"/>
      <c r="T94" s="31"/>
      <c r="U94" s="31"/>
      <c r="V94" s="31"/>
      <c r="W94" s="31"/>
      <c r="X94" s="31"/>
      <c r="Y94" s="31"/>
      <c r="Z94" s="31"/>
      <c r="AB94" s="31" t="n">
        <f aca="false">B94+T94</f>
        <v>14362</v>
      </c>
      <c r="AC94" s="31" t="n">
        <f aca="false">C94+U94</f>
        <v>60</v>
      </c>
      <c r="AD94" s="31" t="n">
        <f aca="false">D94+V94+W94</f>
        <v>873.374090909091</v>
      </c>
      <c r="AE94" s="31" t="n">
        <f aca="false">E94+W94</f>
        <v>488.888863636364</v>
      </c>
      <c r="AF94" s="31" t="n">
        <f aca="false">F94+X94</f>
        <v>116</v>
      </c>
      <c r="AG94" s="31" t="n">
        <f aca="false">I94+Y94+0.33*Z94</f>
        <v>351.85</v>
      </c>
      <c r="AI94" s="34" t="n">
        <f aca="false">IF(AC94&gt;0,AB94/AC94,0)</f>
        <v>239.366666666667</v>
      </c>
      <c r="AJ94" s="35" t="n">
        <f aca="false">EXP((((AI94-AI111)/AI112+2)/4-1.9)^3)</f>
        <v>0.116083083881907</v>
      </c>
      <c r="AK94" s="36" t="n">
        <f aca="false">AB94/AD94</f>
        <v>16.4442707305991</v>
      </c>
      <c r="AL94" s="35" t="n">
        <f aca="false">EXP((((AK94-AK111)/AK112+2)/4-1.9)^3)</f>
        <v>0.0450009355821127</v>
      </c>
      <c r="AM94" s="35" t="n">
        <f aca="false">AE94/AD94</f>
        <v>0.55977028483577</v>
      </c>
      <c r="AN94" s="35" t="n">
        <f aca="false">EXP((((AM94-AM111)/AM112+2)/4-1.9)^3)</f>
        <v>0.0224689639735239</v>
      </c>
      <c r="AO94" s="35" t="n">
        <f aca="false">AF94/AD94</f>
        <v>0.13281822898966</v>
      </c>
      <c r="AP94" s="35" t="n">
        <f aca="false">EXP((((AO94-AO111)/AO112+2)/4-1.9)^3)</f>
        <v>0.0468359791941348</v>
      </c>
      <c r="AQ94" s="35" t="n">
        <f aca="false">AG94/AD94</f>
        <v>0.402862878189758</v>
      </c>
      <c r="AR94" s="35" t="n">
        <f aca="false">EXP((((AQ94-AQ111)/AQ112+2)/4-1.9)^3)</f>
        <v>0.0546982320968643</v>
      </c>
      <c r="AS94" s="25" t="n">
        <f aca="false">0.01*AJ94+0.15*AL94+0.24*AN94+0.25*AP94+0.35*AR94</f>
        <v>0.0441568985622179</v>
      </c>
    </row>
    <row r="95" customFormat="false" ht="13.8" hidden="false" customHeight="false" outlineLevel="0" collapsed="false">
      <c r="A95" s="28" t="s">
        <v>87</v>
      </c>
      <c r="B95" s="29" t="n">
        <v>6206</v>
      </c>
      <c r="C95" s="29" t="n">
        <v>58</v>
      </c>
      <c r="D95" s="29" t="n">
        <v>390.69</v>
      </c>
      <c r="E95" s="29" t="n">
        <v>235.713636363636</v>
      </c>
      <c r="F95" s="29" t="n">
        <v>47</v>
      </c>
      <c r="G95" s="29" t="n">
        <v>146</v>
      </c>
      <c r="H95" s="29" t="n">
        <v>5</v>
      </c>
      <c r="I95" s="29" t="n">
        <v>147.65</v>
      </c>
      <c r="J95" s="30" t="n">
        <v>0.0147746348821813</v>
      </c>
      <c r="K95" s="29" t="n">
        <v>159708</v>
      </c>
      <c r="L95" s="29" t="n">
        <v>3796409</v>
      </c>
      <c r="M95" s="29" t="n">
        <v>3956117</v>
      </c>
      <c r="O95" s="20" t="n">
        <f aca="false">AS95/AS111</f>
        <v>0.0147746348821813</v>
      </c>
      <c r="P95" s="31" t="n">
        <f aca="false">ROUND(K111*O95,0)</f>
        <v>159708</v>
      </c>
      <c r="Q95" s="32" t="n">
        <f aca="false">O95-J95</f>
        <v>0</v>
      </c>
      <c r="R95" s="33" t="n">
        <f aca="false">P95-K95</f>
        <v>0</v>
      </c>
      <c r="S95" s="61"/>
      <c r="T95" s="31"/>
      <c r="U95" s="31"/>
      <c r="V95" s="31"/>
      <c r="W95" s="31"/>
      <c r="X95" s="31"/>
      <c r="Y95" s="31"/>
      <c r="Z95" s="31"/>
      <c r="AB95" s="31" t="n">
        <f aca="false">B95+T95</f>
        <v>6206</v>
      </c>
      <c r="AC95" s="31" t="n">
        <f aca="false">C95+U95</f>
        <v>58</v>
      </c>
      <c r="AD95" s="31" t="n">
        <f aca="false">D95+V95+W95</f>
        <v>390.69</v>
      </c>
      <c r="AE95" s="31" t="n">
        <f aca="false">E95+W95</f>
        <v>235.713636363636</v>
      </c>
      <c r="AF95" s="31" t="n">
        <f aca="false">F95+X95</f>
        <v>47</v>
      </c>
      <c r="AG95" s="31" t="n">
        <f aca="false">I95+Y95+0.33*Z95</f>
        <v>147.65</v>
      </c>
      <c r="AI95" s="34" t="n">
        <f aca="false">IF(AC95&gt;0,AB95/AC95,0)</f>
        <v>107</v>
      </c>
      <c r="AJ95" s="35" t="n">
        <f aca="false">EXP((((AI95-AI111)/AI112+2)/4-1.9)^3)</f>
        <v>0.00595962855760596</v>
      </c>
      <c r="AK95" s="36" t="n">
        <f aca="false">AB95/AD95</f>
        <v>15.8847167831273</v>
      </c>
      <c r="AL95" s="35" t="n">
        <f aca="false">EXP((((AK95-AK111)/AK112+2)/4-1.9)^3)</f>
        <v>0.0365971168424196</v>
      </c>
      <c r="AM95" s="35" t="n">
        <f aca="false">AE95/AD95</f>
        <v>0.60332651555872</v>
      </c>
      <c r="AN95" s="35" t="n">
        <f aca="false">EXP((((AM95-AM111)/AM112+2)/4-1.9)^3)</f>
        <v>0.0403702853050378</v>
      </c>
      <c r="AO95" s="35" t="n">
        <f aca="false">AF95/AD95</f>
        <v>0.120299982082981</v>
      </c>
      <c r="AP95" s="35" t="n">
        <f aca="false">EXP((((AO95-AO111)/AO112+2)/4-1.9)^3)</f>
        <v>0.0399959244426806</v>
      </c>
      <c r="AQ95" s="35" t="n">
        <f aca="false">AG95/AD95</f>
        <v>0.377921113926643</v>
      </c>
      <c r="AR95" s="35" t="n">
        <f aca="false">EXP((((AQ95-AQ111)/AQ112+2)/4-1.9)^3)</f>
        <v>0.0478010154210777</v>
      </c>
      <c r="AS95" s="25" t="n">
        <f aca="false">0.01*AJ95+0.15*AL95+0.24*AN95+0.25*AP95+0.35*AR95</f>
        <v>0.0419673687931954</v>
      </c>
    </row>
    <row r="96" customFormat="false" ht="13.8" hidden="false" customHeight="false" outlineLevel="0" collapsed="false">
      <c r="A96" s="28" t="s">
        <v>88</v>
      </c>
      <c r="B96" s="29" t="n">
        <v>6880</v>
      </c>
      <c r="C96" s="29" t="n">
        <v>41</v>
      </c>
      <c r="D96" s="29" t="n">
        <v>337.745909090909</v>
      </c>
      <c r="E96" s="29" t="n">
        <v>165.698409090909</v>
      </c>
      <c r="F96" s="29" t="n">
        <v>22</v>
      </c>
      <c r="G96" s="29" t="n">
        <v>101</v>
      </c>
      <c r="H96" s="29" t="n">
        <v>6</v>
      </c>
      <c r="I96" s="29" t="n">
        <v>102.98</v>
      </c>
      <c r="J96" s="30" t="n">
        <v>0.0142734092375885</v>
      </c>
      <c r="K96" s="29" t="n">
        <v>154290</v>
      </c>
      <c r="L96" s="29" t="n">
        <v>4232084</v>
      </c>
      <c r="M96" s="29" t="n">
        <v>4386374</v>
      </c>
      <c r="O96" s="20" t="n">
        <f aca="false">AS96/AS111</f>
        <v>0.0142734092375885</v>
      </c>
      <c r="P96" s="31" t="n">
        <f aca="false">ROUND(K111*O96,0)</f>
        <v>154290</v>
      </c>
      <c r="Q96" s="32" t="n">
        <f aca="false">O96-J96</f>
        <v>0</v>
      </c>
      <c r="R96" s="33" t="n">
        <f aca="false">P96-K96</f>
        <v>0</v>
      </c>
      <c r="S96" s="61"/>
      <c r="T96" s="31"/>
      <c r="U96" s="31"/>
      <c r="V96" s="31"/>
      <c r="W96" s="31"/>
      <c r="X96" s="31"/>
      <c r="Y96" s="31"/>
      <c r="Z96" s="31"/>
      <c r="AB96" s="31" t="n">
        <f aca="false">B96+T96</f>
        <v>6880</v>
      </c>
      <c r="AC96" s="31" t="n">
        <f aca="false">C96+U96</f>
        <v>41</v>
      </c>
      <c r="AD96" s="31" t="n">
        <f aca="false">D96+V96+W96</f>
        <v>337.745909090909</v>
      </c>
      <c r="AE96" s="31" t="n">
        <f aca="false">E96+W96</f>
        <v>165.698409090909</v>
      </c>
      <c r="AF96" s="31" t="n">
        <f aca="false">F96+X96</f>
        <v>22</v>
      </c>
      <c r="AG96" s="31" t="n">
        <f aca="false">I96+Y96+0.33*Z96</f>
        <v>102.98</v>
      </c>
      <c r="AI96" s="34" t="n">
        <f aca="false">IF(AC96&gt;0,AB96/AC96,0)</f>
        <v>167.804878048781</v>
      </c>
      <c r="AJ96" s="35" t="n">
        <f aca="false">EXP((((AI96-AI111)/AI112+2)/4-1.9)^3)</f>
        <v>0.028787277768908</v>
      </c>
      <c r="AK96" s="36" t="n">
        <f aca="false">AB96/AD96</f>
        <v>20.3703429555031</v>
      </c>
      <c r="AL96" s="35" t="n">
        <f aca="false">EXP((((AK96-AK111)/AK112+2)/4-1.9)^3)</f>
        <v>0.151482855558951</v>
      </c>
      <c r="AM96" s="35" t="n">
        <f aca="false">AE96/AD96</f>
        <v>0.49060078784347</v>
      </c>
      <c r="AN96" s="35" t="n">
        <f aca="false">EXP((((AM96-AM111)/AM112+2)/4-1.9)^3)</f>
        <v>0.0077047107077401</v>
      </c>
      <c r="AO96" s="35" t="n">
        <f aca="false">AF96/AD96</f>
        <v>0.0651377245670158</v>
      </c>
      <c r="AP96" s="35" t="n">
        <f aca="false">EXP((((AO96-AO111)/AO112+2)/4-1.9)^3)</f>
        <v>0.018696260374781</v>
      </c>
      <c r="AQ96" s="35" t="n">
        <f aca="false">AG96/AD96</f>
        <v>0.304903767086877</v>
      </c>
      <c r="AR96" s="35" t="n">
        <f aca="false">EXP((((AQ96-AQ111)/AQ112+2)/4-1.9)^3)</f>
        <v>0.0314575427145094</v>
      </c>
      <c r="AS96" s="25" t="n">
        <f aca="false">0.01*AJ96+0.15*AL96+0.24*AN96+0.25*AP96+0.35*AR96</f>
        <v>0.0405436367251629</v>
      </c>
    </row>
    <row r="97" customFormat="false" ht="13.8" hidden="false" customHeight="false" outlineLevel="0" collapsed="false">
      <c r="A97" s="28" t="s">
        <v>89</v>
      </c>
      <c r="B97" s="29" t="n">
        <v>11155</v>
      </c>
      <c r="C97" s="29" t="n">
        <v>44</v>
      </c>
      <c r="D97" s="29" t="n">
        <v>494.530227272727</v>
      </c>
      <c r="E97" s="29" t="n">
        <v>413.317045454545</v>
      </c>
      <c r="F97" s="29" t="n">
        <v>77</v>
      </c>
      <c r="G97" s="29" t="n">
        <v>156</v>
      </c>
      <c r="H97" s="29" t="n">
        <v>20</v>
      </c>
      <c r="I97" s="29" t="n">
        <v>162.6</v>
      </c>
      <c r="J97" s="30" t="n">
        <v>0.0527624368280378</v>
      </c>
      <c r="K97" s="29" t="n">
        <v>570342</v>
      </c>
      <c r="L97" s="29" t="n">
        <v>5407852</v>
      </c>
      <c r="M97" s="29" t="n">
        <v>5978194</v>
      </c>
      <c r="O97" s="20" t="n">
        <f aca="false">AS97/AS111</f>
        <v>0.0527624368280379</v>
      </c>
      <c r="P97" s="31" t="n">
        <f aca="false">ROUND(K111*O97,0)</f>
        <v>570342</v>
      </c>
      <c r="Q97" s="32" t="n">
        <f aca="false">O97-J97</f>
        <v>0</v>
      </c>
      <c r="R97" s="33" t="n">
        <f aca="false">P97-K97</f>
        <v>0</v>
      </c>
      <c r="S97" s="61"/>
      <c r="T97" s="31"/>
      <c r="U97" s="31"/>
      <c r="V97" s="31"/>
      <c r="W97" s="31"/>
      <c r="X97" s="31"/>
      <c r="Y97" s="31"/>
      <c r="Z97" s="31"/>
      <c r="AB97" s="31" t="n">
        <f aca="false">B97+T97</f>
        <v>11155</v>
      </c>
      <c r="AC97" s="31" t="n">
        <f aca="false">C97+U97</f>
        <v>44</v>
      </c>
      <c r="AD97" s="31" t="n">
        <f aca="false">D97+V97+W97</f>
        <v>494.530227272727</v>
      </c>
      <c r="AE97" s="31" t="n">
        <f aca="false">E97+W97</f>
        <v>413.317045454545</v>
      </c>
      <c r="AF97" s="31" t="n">
        <f aca="false">F97+X97</f>
        <v>77</v>
      </c>
      <c r="AG97" s="31" t="n">
        <f aca="false">I97+Y97+0.33*Z97</f>
        <v>162.6</v>
      </c>
      <c r="AI97" s="34" t="n">
        <f aca="false">IF(AC97&gt;0,AB97/AC97,0)</f>
        <v>253.522727272727</v>
      </c>
      <c r="AJ97" s="35" t="n">
        <f aca="false">EXP((((AI97-AI111)/AI112+2)/4-1.9)^3)</f>
        <v>0.14511363630981</v>
      </c>
      <c r="AK97" s="36" t="n">
        <f aca="false">AB97/AD97</f>
        <v>22.5567607090843</v>
      </c>
      <c r="AL97" s="35" t="n">
        <f aca="false">EXP((((AK97-AK111)/AK112+2)/4-1.9)^3)</f>
        <v>0.252926723422118</v>
      </c>
      <c r="AM97" s="35" t="n">
        <f aca="false">AE97/AD97</f>
        <v>0.835777112622493</v>
      </c>
      <c r="AN97" s="35" t="n">
        <f aca="false">EXP((((AM97-AM111)/AM112+2)/4-1.9)^3)</f>
        <v>0.343286716140633</v>
      </c>
      <c r="AO97" s="35" t="n">
        <f aca="false">AF97/AD97</f>
        <v>0.155703323585791</v>
      </c>
      <c r="AP97" s="35" t="n">
        <f aca="false">EXP((((AO97-AO111)/AO112+2)/4-1.9)^3)</f>
        <v>0.0616679051715364</v>
      </c>
      <c r="AQ97" s="35" t="n">
        <f aca="false">AG97/AD97</f>
        <v>0.328796888507137</v>
      </c>
      <c r="AR97" s="35" t="n">
        <f aca="false">EXP((((AQ97-AQ111)/AQ112+2)/4-1.9)^3)</f>
        <v>0.0362166700375548</v>
      </c>
      <c r="AS97" s="25" t="n">
        <f aca="false">0.01*AJ97+0.15*AL97+0.24*AN97+0.25*AP97+0.35*AR97</f>
        <v>0.149871767556196</v>
      </c>
    </row>
    <row r="98" customFormat="false" ht="13.8" hidden="false" customHeight="false" outlineLevel="0" collapsed="false">
      <c r="A98" s="28" t="s">
        <v>90</v>
      </c>
      <c r="B98" s="29" t="n">
        <v>8998</v>
      </c>
      <c r="C98" s="29" t="n">
        <v>50</v>
      </c>
      <c r="D98" s="29" t="n">
        <v>370.591136363636</v>
      </c>
      <c r="E98" s="29" t="n">
        <v>271.260227272727</v>
      </c>
      <c r="F98" s="29" t="n">
        <v>145</v>
      </c>
      <c r="G98" s="29" t="n">
        <v>390</v>
      </c>
      <c r="H98" s="29" t="n">
        <v>50</v>
      </c>
      <c r="I98" s="29" t="n">
        <v>406.5</v>
      </c>
      <c r="J98" s="30" t="n">
        <v>0.140679798877665</v>
      </c>
      <c r="K98" s="29" t="n">
        <v>1520696</v>
      </c>
      <c r="L98" s="29" t="n">
        <v>8559917</v>
      </c>
      <c r="M98" s="29" t="n">
        <v>10080613</v>
      </c>
      <c r="O98" s="20" t="n">
        <f aca="false">AS98/AS111</f>
        <v>0.140679798877665</v>
      </c>
      <c r="P98" s="31" t="n">
        <f aca="false">ROUND(K111*O98,0)</f>
        <v>1520696</v>
      </c>
      <c r="Q98" s="32" t="n">
        <f aca="false">O98-J98</f>
        <v>0</v>
      </c>
      <c r="R98" s="33" t="n">
        <f aca="false">P98-K98</f>
        <v>0</v>
      </c>
      <c r="S98" s="61"/>
      <c r="T98" s="31"/>
      <c r="U98" s="31"/>
      <c r="V98" s="31"/>
      <c r="W98" s="31"/>
      <c r="X98" s="31"/>
      <c r="Y98" s="31"/>
      <c r="Z98" s="31"/>
      <c r="AB98" s="31" t="n">
        <f aca="false">B98+T98</f>
        <v>8998</v>
      </c>
      <c r="AC98" s="31" t="n">
        <f aca="false">C98+U98</f>
        <v>50</v>
      </c>
      <c r="AD98" s="31" t="n">
        <f aca="false">D98+V98+W98</f>
        <v>370.591136363636</v>
      </c>
      <c r="AE98" s="31" t="n">
        <f aca="false">E98+W98</f>
        <v>271.260227272727</v>
      </c>
      <c r="AF98" s="31" t="n">
        <f aca="false">F98+X98</f>
        <v>145</v>
      </c>
      <c r="AG98" s="31" t="n">
        <f aca="false">I98+Y98+0.33*Z98</f>
        <v>406.5</v>
      </c>
      <c r="AI98" s="34" t="n">
        <f aca="false">IF(AC98&gt;0,AB98/AC98,0)</f>
        <v>179.96</v>
      </c>
      <c r="AJ98" s="35" t="n">
        <f aca="false">EXP((((AI98-AI111)/AI112+2)/4-1.9)^3)</f>
        <v>0.0377105551520355</v>
      </c>
      <c r="AK98" s="36" t="n">
        <f aca="false">AB98/AD98</f>
        <v>24.2801273886131</v>
      </c>
      <c r="AL98" s="35" t="n">
        <f aca="false">EXP((((AK98-AK111)/AK112+2)/4-1.9)^3)</f>
        <v>0.352278350701279</v>
      </c>
      <c r="AM98" s="35" t="n">
        <f aca="false">AE98/AD98</f>
        <v>0.731966311807732</v>
      </c>
      <c r="AN98" s="35" t="n">
        <f aca="false">EXP((((AM98-AM111)/AM112+2)/4-1.9)^3)</f>
        <v>0.159341457907997</v>
      </c>
      <c r="AO98" s="35" t="n">
        <f aca="false">AF98/AD98</f>
        <v>0.391266778322839</v>
      </c>
      <c r="AP98" s="35" t="n">
        <f aca="false">EXP((((AO98-AO111)/AO112+2)/4-1.9)^3)</f>
        <v>0.429749251514141</v>
      </c>
      <c r="AQ98" s="35" t="n">
        <f aca="false">AG98/AD98</f>
        <v>1.09689617509127</v>
      </c>
      <c r="AR98" s="35" t="n">
        <f aca="false">EXP((((AQ98-AQ111)/AQ112+2)/4-1.9)^3)</f>
        <v>0.573437208791308</v>
      </c>
      <c r="AS98" s="25" t="n">
        <f aca="false">0.01*AJ98+0.15*AL98+0.24*AN98+0.25*AP98+0.35*AR98</f>
        <v>0.399601144010124</v>
      </c>
    </row>
    <row r="99" customFormat="false" ht="13.8" hidden="false" customHeight="false" outlineLevel="0" collapsed="false">
      <c r="A99" s="28" t="s">
        <v>91</v>
      </c>
      <c r="B99" s="29" t="n">
        <v>2737</v>
      </c>
      <c r="C99" s="29" t="n">
        <v>27</v>
      </c>
      <c r="D99" s="29" t="n">
        <v>262.665681818182</v>
      </c>
      <c r="E99" s="29" t="n">
        <v>114.018409090909</v>
      </c>
      <c r="F99" s="29" t="n">
        <v>18</v>
      </c>
      <c r="G99" s="29" t="n">
        <v>73</v>
      </c>
      <c r="H99" s="29" t="n">
        <v>15</v>
      </c>
      <c r="I99" s="29" t="n">
        <v>77.95</v>
      </c>
      <c r="J99" s="30" t="n">
        <v>0.00583094595209577</v>
      </c>
      <c r="K99" s="29" t="n">
        <v>63030</v>
      </c>
      <c r="L99" s="29" t="n">
        <v>1968547</v>
      </c>
      <c r="M99" s="29" t="n">
        <v>2031577</v>
      </c>
      <c r="O99" s="20" t="n">
        <f aca="false">AS99/AS111</f>
        <v>0.00583094595209576</v>
      </c>
      <c r="P99" s="31" t="n">
        <f aca="false">ROUND(K111*O99,0)</f>
        <v>63030</v>
      </c>
      <c r="Q99" s="32" t="n">
        <f aca="false">O99-J99</f>
        <v>0</v>
      </c>
      <c r="R99" s="33" t="n">
        <f aca="false">P99-K99</f>
        <v>0</v>
      </c>
      <c r="S99" s="61"/>
      <c r="T99" s="31"/>
      <c r="U99" s="31"/>
      <c r="V99" s="31"/>
      <c r="W99" s="31"/>
      <c r="X99" s="31"/>
      <c r="Y99" s="31"/>
      <c r="Z99" s="31"/>
      <c r="AB99" s="31" t="n">
        <f aca="false">B99+T99</f>
        <v>2737</v>
      </c>
      <c r="AC99" s="31" t="n">
        <f aca="false">C99+U99</f>
        <v>27</v>
      </c>
      <c r="AD99" s="31" t="n">
        <f aca="false">D99+V99+W99</f>
        <v>262.665681818182</v>
      </c>
      <c r="AE99" s="31" t="n">
        <f aca="false">E99+W99</f>
        <v>114.018409090909</v>
      </c>
      <c r="AF99" s="31" t="n">
        <f aca="false">F99+X99</f>
        <v>18</v>
      </c>
      <c r="AG99" s="31" t="n">
        <f aca="false">I99+Y99+0.33*Z99</f>
        <v>77.95</v>
      </c>
      <c r="AI99" s="34" t="n">
        <f aca="false">IF(AC99&gt;0,AB99/AC99,0)</f>
        <v>101.37037037037</v>
      </c>
      <c r="AJ99" s="35" t="n">
        <f aca="false">EXP((((AI99-AI111)/AI112+2)/4-1.9)^3)</f>
        <v>0.00504936971019866</v>
      </c>
      <c r="AK99" s="36" t="n">
        <f aca="false">AB99/AD99</f>
        <v>10.4200898307475</v>
      </c>
      <c r="AL99" s="35" t="n">
        <f aca="false">EXP((((AK99-AK111)/AK112+2)/4-1.9)^3)</f>
        <v>0.00294264613497931</v>
      </c>
      <c r="AM99" s="35" t="n">
        <f aca="false">AE99/AD99</f>
        <v>0.434081865212346</v>
      </c>
      <c r="AN99" s="35" t="n">
        <f aca="false">EXP((((AM99-AM111)/AM112+2)/4-1.9)^3)</f>
        <v>0.00280405647113305</v>
      </c>
      <c r="AO99" s="35" t="n">
        <f aca="false">AF99/AD99</f>
        <v>0.0685281757228555</v>
      </c>
      <c r="AP99" s="35" t="n">
        <f aca="false">EXP((((AO99-AO111)/AO112+2)/4-1.9)^3)</f>
        <v>0.0196522918698574</v>
      </c>
      <c r="AQ99" s="35" t="n">
        <f aca="false">AG99/AD99</f>
        <v>0.296765072088699</v>
      </c>
      <c r="AR99" s="35" t="n">
        <f aca="false">EXP((((AQ99-AQ111)/AQ112+2)/4-1.9)^3)</f>
        <v>0.02995677744246</v>
      </c>
      <c r="AS99" s="25" t="n">
        <f aca="false">0.01*AJ99+0.15*AL99+0.24*AN99+0.25*AP99+0.35*AR99</f>
        <v>0.0165628092427462</v>
      </c>
    </row>
    <row r="100" customFormat="false" ht="13.8" hidden="false" customHeight="false" outlineLevel="0" collapsed="false">
      <c r="A100" s="28" t="s">
        <v>92</v>
      </c>
      <c r="B100" s="29" t="n">
        <v>8848</v>
      </c>
      <c r="C100" s="29" t="n">
        <v>32</v>
      </c>
      <c r="D100" s="29" t="n">
        <v>426.389772727273</v>
      </c>
      <c r="E100" s="29" t="n">
        <v>394.798863636364</v>
      </c>
      <c r="F100" s="29" t="n">
        <v>126</v>
      </c>
      <c r="G100" s="29" t="n">
        <v>262</v>
      </c>
      <c r="H100" s="29" t="n">
        <v>48</v>
      </c>
      <c r="I100" s="29" t="n">
        <v>277.84</v>
      </c>
      <c r="J100" s="30" t="n">
        <v>0.0970166956016838</v>
      </c>
      <c r="K100" s="29" t="n">
        <v>1048714</v>
      </c>
      <c r="L100" s="29" t="n">
        <v>13744672</v>
      </c>
      <c r="M100" s="29" t="n">
        <v>14793386</v>
      </c>
      <c r="O100" s="20" t="n">
        <f aca="false">AS100/AS111</f>
        <v>0.097016695601684</v>
      </c>
      <c r="P100" s="31" t="n">
        <f aca="false">ROUND(K111*O100,0)</f>
        <v>1048714</v>
      </c>
      <c r="Q100" s="32" t="n">
        <f aca="false">O100-J100</f>
        <v>0</v>
      </c>
      <c r="R100" s="33" t="n">
        <f aca="false">P100-K100</f>
        <v>0</v>
      </c>
      <c r="S100" s="61"/>
      <c r="T100" s="31"/>
      <c r="U100" s="31"/>
      <c r="V100" s="31"/>
      <c r="W100" s="31"/>
      <c r="X100" s="31"/>
      <c r="Y100" s="31"/>
      <c r="Z100" s="31"/>
      <c r="AB100" s="31" t="n">
        <f aca="false">B100+T100</f>
        <v>8848</v>
      </c>
      <c r="AC100" s="31" t="n">
        <f aca="false">C100+U100</f>
        <v>32</v>
      </c>
      <c r="AD100" s="31" t="n">
        <f aca="false">D100+V100+W100</f>
        <v>426.389772727273</v>
      </c>
      <c r="AE100" s="31" t="n">
        <f aca="false">E100+W100</f>
        <v>394.798863636364</v>
      </c>
      <c r="AF100" s="31" t="n">
        <f aca="false">F100+X100</f>
        <v>126</v>
      </c>
      <c r="AG100" s="31" t="n">
        <f aca="false">I100+Y100+0.33*Z100</f>
        <v>277.84</v>
      </c>
      <c r="AI100" s="34" t="n">
        <f aca="false">IF(AC100&gt;0,AB100/AC100,0)</f>
        <v>276.5</v>
      </c>
      <c r="AJ100" s="35" t="n">
        <f aca="false">EXP((((AI100-AI111)/AI112+2)/4-1.9)^3)</f>
        <v>0.201553843916944</v>
      </c>
      <c r="AK100" s="36" t="n">
        <f aca="false">AB100/AD100</f>
        <v>20.7509667584343</v>
      </c>
      <c r="AL100" s="35" t="n">
        <f aca="false">EXP((((AK100-AK111)/AK112+2)/4-1.9)^3)</f>
        <v>0.166930034272071</v>
      </c>
      <c r="AM100" s="35" t="n">
        <f aca="false">AE100/AD100</f>
        <v>0.925910725088814</v>
      </c>
      <c r="AN100" s="35" t="n">
        <f aca="false">EXP((((AM100-AM111)/AM112+2)/4-1.9)^3)</f>
        <v>0.544543481770239</v>
      </c>
      <c r="AO100" s="35" t="n">
        <f aca="false">AF100/AD100</f>
        <v>0.295504273458716</v>
      </c>
      <c r="AP100" s="35" t="n">
        <f aca="false">EXP((((AO100-AO111)/AO112+2)/4-1.9)^3)</f>
        <v>0.233535595447558</v>
      </c>
      <c r="AQ100" s="35" t="n">
        <f aca="false">AG100/AD100</f>
        <v>0.651610375696586</v>
      </c>
      <c r="AR100" s="35" t="n">
        <f aca="false">EXP((((AQ100-AQ111)/AQ112+2)/4-1.9)^3)</f>
        <v>0.169847619086585</v>
      </c>
      <c r="AS100" s="25" t="n">
        <f aca="false">0.01*AJ100+0.15*AL100+0.24*AN100+0.25*AP100+0.35*AR100</f>
        <v>0.275576044747032</v>
      </c>
    </row>
    <row r="101" customFormat="false" ht="13.8" hidden="false" customHeight="false" outlineLevel="0" collapsed="false">
      <c r="A101" s="28" t="s">
        <v>93</v>
      </c>
      <c r="B101" s="29" t="n">
        <v>3958</v>
      </c>
      <c r="C101" s="29" t="n">
        <v>30</v>
      </c>
      <c r="D101" s="29" t="n">
        <v>247.090909090909</v>
      </c>
      <c r="E101" s="29" t="n">
        <v>78.6590909090909</v>
      </c>
      <c r="F101" s="29" t="n">
        <v>3</v>
      </c>
      <c r="G101" s="29" t="n">
        <v>25</v>
      </c>
      <c r="H101" s="29" t="n">
        <v>1</v>
      </c>
      <c r="I101" s="29" t="n">
        <v>25.33</v>
      </c>
      <c r="J101" s="30" t="n">
        <v>0.00380582071485409</v>
      </c>
      <c r="K101" s="29" t="n">
        <v>41141</v>
      </c>
      <c r="L101" s="29" t="n">
        <v>1665627</v>
      </c>
      <c r="M101" s="29" t="n">
        <v>1706768</v>
      </c>
      <c r="O101" s="20" t="n">
        <f aca="false">AS101/AS111</f>
        <v>0.00380582071485409</v>
      </c>
      <c r="P101" s="31" t="n">
        <f aca="false">ROUND(K111*O101,0)</f>
        <v>41140</v>
      </c>
      <c r="Q101" s="32" t="n">
        <f aca="false">O101-J101</f>
        <v>0</v>
      </c>
      <c r="R101" s="33" t="n">
        <f aca="false">P101-K101</f>
        <v>-1</v>
      </c>
      <c r="S101" s="61"/>
      <c r="T101" s="31"/>
      <c r="U101" s="31"/>
      <c r="V101" s="31"/>
      <c r="W101" s="31"/>
      <c r="X101" s="31"/>
      <c r="Y101" s="31"/>
      <c r="Z101" s="31"/>
      <c r="AB101" s="31" t="n">
        <f aca="false">B101+T101</f>
        <v>3958</v>
      </c>
      <c r="AC101" s="31" t="n">
        <f aca="false">C101+U101</f>
        <v>30</v>
      </c>
      <c r="AD101" s="31" t="n">
        <f aca="false">D101+V101+W101</f>
        <v>247.090909090909</v>
      </c>
      <c r="AE101" s="31" t="n">
        <f aca="false">E101+W101</f>
        <v>78.6590909090909</v>
      </c>
      <c r="AF101" s="31" t="n">
        <f aca="false">F101+X101</f>
        <v>3</v>
      </c>
      <c r="AG101" s="31" t="n">
        <f aca="false">I101+Y101+0.33*Z101</f>
        <v>25.33</v>
      </c>
      <c r="AI101" s="34" t="n">
        <f aca="false">IF(AC101&gt;0,AB101/AC101,0)</f>
        <v>131.933333333333</v>
      </c>
      <c r="AJ101" s="35" t="n">
        <f aca="false">EXP((((AI101-AI111)/AI112+2)/4-1.9)^3)</f>
        <v>0.0119117039953333</v>
      </c>
      <c r="AK101" s="36" t="n">
        <f aca="false">AB101/AD101</f>
        <v>16.018395879323</v>
      </c>
      <c r="AL101" s="35" t="n">
        <f aca="false">EXP((((AK101-AK111)/AK112+2)/4-1.9)^3)</f>
        <v>0.0384809747174361</v>
      </c>
      <c r="AM101" s="35" t="n">
        <f aca="false">AE101/AD101</f>
        <v>0.318340691685062</v>
      </c>
      <c r="AN101" s="35" t="n">
        <f aca="false">EXP((((AM101-AM111)/AM112+2)/4-1.9)^3)</f>
        <v>0.000233022227556823</v>
      </c>
      <c r="AO101" s="35" t="n">
        <f aca="false">AF101/AD101</f>
        <v>0.0121412803532009</v>
      </c>
      <c r="AP101" s="35" t="n">
        <f aca="false">EXP((((AO101-AO111)/AO112+2)/4-1.9)^3)</f>
        <v>0.00810971997586934</v>
      </c>
      <c r="AQ101" s="35" t="n">
        <f aca="false">AG101/AD101</f>
        <v>0.102512877115526</v>
      </c>
      <c r="AR101" s="35" t="n">
        <f aca="false">EXP((((AQ101-AQ111)/AQ112+2)/4-1.9)^3)</f>
        <v>0.00810234259070241</v>
      </c>
      <c r="AS101" s="25" t="n">
        <f aca="false">0.01*AJ101+0.15*AL101+0.24*AN101+0.25*AP101+0.35*AR101</f>
        <v>0.0108104384828956</v>
      </c>
    </row>
    <row r="102" customFormat="false" ht="13.8" hidden="false" customHeight="false" outlineLevel="0" collapsed="false">
      <c r="A102" s="28" t="s">
        <v>94</v>
      </c>
      <c r="B102" s="29" t="n">
        <v>8611</v>
      </c>
      <c r="C102" s="29" t="n">
        <v>76</v>
      </c>
      <c r="D102" s="29" t="n">
        <v>358.795454545455</v>
      </c>
      <c r="E102" s="29" t="n">
        <v>294.568181818182</v>
      </c>
      <c r="F102" s="29" t="n">
        <v>32</v>
      </c>
      <c r="G102" s="29" t="n">
        <v>198</v>
      </c>
      <c r="H102" s="29" t="n">
        <v>47</v>
      </c>
      <c r="I102" s="29" t="n">
        <v>213.51</v>
      </c>
      <c r="J102" s="30" t="n">
        <v>0.0631853271827479</v>
      </c>
      <c r="K102" s="29" t="n">
        <v>683010</v>
      </c>
      <c r="L102" s="29" t="n">
        <v>8865018</v>
      </c>
      <c r="M102" s="29" t="n">
        <v>9548028</v>
      </c>
      <c r="O102" s="20" t="n">
        <f aca="false">AS102/AS111</f>
        <v>0.063185327182748</v>
      </c>
      <c r="P102" s="31" t="n">
        <f aca="false">ROUND(K111*O102,0)</f>
        <v>683010</v>
      </c>
      <c r="Q102" s="32" t="n">
        <f aca="false">O102-J102</f>
        <v>0</v>
      </c>
      <c r="R102" s="33" t="n">
        <f aca="false">P102-K102</f>
        <v>0</v>
      </c>
      <c r="S102" s="61"/>
      <c r="T102" s="31"/>
      <c r="U102" s="31"/>
      <c r="V102" s="31"/>
      <c r="W102" s="31"/>
      <c r="X102" s="31"/>
      <c r="Y102" s="31"/>
      <c r="Z102" s="31"/>
      <c r="AB102" s="31" t="n">
        <f aca="false">B102+T102</f>
        <v>8611</v>
      </c>
      <c r="AC102" s="31" t="n">
        <f aca="false">C102+U102</f>
        <v>76</v>
      </c>
      <c r="AD102" s="31" t="n">
        <f aca="false">D102+V102+W102</f>
        <v>358.795454545455</v>
      </c>
      <c r="AE102" s="31" t="n">
        <f aca="false">E102+W102</f>
        <v>294.568181818182</v>
      </c>
      <c r="AF102" s="31" t="n">
        <f aca="false">F102+X102</f>
        <v>32</v>
      </c>
      <c r="AG102" s="31" t="n">
        <f aca="false">I102+Y102+0.33*Z102</f>
        <v>213.51</v>
      </c>
      <c r="AI102" s="34" t="n">
        <f aca="false">IF(AC102&gt;0,AB102/AC102,0)</f>
        <v>113.302631578947</v>
      </c>
      <c r="AJ102" s="35" t="n">
        <f aca="false">EXP((((AI102-AI111)/AI112+2)/4-1.9)^3)</f>
        <v>0.00714502665388525</v>
      </c>
      <c r="AK102" s="36" t="n">
        <f aca="false">AB102/AD102</f>
        <v>23.9997466269716</v>
      </c>
      <c r="AL102" s="35" t="n">
        <f aca="false">EXP((((AK102-AK111)/AK112+2)/4-1.9)^3)</f>
        <v>0.335163382115197</v>
      </c>
      <c r="AM102" s="35" t="n">
        <f aca="false">AE102/AD102</f>
        <v>0.820991955406347</v>
      </c>
      <c r="AN102" s="35" t="n">
        <f aca="false">EXP((((AM102-AM111)/AM112+2)/4-1.9)^3)</f>
        <v>0.312845380242836</v>
      </c>
      <c r="AO102" s="35" t="n">
        <f aca="false">AF102/AD102</f>
        <v>0.0891873060112751</v>
      </c>
      <c r="AP102" s="35" t="n">
        <f aca="false">EXP((((AO102-AO111)/AO112+2)/4-1.9)^3)</f>
        <v>0.0263928592046308</v>
      </c>
      <c r="AQ102" s="35" t="n">
        <f aca="false">AG102/AD102</f>
        <v>0.595074428327105</v>
      </c>
      <c r="AR102" s="35" t="n">
        <f aca="false">EXP((((AQ102-AQ111)/AQ112+2)/4-1.9)^3)</f>
        <v>0.135574105580674</v>
      </c>
      <c r="AS102" s="25" t="n">
        <f aca="false">0.01*AJ102+0.15*AL102+0.24*AN102+0.25*AP102+0.35*AR102</f>
        <v>0.179478000596493</v>
      </c>
    </row>
    <row r="103" customFormat="false" ht="13.8" hidden="false" customHeight="false" outlineLevel="0" collapsed="false">
      <c r="A103" s="28" t="s">
        <v>95</v>
      </c>
      <c r="B103" s="29" t="n">
        <v>4097</v>
      </c>
      <c r="C103" s="29" t="n">
        <v>37</v>
      </c>
      <c r="D103" s="29" t="n">
        <v>364.879318181818</v>
      </c>
      <c r="E103" s="29" t="n">
        <v>188.754772727273</v>
      </c>
      <c r="F103" s="29" t="n">
        <v>20</v>
      </c>
      <c r="G103" s="29" t="n">
        <v>52</v>
      </c>
      <c r="H103" s="29" t="n">
        <v>26</v>
      </c>
      <c r="I103" s="29" t="n">
        <v>60.58</v>
      </c>
      <c r="J103" s="30" t="n">
        <v>0.0042565916843658</v>
      </c>
      <c r="K103" s="29" t="n">
        <v>46012</v>
      </c>
      <c r="L103" s="29" t="n">
        <v>2468772</v>
      </c>
      <c r="M103" s="29" t="n">
        <v>2514784</v>
      </c>
      <c r="O103" s="20" t="n">
        <f aca="false">AS103/AS111</f>
        <v>0.00425659168436579</v>
      </c>
      <c r="P103" s="31" t="n">
        <f aca="false">ROUND(K111*O103,0)</f>
        <v>46012</v>
      </c>
      <c r="Q103" s="32" t="n">
        <f aca="false">O103-J103</f>
        <v>0</v>
      </c>
      <c r="R103" s="33" t="n">
        <f aca="false">P103-K103</f>
        <v>0</v>
      </c>
      <c r="S103" s="61"/>
      <c r="T103" s="31"/>
      <c r="U103" s="31"/>
      <c r="V103" s="31"/>
      <c r="W103" s="31"/>
      <c r="X103" s="31"/>
      <c r="Y103" s="31"/>
      <c r="Z103" s="31"/>
      <c r="AB103" s="31" t="n">
        <f aca="false">B103+T103</f>
        <v>4097</v>
      </c>
      <c r="AC103" s="31" t="n">
        <f aca="false">C103+U103</f>
        <v>37</v>
      </c>
      <c r="AD103" s="31" t="n">
        <f aca="false">D103+V103+W103</f>
        <v>364.879318181818</v>
      </c>
      <c r="AE103" s="31" t="n">
        <f aca="false">E103+W103</f>
        <v>188.754772727273</v>
      </c>
      <c r="AF103" s="31" t="n">
        <f aca="false">F103+X103</f>
        <v>20</v>
      </c>
      <c r="AG103" s="31" t="n">
        <f aca="false">I103+Y103+0.33*Z103</f>
        <v>60.58</v>
      </c>
      <c r="AI103" s="34" t="n">
        <f aca="false">IF(AC103&gt;0,AB103/AC103,0)</f>
        <v>110.72972972973</v>
      </c>
      <c r="AJ103" s="35" t="n">
        <f aca="false">EXP((((AI103-AI111)/AI112+2)/4-1.9)^3)</f>
        <v>0.00663850836801027</v>
      </c>
      <c r="AK103" s="36" t="n">
        <f aca="false">AB103/AD103</f>
        <v>11.2283700276991</v>
      </c>
      <c r="AL103" s="35" t="n">
        <f aca="false">EXP((((AK103-AK111)/AK112+2)/4-1.9)^3)</f>
        <v>0.00454075957778939</v>
      </c>
      <c r="AM103" s="35" t="n">
        <f aca="false">AE103/AD103</f>
        <v>0.517307403630964</v>
      </c>
      <c r="AN103" s="35" t="n">
        <f aca="false">EXP((((AM103-AM111)/AM112+2)/4-1.9)^3)</f>
        <v>0.0118951231261023</v>
      </c>
      <c r="AO103" s="35" t="n">
        <f aca="false">AF103/AD103</f>
        <v>0.0548126435328244</v>
      </c>
      <c r="AP103" s="35" t="n">
        <f aca="false">EXP((((AO103-AO111)/AO112+2)/4-1.9)^3)</f>
        <v>0.0160202812953409</v>
      </c>
      <c r="AQ103" s="35" t="n">
        <f aca="false">AG103/AD103</f>
        <v>0.166027497260925</v>
      </c>
      <c r="AR103" s="35" t="n">
        <f aca="false">EXP((((AQ103-AQ111)/AQ112+2)/4-1.9)^3)</f>
        <v>0.0128098716829755</v>
      </c>
      <c r="AS103" s="25" t="n">
        <f aca="false">0.01*AJ103+0.15*AL103+0.24*AN103+0.25*AP103+0.35*AR103</f>
        <v>0.0120908539834897</v>
      </c>
    </row>
    <row r="104" customFormat="false" ht="13.8" hidden="false" customHeight="false" outlineLevel="0" collapsed="false">
      <c r="A104" s="28" t="s">
        <v>96</v>
      </c>
      <c r="B104" s="29" t="n">
        <v>4525</v>
      </c>
      <c r="C104" s="29" t="n">
        <v>25</v>
      </c>
      <c r="D104" s="29" t="n">
        <v>318.5775</v>
      </c>
      <c r="E104" s="29" t="n">
        <v>194.603409090909</v>
      </c>
      <c r="F104" s="29" t="n">
        <v>7</v>
      </c>
      <c r="G104" s="29" t="n">
        <v>39</v>
      </c>
      <c r="H104" s="29" t="n">
        <v>6</v>
      </c>
      <c r="I104" s="29" t="n">
        <v>40.98</v>
      </c>
      <c r="J104" s="30" t="n">
        <v>0.00691857749415892</v>
      </c>
      <c r="K104" s="29" t="n">
        <v>74787</v>
      </c>
      <c r="L104" s="29" t="n">
        <v>4330659</v>
      </c>
      <c r="M104" s="29" t="n">
        <v>4405446</v>
      </c>
      <c r="O104" s="20" t="n">
        <f aca="false">AS104/AS111</f>
        <v>0.00691857749415891</v>
      </c>
      <c r="P104" s="31" t="n">
        <f aca="false">ROUND(K111*O104,0)</f>
        <v>74787</v>
      </c>
      <c r="Q104" s="32" t="n">
        <f aca="false">O104-J104</f>
        <v>0</v>
      </c>
      <c r="R104" s="33" t="n">
        <f aca="false">P104-K104</f>
        <v>0</v>
      </c>
      <c r="S104" s="61"/>
      <c r="T104" s="31"/>
      <c r="U104" s="31"/>
      <c r="V104" s="31"/>
      <c r="W104" s="31"/>
      <c r="X104" s="31"/>
      <c r="Y104" s="31"/>
      <c r="Z104" s="31"/>
      <c r="AB104" s="31" t="n">
        <f aca="false">B104+T104</f>
        <v>4525</v>
      </c>
      <c r="AC104" s="31" t="n">
        <f aca="false">C104+U104</f>
        <v>25</v>
      </c>
      <c r="AD104" s="31" t="n">
        <f aca="false">D104+V104+W104</f>
        <v>318.5775</v>
      </c>
      <c r="AE104" s="31" t="n">
        <f aca="false">E104+W104</f>
        <v>194.603409090909</v>
      </c>
      <c r="AF104" s="31" t="n">
        <f aca="false">F104+X104</f>
        <v>7</v>
      </c>
      <c r="AG104" s="31" t="n">
        <f aca="false">I104+Y104+0.33*Z104</f>
        <v>40.98</v>
      </c>
      <c r="AI104" s="34" t="n">
        <f aca="false">IF(AC104&gt;0,AB104/AC104,0)</f>
        <v>181</v>
      </c>
      <c r="AJ104" s="35" t="n">
        <f aca="false">EXP((((AI104-AI111)/AI112+2)/4-1.9)^3)</f>
        <v>0.0385664887700275</v>
      </c>
      <c r="AK104" s="36" t="n">
        <f aca="false">AB104/AD104</f>
        <v>14.203765174879</v>
      </c>
      <c r="AL104" s="35" t="n">
        <f aca="false">EXP((((AK104-AK111)/AK112+2)/4-1.9)^3)</f>
        <v>0.0186185277084371</v>
      </c>
      <c r="AM104" s="35" t="n">
        <f aca="false">AE104/AD104</f>
        <v>0.610851077338824</v>
      </c>
      <c r="AN104" s="35" t="n">
        <f aca="false">EXP((((AM104-AM111)/AM112+2)/4-1.9)^3)</f>
        <v>0.0443792718153152</v>
      </c>
      <c r="AO104" s="35" t="n">
        <f aca="false">AF104/AD104</f>
        <v>0.0219726754086525</v>
      </c>
      <c r="AP104" s="35" t="n">
        <f aca="false">EXP((((AO104-AO111)/AO112+2)/4-1.9)^3)</f>
        <v>0.00954556037409185</v>
      </c>
      <c r="AQ104" s="35" t="n">
        <f aca="false">AG104/AD104</f>
        <v>0.128634319749512</v>
      </c>
      <c r="AR104" s="35" t="n">
        <f aca="false">EXP((((AQ104-AQ111)/AQ112+2)/4-1.9)^3)</f>
        <v>0.00981819605739066</v>
      </c>
      <c r="AS104" s="25" t="n">
        <f aca="false">0.01*AJ104+0.15*AL104+0.24*AN104+0.25*AP104+0.35*AR104</f>
        <v>0.0196522279932512</v>
      </c>
    </row>
    <row r="105" customFormat="false" ht="13.8" hidden="false" customHeight="false" outlineLevel="0" collapsed="false">
      <c r="A105" s="28" t="s">
        <v>97</v>
      </c>
      <c r="B105" s="29" t="n">
        <v>6688</v>
      </c>
      <c r="C105" s="29" t="n">
        <v>45</v>
      </c>
      <c r="D105" s="29" t="n">
        <v>384.155</v>
      </c>
      <c r="E105" s="29" t="n">
        <v>287.383409090909</v>
      </c>
      <c r="F105" s="29" t="n">
        <v>15</v>
      </c>
      <c r="G105" s="29" t="n">
        <v>50</v>
      </c>
      <c r="H105" s="29" t="n">
        <v>17</v>
      </c>
      <c r="I105" s="29" t="n">
        <v>55.61</v>
      </c>
      <c r="J105" s="30" t="n">
        <v>0.0213037882124265</v>
      </c>
      <c r="K105" s="29" t="n">
        <v>230286</v>
      </c>
      <c r="L105" s="29" t="n">
        <v>2600267</v>
      </c>
      <c r="M105" s="29" t="n">
        <v>2830553</v>
      </c>
      <c r="O105" s="20" t="n">
        <f aca="false">AS105/AS111</f>
        <v>0.0213037882124266</v>
      </c>
      <c r="P105" s="31" t="n">
        <f aca="false">ROUND(K111*O105,0)</f>
        <v>230286</v>
      </c>
      <c r="Q105" s="32" t="n">
        <f aca="false">O105-J105</f>
        <v>0</v>
      </c>
      <c r="R105" s="33" t="n">
        <f aca="false">P105-K105</f>
        <v>0</v>
      </c>
      <c r="S105" s="61"/>
      <c r="T105" s="31"/>
      <c r="U105" s="31"/>
      <c r="V105" s="31"/>
      <c r="W105" s="31"/>
      <c r="X105" s="31"/>
      <c r="Y105" s="31"/>
      <c r="Z105" s="31"/>
      <c r="AB105" s="31" t="n">
        <f aca="false">B105+T105</f>
        <v>6688</v>
      </c>
      <c r="AC105" s="31" t="n">
        <f aca="false">C105+U105</f>
        <v>45</v>
      </c>
      <c r="AD105" s="31" t="n">
        <f aca="false">D105+V105+W105</f>
        <v>384.155</v>
      </c>
      <c r="AE105" s="31" t="n">
        <f aca="false">E105+W105</f>
        <v>287.383409090909</v>
      </c>
      <c r="AF105" s="31" t="n">
        <f aca="false">F105+X105</f>
        <v>15</v>
      </c>
      <c r="AG105" s="31" t="n">
        <f aca="false">I105+Y105+0.33*Z105</f>
        <v>55.61</v>
      </c>
      <c r="AI105" s="34" t="n">
        <f aca="false">IF(AC105&gt;0,AB105/AC105,0)</f>
        <v>148.622222222222</v>
      </c>
      <c r="AJ105" s="35" t="n">
        <f aca="false">EXP((((AI105-AI111)/AI112+2)/4-1.9)^3)</f>
        <v>0.0182526199210777</v>
      </c>
      <c r="AK105" s="36" t="n">
        <f aca="false">AB105/AD105</f>
        <v>17.4096393382879</v>
      </c>
      <c r="AL105" s="35" t="n">
        <f aca="false">EXP((((AK105-AK111)/AK112+2)/4-1.9)^3)</f>
        <v>0.0629754246823478</v>
      </c>
      <c r="AM105" s="35" t="n">
        <f aca="false">AE105/AD105</f>
        <v>0.74809233015556</v>
      </c>
      <c r="AN105" s="35" t="n">
        <f aca="false">EXP((((AM105-AM111)/AM112+2)/4-1.9)^3)</f>
        <v>0.182858822420985</v>
      </c>
      <c r="AO105" s="35" t="n">
        <f aca="false">AF105/AD105</f>
        <v>0.039046738946519</v>
      </c>
      <c r="AP105" s="35" t="n">
        <f aca="false">EXP((((AO105-AO111)/AO112+2)/4-1.9)^3)</f>
        <v>0.0125580214213377</v>
      </c>
      <c r="AQ105" s="35" t="n">
        <f aca="false">AG105/AD105</f>
        <v>0.144759276854395</v>
      </c>
      <c r="AR105" s="35" t="n">
        <f aca="false">EXP((((AQ105-AQ111)/AQ112+2)/4-1.9)^3)</f>
        <v>0.0110256409304653</v>
      </c>
      <c r="AS105" s="25" t="n">
        <f aca="false">0.01*AJ105+0.15*AL105+0.24*AN105+0.25*AP105+0.35*AR105</f>
        <v>0.0605134369635966</v>
      </c>
    </row>
    <row r="106" customFormat="false" ht="13.8" hidden="false" customHeight="false" outlineLevel="0" collapsed="false">
      <c r="A106" s="28" t="s">
        <v>98</v>
      </c>
      <c r="B106" s="29" t="n">
        <v>6649</v>
      </c>
      <c r="C106" s="29" t="n">
        <v>36</v>
      </c>
      <c r="D106" s="29" t="n">
        <v>295.811363636364</v>
      </c>
      <c r="E106" s="29" t="n">
        <v>173.150681818182</v>
      </c>
      <c r="F106" s="29" t="n">
        <v>3</v>
      </c>
      <c r="G106" s="29" t="n">
        <v>15</v>
      </c>
      <c r="H106" s="29" t="n">
        <v>0</v>
      </c>
      <c r="I106" s="29" t="n">
        <v>15</v>
      </c>
      <c r="J106" s="30" t="n">
        <v>0.0173418248894451</v>
      </c>
      <c r="K106" s="29" t="n">
        <v>187459</v>
      </c>
      <c r="L106" s="29" t="n">
        <v>3912040</v>
      </c>
      <c r="M106" s="29" t="n">
        <v>4099499</v>
      </c>
      <c r="O106" s="20" t="n">
        <f aca="false">AS106/AS111</f>
        <v>0.0173418248894451</v>
      </c>
      <c r="P106" s="31" t="n">
        <f aca="false">ROUND(K111*O106,0)</f>
        <v>187459</v>
      </c>
      <c r="Q106" s="32" t="n">
        <f aca="false">O106-J106</f>
        <v>0</v>
      </c>
      <c r="R106" s="33" t="n">
        <f aca="false">P106-K106</f>
        <v>0</v>
      </c>
      <c r="S106" s="61"/>
      <c r="T106" s="31"/>
      <c r="U106" s="31"/>
      <c r="V106" s="31"/>
      <c r="W106" s="31"/>
      <c r="X106" s="31"/>
      <c r="Y106" s="31"/>
      <c r="Z106" s="31"/>
      <c r="AB106" s="31" t="n">
        <f aca="false">B106+T106</f>
        <v>6649</v>
      </c>
      <c r="AC106" s="31" t="n">
        <f aca="false">C106+U106</f>
        <v>36</v>
      </c>
      <c r="AD106" s="31" t="n">
        <f aca="false">D106+V106+W106</f>
        <v>295.811363636364</v>
      </c>
      <c r="AE106" s="31" t="n">
        <f aca="false">E106+W106</f>
        <v>173.150681818182</v>
      </c>
      <c r="AF106" s="31" t="n">
        <f aca="false">F106+X106</f>
        <v>3</v>
      </c>
      <c r="AG106" s="31" t="n">
        <f aca="false">I106+Y106+0.33*Z106</f>
        <v>15</v>
      </c>
      <c r="AI106" s="34" t="n">
        <f aca="false">IF(AC106&gt;0,AB106/AC106,0)</f>
        <v>184.694444444444</v>
      </c>
      <c r="AJ106" s="35" t="n">
        <f aca="false">EXP((((AI106-AI111)/AI112+2)/4-1.9)^3)</f>
        <v>0.0417326148488348</v>
      </c>
      <c r="AK106" s="36" t="n">
        <f aca="false">AB106/AD106</f>
        <v>22.4771621964243</v>
      </c>
      <c r="AL106" s="35" t="n">
        <f aca="false">EXP((((AK106-AK111)/AK112+2)/4-1.9)^3)</f>
        <v>0.248713725337307</v>
      </c>
      <c r="AM106" s="35" t="n">
        <f aca="false">AE106/AD106</f>
        <v>0.585341549052298</v>
      </c>
      <c r="AN106" s="35" t="n">
        <f aca="false">EXP((((AM106-AM111)/AM112+2)/4-1.9)^3)</f>
        <v>0.0319466074518598</v>
      </c>
      <c r="AO106" s="35" t="n">
        <f aca="false">AF106/AD106</f>
        <v>0.0101415982236837</v>
      </c>
      <c r="AP106" s="35" t="n">
        <f aca="false">EXP((((AO106-AO111)/AO112+2)/4-1.9)^3)</f>
        <v>0.00784163683552078</v>
      </c>
      <c r="AQ106" s="35" t="n">
        <f aca="false">AG106/AD106</f>
        <v>0.0507079911184185</v>
      </c>
      <c r="AR106" s="35" t="n">
        <f aca="false">EXP((((AQ106-AQ111)/AQ112+2)/4-1.9)^3)</f>
        <v>0.00544998646096683</v>
      </c>
      <c r="AS106" s="25" t="n">
        <f aca="false">0.01*AJ106+0.15*AL106+0.24*AN106+0.25*AP106+0.35*AR106</f>
        <v>0.0492594752077493</v>
      </c>
    </row>
    <row r="107" customFormat="false" ht="13.8" hidden="false" customHeight="false" outlineLevel="0" collapsed="false">
      <c r="A107" s="28" t="s">
        <v>99</v>
      </c>
      <c r="B107" s="29" t="n">
        <v>3171</v>
      </c>
      <c r="C107" s="29" t="n">
        <v>28</v>
      </c>
      <c r="D107" s="29" t="n">
        <v>363.6175</v>
      </c>
      <c r="E107" s="29" t="n">
        <v>206.119318181818</v>
      </c>
      <c r="F107" s="29" t="n">
        <v>32</v>
      </c>
      <c r="G107" s="29" t="n">
        <v>61</v>
      </c>
      <c r="H107" s="29" t="n">
        <v>17</v>
      </c>
      <c r="I107" s="29" t="n">
        <v>66.61</v>
      </c>
      <c r="J107" s="30" t="n">
        <v>0.00624285914112895</v>
      </c>
      <c r="K107" s="29" t="n">
        <v>67483</v>
      </c>
      <c r="L107" s="29" t="n">
        <v>2643997</v>
      </c>
      <c r="M107" s="29" t="n">
        <v>2711480</v>
      </c>
      <c r="O107" s="20" t="n">
        <f aca="false">AS107/AS111</f>
        <v>0.00624285914112895</v>
      </c>
      <c r="P107" s="31" t="n">
        <f aca="false">ROUND(K111*O107,0)</f>
        <v>67483</v>
      </c>
      <c r="Q107" s="32" t="n">
        <f aca="false">O107-J107</f>
        <v>0</v>
      </c>
      <c r="R107" s="33" t="n">
        <f aca="false">P107-K107</f>
        <v>0</v>
      </c>
      <c r="S107" s="61"/>
      <c r="T107" s="31"/>
      <c r="U107" s="31"/>
      <c r="V107" s="31"/>
      <c r="W107" s="31"/>
      <c r="X107" s="31"/>
      <c r="Y107" s="31"/>
      <c r="Z107" s="31"/>
      <c r="AB107" s="31" t="n">
        <f aca="false">B107+T107</f>
        <v>3171</v>
      </c>
      <c r="AC107" s="31" t="n">
        <f aca="false">C107+U107</f>
        <v>28</v>
      </c>
      <c r="AD107" s="31" t="n">
        <f aca="false">D107+V107+W107</f>
        <v>363.6175</v>
      </c>
      <c r="AE107" s="31" t="n">
        <f aca="false">E107+W107</f>
        <v>206.119318181818</v>
      </c>
      <c r="AF107" s="31" t="n">
        <f aca="false">F107+X107</f>
        <v>32</v>
      </c>
      <c r="AG107" s="31" t="n">
        <f aca="false">I107+Y107+0.33*Z107</f>
        <v>66.61</v>
      </c>
      <c r="AI107" s="34" t="n">
        <f aca="false">IF(AC107&gt;0,AB107/AC107,0)</f>
        <v>113.25</v>
      </c>
      <c r="AJ107" s="35" t="n">
        <f aca="false">EXP((((AI107-AI111)/AI112+2)/4-1.9)^3)</f>
        <v>0.00713433944751394</v>
      </c>
      <c r="AK107" s="36" t="n">
        <f aca="false">AB107/AD107</f>
        <v>8.7207023864363</v>
      </c>
      <c r="AL107" s="35" t="n">
        <f aca="false">EXP((((AK107-AK111)/AK112+2)/4-1.9)^3)</f>
        <v>0.0010971533755422</v>
      </c>
      <c r="AM107" s="35" t="n">
        <f aca="false">AE107/AD107</f>
        <v>0.566857530734407</v>
      </c>
      <c r="AN107" s="35" t="n">
        <f aca="false">EXP((((AM107-AM111)/AM112+2)/4-1.9)^3)</f>
        <v>0.0248278736866179</v>
      </c>
      <c r="AO107" s="35" t="n">
        <f aca="false">AF107/AD107</f>
        <v>0.0880045652368217</v>
      </c>
      <c r="AP107" s="35" t="n">
        <f aca="false">EXP((((AO107-AO111)/AO112+2)/4-1.9)^3)</f>
        <v>0.0259617076222808</v>
      </c>
      <c r="AQ107" s="35" t="n">
        <f aca="false">AG107/AD107</f>
        <v>0.183187002825772</v>
      </c>
      <c r="AR107" s="35" t="n">
        <f aca="false">EXP((((AQ107-AQ111)/AQ112+2)/4-1.9)^3)</f>
        <v>0.0144223319380179</v>
      </c>
      <c r="AS107" s="25" t="n">
        <f aca="false">0.01*AJ107+0.15*AL107+0.24*AN107+0.25*AP107+0.35*AR107</f>
        <v>0.0177328491694712</v>
      </c>
    </row>
    <row r="108" customFormat="false" ht="13.8" hidden="false" customHeight="false" outlineLevel="0" collapsed="false">
      <c r="A108" s="28" t="s">
        <v>100</v>
      </c>
      <c r="B108" s="29" t="n">
        <v>6622</v>
      </c>
      <c r="C108" s="29" t="n">
        <v>26</v>
      </c>
      <c r="D108" s="29" t="n">
        <v>378.357954545455</v>
      </c>
      <c r="E108" s="29" t="n">
        <v>258.4925</v>
      </c>
      <c r="F108" s="29" t="n">
        <v>19</v>
      </c>
      <c r="G108" s="29" t="n">
        <v>47</v>
      </c>
      <c r="H108" s="29" t="n">
        <v>11</v>
      </c>
      <c r="I108" s="29" t="n">
        <v>50.63</v>
      </c>
      <c r="J108" s="30" t="n">
        <v>0.0150092060276556</v>
      </c>
      <c r="K108" s="29" t="n">
        <v>162244</v>
      </c>
      <c r="L108" s="29" t="n">
        <v>2153494</v>
      </c>
      <c r="M108" s="29" t="n">
        <v>2315738</v>
      </c>
      <c r="O108" s="20" t="n">
        <f aca="false">AS108/AS111</f>
        <v>0.0150092060276556</v>
      </c>
      <c r="P108" s="31" t="n">
        <f aca="false">ROUND(K111*O108,0)</f>
        <v>162244</v>
      </c>
      <c r="Q108" s="32" t="n">
        <f aca="false">O108-J108</f>
        <v>0</v>
      </c>
      <c r="R108" s="33" t="n">
        <f aca="false">P108-K108</f>
        <v>0</v>
      </c>
      <c r="S108" s="61"/>
      <c r="T108" s="31"/>
      <c r="U108" s="31"/>
      <c r="V108" s="31"/>
      <c r="W108" s="31"/>
      <c r="X108" s="31"/>
      <c r="Y108" s="31"/>
      <c r="Z108" s="31"/>
      <c r="AB108" s="31" t="n">
        <f aca="false">B108+T108</f>
        <v>6622</v>
      </c>
      <c r="AC108" s="31" t="n">
        <f aca="false">C108+U108</f>
        <v>26</v>
      </c>
      <c r="AD108" s="31" t="n">
        <f aca="false">D108+V108+W108</f>
        <v>378.357954545455</v>
      </c>
      <c r="AE108" s="31" t="n">
        <f aca="false">E108+W108</f>
        <v>258.4925</v>
      </c>
      <c r="AF108" s="31" t="n">
        <f aca="false">F108+X108</f>
        <v>19</v>
      </c>
      <c r="AG108" s="31" t="n">
        <f aca="false">I108+Y108+0.33*Z108</f>
        <v>50.63</v>
      </c>
      <c r="AI108" s="34" t="n">
        <f aca="false">IF(AC108&gt;0,AB108/AC108,0)</f>
        <v>254.692307692308</v>
      </c>
      <c r="AJ108" s="35" t="n">
        <f aca="false">EXP((((AI108-AI111)/AI112+2)/4-1.9)^3)</f>
        <v>0.14770779904019</v>
      </c>
      <c r="AK108" s="36" t="n">
        <f aca="false">AB108/AD108</f>
        <v>17.5019447072427</v>
      </c>
      <c r="AL108" s="35" t="n">
        <f aca="false">EXP((((AK108-AK111)/AK112+2)/4-1.9)^3)</f>
        <v>0.0649450883281798</v>
      </c>
      <c r="AM108" s="35" t="n">
        <f aca="false">AE108/AD108</f>
        <v>0.683195627036687</v>
      </c>
      <c r="AN108" s="35" t="n">
        <f aca="false">EXP((((AM108-AM111)/AM112+2)/4-1.9)^3)</f>
        <v>0.100470795801594</v>
      </c>
      <c r="AO108" s="35" t="n">
        <f aca="false">AF108/AD108</f>
        <v>0.0502169962907901</v>
      </c>
      <c r="AP108" s="35" t="n">
        <f aca="false">EXP((((AO108-AO111)/AO112+2)/4-1.9)^3)</f>
        <v>0.0149369237612774</v>
      </c>
      <c r="AQ108" s="35" t="n">
        <f aca="false">AG108/AD108</f>
        <v>0.133815080115932</v>
      </c>
      <c r="AR108" s="35" t="n">
        <f aca="false">EXP((((AQ108-AQ111)/AQ112+2)/4-1.9)^3)</f>
        <v>0.0101931578625097</v>
      </c>
      <c r="AS108" s="25" t="n">
        <f aca="false">0.01*AJ108+0.15*AL108+0.24*AN108+0.25*AP108+0.35*AR108</f>
        <v>0.0426336684242092</v>
      </c>
    </row>
    <row r="109" customFormat="false" ht="13.8" hidden="false" customHeight="false" outlineLevel="0" collapsed="false">
      <c r="A109" s="28" t="s">
        <v>101</v>
      </c>
      <c r="B109" s="29" t="n">
        <v>8100</v>
      </c>
      <c r="C109" s="29" t="n">
        <v>52</v>
      </c>
      <c r="D109" s="29" t="n">
        <v>427.685</v>
      </c>
      <c r="E109" s="29" t="n">
        <v>276.100681818182</v>
      </c>
      <c r="F109" s="29" t="n">
        <v>43</v>
      </c>
      <c r="G109" s="29" t="n">
        <v>107</v>
      </c>
      <c r="H109" s="29" t="n">
        <v>9</v>
      </c>
      <c r="I109" s="29" t="n">
        <v>109.97</v>
      </c>
      <c r="J109" s="30" t="n">
        <v>0.0167276249288388</v>
      </c>
      <c r="K109" s="29" t="n">
        <v>180819</v>
      </c>
      <c r="L109" s="29" t="n">
        <v>1567204</v>
      </c>
      <c r="M109" s="29" t="n">
        <v>1748023</v>
      </c>
      <c r="O109" s="20" t="n">
        <f aca="false">AS109/AS111</f>
        <v>0.0167276249288388</v>
      </c>
      <c r="P109" s="31" t="n">
        <f aca="false">ROUND(K111*O109,0)</f>
        <v>180819</v>
      </c>
      <c r="Q109" s="32" t="n">
        <f aca="false">O109-J109</f>
        <v>0</v>
      </c>
      <c r="R109" s="33" t="n">
        <f aca="false">P109-K109</f>
        <v>0</v>
      </c>
      <c r="S109" s="61"/>
      <c r="T109" s="31"/>
      <c r="U109" s="31"/>
      <c r="V109" s="31"/>
      <c r="W109" s="31"/>
      <c r="X109" s="31"/>
      <c r="Y109" s="31"/>
      <c r="Z109" s="31"/>
      <c r="AB109" s="31" t="n">
        <f aca="false">B109+T109</f>
        <v>8100</v>
      </c>
      <c r="AC109" s="31" t="n">
        <f aca="false">C109+U109</f>
        <v>52</v>
      </c>
      <c r="AD109" s="31" t="n">
        <f aca="false">D109+V109+W109</f>
        <v>427.685</v>
      </c>
      <c r="AE109" s="31" t="n">
        <f aca="false">E109+W109</f>
        <v>276.100681818182</v>
      </c>
      <c r="AF109" s="31" t="n">
        <f aca="false">F109+X109</f>
        <v>43</v>
      </c>
      <c r="AG109" s="31" t="n">
        <f aca="false">I109+Y109+0.33*Z109</f>
        <v>109.97</v>
      </c>
      <c r="AI109" s="34" t="n">
        <f aca="false">IF(AC109&gt;0,AB109/AC109,0)</f>
        <v>155.769230769231</v>
      </c>
      <c r="AJ109" s="35" t="n">
        <f aca="false">EXP((((AI109-AI111)/AI112+2)/4-1.9)^3)</f>
        <v>0.0217227368814185</v>
      </c>
      <c r="AK109" s="36" t="n">
        <f aca="false">AB109/AD109</f>
        <v>18.9391725218327</v>
      </c>
      <c r="AL109" s="35" t="n">
        <f aca="false">EXP((((AK109-AK111)/AK112+2)/4-1.9)^3)</f>
        <v>0.101900557788374</v>
      </c>
      <c r="AM109" s="35" t="n">
        <f aca="false">AE109/AD109</f>
        <v>0.645570178561749</v>
      </c>
      <c r="AN109" s="35" t="n">
        <f aca="false">EXP((((AM109-AM111)/AM112+2)/4-1.9)^3)</f>
        <v>0.0670586598484994</v>
      </c>
      <c r="AO109" s="35" t="n">
        <f aca="false">AF109/AD109</f>
        <v>0.100541286227013</v>
      </c>
      <c r="AP109" s="35" t="n">
        <f aca="false">EXP((((AO109-AO111)/AO112+2)/4-1.9)^3)</f>
        <v>0.0308363956282823</v>
      </c>
      <c r="AQ109" s="35" t="n">
        <f aca="false">AG109/AD109</f>
        <v>0.257128494101968</v>
      </c>
      <c r="AR109" s="35" t="n">
        <f aca="false">EXP((((AQ109-AQ111)/AQ112+2)/4-1.9)^3)</f>
        <v>0.0234552889900708</v>
      </c>
      <c r="AS109" s="25" t="n">
        <f aca="false">0.01*AJ109+0.15*AL109+0.24*AN109+0.25*AP109+0.35*AR109</f>
        <v>0.0475148394543055</v>
      </c>
    </row>
    <row r="110" customFormat="false" ht="13.8" hidden="false" customHeight="false" outlineLevel="0" collapsed="false">
      <c r="A110" s="37" t="s">
        <v>102</v>
      </c>
      <c r="B110" s="38" t="n">
        <v>8323</v>
      </c>
      <c r="C110" s="38" t="n">
        <v>32</v>
      </c>
      <c r="D110" s="38" t="n">
        <v>437.795681818182</v>
      </c>
      <c r="E110" s="38" t="n">
        <v>256.476590909091</v>
      </c>
      <c r="F110" s="38" t="n">
        <v>24</v>
      </c>
      <c r="G110" s="38" t="n">
        <v>73</v>
      </c>
      <c r="H110" s="38" t="n">
        <v>10</v>
      </c>
      <c r="I110" s="38" t="n">
        <v>76.3</v>
      </c>
      <c r="J110" s="39" t="n">
        <v>0.0118584398856352</v>
      </c>
      <c r="K110" s="38" t="n">
        <v>128185</v>
      </c>
      <c r="L110" s="38" t="n">
        <v>1434267</v>
      </c>
      <c r="M110" s="38" t="n">
        <v>1562452</v>
      </c>
      <c r="O110" s="20" t="n">
        <f aca="false">AS110/AS111</f>
        <v>0.0118584398856352</v>
      </c>
      <c r="P110" s="31" t="n">
        <f aca="false">ROUND(K111*O110,0)</f>
        <v>128185</v>
      </c>
      <c r="Q110" s="32" t="n">
        <f aca="false">O110-J110</f>
        <v>0</v>
      </c>
      <c r="R110" s="33" t="n">
        <f aca="false">P110-K110</f>
        <v>0</v>
      </c>
      <c r="S110" s="61"/>
      <c r="T110" s="31"/>
      <c r="U110" s="31"/>
      <c r="V110" s="31"/>
      <c r="W110" s="31"/>
      <c r="X110" s="31"/>
      <c r="Y110" s="31"/>
      <c r="Z110" s="31"/>
      <c r="AB110" s="31" t="n">
        <f aca="false">B110+T110</f>
        <v>8323</v>
      </c>
      <c r="AC110" s="31" t="n">
        <f aca="false">C110+U110</f>
        <v>32</v>
      </c>
      <c r="AD110" s="31" t="n">
        <f aca="false">D110+V110+W110</f>
        <v>437.795681818182</v>
      </c>
      <c r="AE110" s="31" t="n">
        <f aca="false">E110+W110</f>
        <v>256.476590909091</v>
      </c>
      <c r="AF110" s="31" t="n">
        <f aca="false">F110+X110</f>
        <v>24</v>
      </c>
      <c r="AG110" s="31" t="n">
        <f aca="false">I110+Y110+0.33*Z110</f>
        <v>76.3</v>
      </c>
      <c r="AI110" s="34" t="n">
        <f aca="false">IF(AC110&gt;0,AB110/AC110,0)</f>
        <v>260.09375</v>
      </c>
      <c r="AJ110" s="35" t="n">
        <f aca="false">EXP((((AI110-AI111)/AI112+2)/4-1.9)^3)</f>
        <v>0.160077916146644</v>
      </c>
      <c r="AK110" s="36" t="n">
        <f aca="false">AB110/AD110</f>
        <v>19.0111514244139</v>
      </c>
      <c r="AL110" s="35" t="n">
        <f aca="false">EXP((((AK110-AK111)/AK112+2)/4-1.9)^3)</f>
        <v>0.104079179881055</v>
      </c>
      <c r="AM110" s="35" t="n">
        <f aca="false">AE110/AD110</f>
        <v>0.585836273770299</v>
      </c>
      <c r="AN110" s="35" t="n">
        <f aca="false">EXP((((AM110-AM111)/AM112+2)/4-1.9)^3)</f>
        <v>0.0321576688524555</v>
      </c>
      <c r="AO110" s="35" t="n">
        <f aca="false">AF110/AD110</f>
        <v>0.054820093017654</v>
      </c>
      <c r="AP110" s="35" t="n">
        <f aca="false">EXP((((AO110-AO111)/AO112+2)/4-1.9)^3)</f>
        <v>0.0160220895170868</v>
      </c>
      <c r="AQ110" s="35" t="n">
        <f aca="false">AG110/AD110</f>
        <v>0.174282212385292</v>
      </c>
      <c r="AR110" s="35" t="n">
        <f aca="false">EXP((((AQ110-AQ111)/AQ112+2)/4-1.9)^3)</f>
        <v>0.0135654120691761</v>
      </c>
      <c r="AS110" s="25" t="n">
        <f aca="false">0.01*AJ110+0.15*AL110+0.24*AN110+0.25*AP110+0.35*AR110</f>
        <v>0.0336839132716973</v>
      </c>
    </row>
    <row r="111" customFormat="false" ht="13.8" hidden="false" customHeight="false" outlineLevel="0" collapsed="false">
      <c r="A111" s="46" t="s">
        <v>66</v>
      </c>
      <c r="B111" s="47" t="n">
        <v>265269</v>
      </c>
      <c r="C111" s="47" t="n">
        <v>1225</v>
      </c>
      <c r="D111" s="47" t="n">
        <v>16068.9043181818</v>
      </c>
      <c r="E111" s="47" t="n">
        <v>10643.5197727273</v>
      </c>
      <c r="F111" s="47" t="n">
        <v>3728</v>
      </c>
      <c r="G111" s="47" t="n">
        <v>8887</v>
      </c>
      <c r="H111" s="47" t="n">
        <v>1076</v>
      </c>
      <c r="I111" s="47" t="n">
        <v>9242.08</v>
      </c>
      <c r="J111" s="48" t="n">
        <v>1</v>
      </c>
      <c r="K111" s="47" t="n">
        <v>10809628</v>
      </c>
      <c r="L111" s="47" t="n">
        <v>205382935</v>
      </c>
      <c r="M111" s="47" t="n">
        <v>216192563</v>
      </c>
      <c r="O111" s="50" t="n">
        <f aca="false">SUM(O86:O110)</f>
        <v>1</v>
      </c>
      <c r="P111" s="51" t="n">
        <f aca="false">SUM(P86:P110)</f>
        <v>10809627</v>
      </c>
      <c r="Q111" s="52" t="n">
        <f aca="false">O111-J113</f>
        <v>1</v>
      </c>
      <c r="R111" s="53" t="n">
        <f aca="false">P111-K111</f>
        <v>-1</v>
      </c>
      <c r="AI111" s="54" t="n">
        <f aca="false">AVERAGE(AI86:AI110)</f>
        <v>206.115397109073</v>
      </c>
      <c r="AJ111" s="55"/>
      <c r="AK111" s="56" t="n">
        <f aca="false">AVERAGE(AK86:AK110)</f>
        <v>17.4725371293995</v>
      </c>
      <c r="AL111" s="55"/>
      <c r="AM111" s="55" t="n">
        <f aca="false">AVERAGE(AM86:AM110)</f>
        <v>0.641898893625018</v>
      </c>
      <c r="AN111" s="55"/>
      <c r="AO111" s="55" t="n">
        <f aca="false">AVERAGE(AO86:AO110)</f>
        <v>0.159327226524575</v>
      </c>
      <c r="AP111" s="55"/>
      <c r="AQ111" s="55" t="n">
        <f aca="false">AVERAGE(AQ86:AQ110)</f>
        <v>0.433868601828838</v>
      </c>
      <c r="AR111" s="55"/>
      <c r="AS111" s="25" t="n">
        <f aca="false">SUM(AS86:AS110)</f>
        <v>2.84050124607881</v>
      </c>
    </row>
    <row r="112" s="65" customFormat="true" ht="13.8" hidden="false" customHeight="false" outlineLevel="0" collapsed="false">
      <c r="A112" s="57" t="s">
        <v>67</v>
      </c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58" t="n">
        <f aca="false">_xlfn.STDEV.P(AI86:AI110)</f>
        <v>76.5119465364527</v>
      </c>
      <c r="AJ112" s="1"/>
      <c r="AK112" s="59" t="n">
        <f aca="false">_xlfn.STDEV.P(AK86:AK110)</f>
        <v>4.41181313175147</v>
      </c>
      <c r="AL112" s="1"/>
      <c r="AM112" s="27" t="n">
        <f aca="false">_xlfn.STDEV.P(AM86:AM110)</f>
        <v>0.12841342930389</v>
      </c>
      <c r="AN112" s="1"/>
      <c r="AO112" s="27" t="n">
        <f aca="false">_xlfn.STDEV.P(AO86:AO110)</f>
        <v>0.127506738808283</v>
      </c>
      <c r="AP112" s="27"/>
      <c r="AQ112" s="27" t="n">
        <f aca="false">_xlfn.STDEV.P(AQ86:AQ110)</f>
        <v>0.286946673511762</v>
      </c>
      <c r="AR112" s="1"/>
      <c r="AS112" s="27"/>
      <c r="AMJ112" s="0"/>
    </row>
    <row r="113" s="65" customFormat="true" ht="13.8" hidden="false" customHeight="false" outlineLevel="0" collapsed="false">
      <c r="A113" s="57" t="s">
        <v>68</v>
      </c>
      <c r="B113" s="62"/>
      <c r="C113" s="62"/>
      <c r="D113" s="62"/>
      <c r="E113" s="62"/>
      <c r="F113" s="62"/>
      <c r="G113" s="62"/>
      <c r="H113" s="62"/>
      <c r="I113" s="62"/>
      <c r="J113" s="63"/>
      <c r="K113" s="62"/>
      <c r="L113" s="62"/>
      <c r="M113" s="62"/>
      <c r="O113" s="1"/>
      <c r="P113" s="1"/>
      <c r="Q113" s="1"/>
      <c r="R113" s="1"/>
      <c r="T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MJ113" s="0"/>
    </row>
    <row r="114" customFormat="false" ht="13.8" hidden="false" customHeight="false" outlineLevel="0" collapsed="false">
      <c r="A114" s="64"/>
      <c r="B114" s="49" t="n">
        <f aca="false">SUM(B86:B110)-B111</f>
        <v>0</v>
      </c>
      <c r="C114" s="49" t="n">
        <f aca="false">SUM(C86:C110)-C111</f>
        <v>0</v>
      </c>
      <c r="D114" s="49" t="n">
        <f aca="false">SUM(D86:D110)-D111</f>
        <v>0</v>
      </c>
      <c r="E114" s="49" t="n">
        <f aca="false">SUM(E86:E110)-E111</f>
        <v>0</v>
      </c>
      <c r="F114" s="49" t="n">
        <f aca="false">SUM(F86:F110)-F111</f>
        <v>0</v>
      </c>
      <c r="G114" s="49" t="n">
        <f aca="false">SUM(G86:G110)-G111</f>
        <v>0</v>
      </c>
      <c r="H114" s="49" t="n">
        <f aca="false">SUM(H86:H110)-H111</f>
        <v>0</v>
      </c>
      <c r="I114" s="49" t="n">
        <f aca="false">SUM(I86:I110)-I111</f>
        <v>0</v>
      </c>
      <c r="J114" s="49" t="n">
        <f aca="false">SUM(J86:J110)-J111</f>
        <v>0</v>
      </c>
      <c r="K114" s="49" t="n">
        <f aca="false">SUM(K86:K110)-K111</f>
        <v>0</v>
      </c>
      <c r="L114" s="49" t="n">
        <f aca="false">SUM(L86:L110)-L111</f>
        <v>0</v>
      </c>
      <c r="M114" s="49" t="n">
        <f aca="false">SUM(M86:M110)-M111</f>
        <v>0</v>
      </c>
    </row>
    <row r="115" customFormat="false" ht="13.8" hidden="false" customHeight="false" outlineLevel="0" collapsed="false">
      <c r="A115" s="6" t="s">
        <v>112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customFormat="false" ht="12.75" hidden="false" customHeight="true" outlineLevel="0" collapsed="false">
      <c r="A116" s="6" t="s">
        <v>113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customFormat="false" ht="9" hidden="false" customHeight="true" outlineLevel="0" collapsed="false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</row>
    <row r="118" customFormat="false" ht="13.8" hidden="false" customHeight="true" outlineLevel="0" collapsed="false">
      <c r="A118" s="7" t="s">
        <v>8</v>
      </c>
      <c r="B118" s="8" t="s">
        <v>9</v>
      </c>
      <c r="C118" s="8"/>
      <c r="D118" s="8"/>
      <c r="E118" s="8"/>
      <c r="F118" s="8"/>
      <c r="G118" s="8"/>
      <c r="H118" s="8"/>
      <c r="I118" s="8"/>
      <c r="J118" s="7" t="s">
        <v>10</v>
      </c>
      <c r="K118" s="7" t="s">
        <v>11</v>
      </c>
      <c r="L118" s="7" t="s">
        <v>12</v>
      </c>
      <c r="M118" s="7" t="s">
        <v>13</v>
      </c>
      <c r="O118" s="9" t="s">
        <v>14</v>
      </c>
      <c r="P118" s="9" t="s">
        <v>15</v>
      </c>
      <c r="Q118" s="9" t="s">
        <v>16</v>
      </c>
      <c r="R118" s="9" t="s">
        <v>17</v>
      </c>
      <c r="T118" s="10" t="s">
        <v>18</v>
      </c>
      <c r="U118" s="10"/>
      <c r="V118" s="10"/>
      <c r="W118" s="10"/>
      <c r="X118" s="10"/>
      <c r="Y118" s="10"/>
      <c r="Z118" s="10"/>
      <c r="AB118" s="10" t="s">
        <v>19</v>
      </c>
      <c r="AC118" s="10"/>
      <c r="AD118" s="10"/>
      <c r="AE118" s="10"/>
      <c r="AF118" s="10"/>
      <c r="AG118" s="10"/>
      <c r="AI118" s="11" t="s">
        <v>20</v>
      </c>
      <c r="AJ118" s="11"/>
      <c r="AK118" s="11" t="s">
        <v>21</v>
      </c>
      <c r="AL118" s="11"/>
      <c r="AM118" s="11" t="s">
        <v>22</v>
      </c>
      <c r="AN118" s="11"/>
      <c r="AO118" s="12" t="s">
        <v>23</v>
      </c>
      <c r="AP118" s="12"/>
      <c r="AQ118" s="11" t="s">
        <v>24</v>
      </c>
      <c r="AR118" s="11"/>
      <c r="AS118" s="13" t="s">
        <v>25</v>
      </c>
    </row>
    <row r="119" customFormat="false" ht="43.35" hidden="false" customHeight="false" outlineLevel="0" collapsed="false">
      <c r="A119" s="7"/>
      <c r="B119" s="14" t="s">
        <v>114</v>
      </c>
      <c r="C119" s="14" t="s">
        <v>115</v>
      </c>
      <c r="D119" s="14" t="s">
        <v>116</v>
      </c>
      <c r="E119" s="14" t="s">
        <v>117</v>
      </c>
      <c r="F119" s="14" t="s">
        <v>118</v>
      </c>
      <c r="G119" s="14" t="s">
        <v>119</v>
      </c>
      <c r="H119" s="14" t="s">
        <v>120</v>
      </c>
      <c r="I119" s="7" t="s">
        <v>33</v>
      </c>
      <c r="J119" s="7"/>
      <c r="K119" s="7"/>
      <c r="L119" s="7"/>
      <c r="M119" s="7"/>
      <c r="O119" s="9"/>
      <c r="P119" s="9"/>
      <c r="Q119" s="9"/>
      <c r="R119" s="9"/>
      <c r="T119" s="15" t="s">
        <v>26</v>
      </c>
      <c r="U119" s="15" t="s">
        <v>27</v>
      </c>
      <c r="V119" s="15" t="s">
        <v>34</v>
      </c>
      <c r="W119" s="15" t="s">
        <v>29</v>
      </c>
      <c r="X119" s="15" t="s">
        <v>30</v>
      </c>
      <c r="Y119" s="15" t="s">
        <v>31</v>
      </c>
      <c r="Z119" s="16" t="s">
        <v>32</v>
      </c>
      <c r="AB119" s="15" t="s">
        <v>26</v>
      </c>
      <c r="AC119" s="15" t="s">
        <v>27</v>
      </c>
      <c r="AD119" s="15" t="s">
        <v>35</v>
      </c>
      <c r="AE119" s="15" t="s">
        <v>29</v>
      </c>
      <c r="AF119" s="15" t="s">
        <v>30</v>
      </c>
      <c r="AG119" s="16" t="s">
        <v>31</v>
      </c>
      <c r="AI119" s="11" t="s">
        <v>36</v>
      </c>
      <c r="AJ119" s="12" t="s">
        <v>37</v>
      </c>
      <c r="AK119" s="11" t="s">
        <v>36</v>
      </c>
      <c r="AL119" s="12" t="s">
        <v>37</v>
      </c>
      <c r="AM119" s="11" t="s">
        <v>36</v>
      </c>
      <c r="AN119" s="12" t="s">
        <v>37</v>
      </c>
      <c r="AO119" s="11" t="s">
        <v>36</v>
      </c>
      <c r="AP119" s="12" t="s">
        <v>37</v>
      </c>
      <c r="AQ119" s="11" t="s">
        <v>36</v>
      </c>
      <c r="AR119" s="12" t="s">
        <v>37</v>
      </c>
      <c r="AS119" s="12" t="s">
        <v>38</v>
      </c>
    </row>
    <row r="120" customFormat="false" ht="13.8" hidden="false" customHeight="false" outlineLevel="0" collapsed="false">
      <c r="A120" s="17" t="s">
        <v>78</v>
      </c>
      <c r="B120" s="18" t="n">
        <v>27618</v>
      </c>
      <c r="C120" s="18" t="n">
        <v>69</v>
      </c>
      <c r="D120" s="18" t="n">
        <v>2057.64318181818</v>
      </c>
      <c r="E120" s="18" t="n">
        <v>1376.31045454545</v>
      </c>
      <c r="F120" s="18" t="n">
        <v>937</v>
      </c>
      <c r="G120" s="18" t="n">
        <v>1878</v>
      </c>
      <c r="H120" s="18" t="n">
        <v>226</v>
      </c>
      <c r="I120" s="18" t="n">
        <v>1952.58</v>
      </c>
      <c r="J120" s="19" t="n">
        <v>0.129260026110301</v>
      </c>
      <c r="K120" s="18" t="n">
        <v>1346101</v>
      </c>
      <c r="L120" s="18" t="n">
        <v>37559904</v>
      </c>
      <c r="M120" s="18" t="n">
        <f aca="false">+K120+L120</f>
        <v>38906005</v>
      </c>
      <c r="O120" s="20" t="n">
        <f aca="false">AS120/AS145</f>
        <v>0.129260026110301</v>
      </c>
      <c r="P120" s="21" t="n">
        <f aca="false">ROUND(K145*O120,0)</f>
        <v>1346101</v>
      </c>
      <c r="Q120" s="22" t="n">
        <f aca="false">O120-J120</f>
        <v>0</v>
      </c>
      <c r="R120" s="23" t="n">
        <f aca="false">P120-K120</f>
        <v>0</v>
      </c>
      <c r="S120" s="61"/>
      <c r="T120" s="21"/>
      <c r="U120" s="21"/>
      <c r="V120" s="21"/>
      <c r="W120" s="21"/>
      <c r="X120" s="21"/>
      <c r="Y120" s="21"/>
      <c r="Z120" s="21"/>
      <c r="AB120" s="21" t="n">
        <f aca="false">B120+T120</f>
        <v>27618</v>
      </c>
      <c r="AC120" s="21" t="n">
        <f aca="false">C120+U120</f>
        <v>69</v>
      </c>
      <c r="AD120" s="21" t="n">
        <f aca="false">D120+V120+W120</f>
        <v>2057.64318181818</v>
      </c>
      <c r="AE120" s="21" t="n">
        <f aca="false">E120+W120</f>
        <v>1376.31045454545</v>
      </c>
      <c r="AF120" s="21" t="n">
        <f aca="false">F120+X120</f>
        <v>937</v>
      </c>
      <c r="AG120" s="21" t="n">
        <f aca="false">I120+Y120+0.33*Z120</f>
        <v>1952.58</v>
      </c>
      <c r="AI120" s="24" t="n">
        <f aca="false">IF(AC120&gt;0,AB120/AC120,0)</f>
        <v>400.260869565217</v>
      </c>
      <c r="AJ120" s="25" t="n">
        <f aca="false">EXP((((AI120-AI145)/AI146+2)/4-1.9)^3)</f>
        <v>0.514383189177013</v>
      </c>
      <c r="AK120" s="26" t="n">
        <f aca="false">AB120/AD120</f>
        <v>13.4221522196069</v>
      </c>
      <c r="AL120" s="25" t="n">
        <f aca="false">EXP((((AK120-AK145)/AK146+2)/4-1.9)^3)</f>
        <v>0.0104741152533134</v>
      </c>
      <c r="AM120" s="25" t="n">
        <f aca="false">AE120/AD120</f>
        <v>0.668877124424126</v>
      </c>
      <c r="AN120" s="25" t="n">
        <f aca="false">EXP((((AM120-AM145)/AM146+2)/4-1.9)^3)</f>
        <v>0.0999522664043339</v>
      </c>
      <c r="AO120" s="25" t="n">
        <f aca="false">AF120/AD120</f>
        <v>0.455375357729441</v>
      </c>
      <c r="AP120" s="25" t="n">
        <f aca="false">EXP((((AO120-AO145)/AO146+2)/4-1.9)^3)</f>
        <v>0.636850830883794</v>
      </c>
      <c r="AQ120" s="25" t="n">
        <f aca="false">AG120/AD120</f>
        <v>0.948940038415531</v>
      </c>
      <c r="AR120" s="25" t="n">
        <f aca="false">EXP((((AQ120-AQ145)/AQ146+2)/4-1.9)^3)</f>
        <v>0.506524921362667</v>
      </c>
      <c r="AS120" s="25" t="n">
        <f aca="false">0.01*AJ120+0.15*AL120+0.24*AN120+0.25*AP120+0.35*AR120</f>
        <v>0.367199923314689</v>
      </c>
    </row>
    <row r="121" customFormat="false" ht="13.8" hidden="false" customHeight="false" outlineLevel="0" collapsed="false">
      <c r="A121" s="28" t="s">
        <v>79</v>
      </c>
      <c r="B121" s="29" t="n">
        <v>23273</v>
      </c>
      <c r="C121" s="29" t="n">
        <v>48</v>
      </c>
      <c r="D121" s="29" t="n">
        <v>2011.50272727273</v>
      </c>
      <c r="E121" s="29" t="n">
        <v>1364.53386363636</v>
      </c>
      <c r="F121" s="29" t="n">
        <v>734</v>
      </c>
      <c r="G121" s="29" t="n">
        <v>1693</v>
      </c>
      <c r="H121" s="29" t="n">
        <v>154</v>
      </c>
      <c r="I121" s="29" t="n">
        <v>1743.82</v>
      </c>
      <c r="J121" s="30" t="n">
        <v>0.100445497003693</v>
      </c>
      <c r="K121" s="29" t="n">
        <v>1046029</v>
      </c>
      <c r="L121" s="29" t="n">
        <v>23953964</v>
      </c>
      <c r="M121" s="29" t="n">
        <f aca="false">+K121+L121</f>
        <v>24999993</v>
      </c>
      <c r="O121" s="20" t="n">
        <f aca="false">AS121/AS145</f>
        <v>0.100445497003692</v>
      </c>
      <c r="P121" s="31" t="n">
        <f aca="false">ROUND(K145*O121,0)</f>
        <v>1046029</v>
      </c>
      <c r="Q121" s="32" t="n">
        <f aca="false">O121-J121</f>
        <v>-7.49400541621981E-016</v>
      </c>
      <c r="R121" s="33" t="n">
        <f aca="false">P121-K121</f>
        <v>0</v>
      </c>
      <c r="S121" s="61"/>
      <c r="T121" s="31"/>
      <c r="U121" s="31"/>
      <c r="V121" s="31"/>
      <c r="W121" s="31"/>
      <c r="X121" s="31"/>
      <c r="Y121" s="31"/>
      <c r="Z121" s="31"/>
      <c r="AB121" s="31" t="n">
        <f aca="false">B121+T121</f>
        <v>23273</v>
      </c>
      <c r="AC121" s="31" t="n">
        <f aca="false">C121+U121</f>
        <v>48</v>
      </c>
      <c r="AD121" s="31" t="n">
        <f aca="false">D121+V121+W121</f>
        <v>2011.50272727273</v>
      </c>
      <c r="AE121" s="31" t="n">
        <f aca="false">E121+W121</f>
        <v>1364.53386363636</v>
      </c>
      <c r="AF121" s="31" t="n">
        <f aca="false">F121+X121</f>
        <v>734</v>
      </c>
      <c r="AG121" s="31" t="n">
        <f aca="false">I121+Y121+0.33*Z121</f>
        <v>1743.82</v>
      </c>
      <c r="AI121" s="34" t="n">
        <f aca="false">IF(AC121&gt;0,AB121/AC121,0)</f>
        <v>484.854166666667</v>
      </c>
      <c r="AJ121" s="35" t="n">
        <f aca="false">EXP((((AI121-AI145)/AI146+2)/4-1.9)^3)</f>
        <v>0.774265727968242</v>
      </c>
      <c r="AK121" s="36" t="n">
        <f aca="false">AB121/AD121</f>
        <v>11.5699569702073</v>
      </c>
      <c r="AL121" s="35" t="n">
        <f aca="false">EXP((((AK121-AK145)/AK146+2)/4-1.9)^3)</f>
        <v>0.00418956267985064</v>
      </c>
      <c r="AM121" s="35" t="n">
        <f aca="false">AE121/AD121</f>
        <v>0.678365405691719</v>
      </c>
      <c r="AN121" s="35" t="n">
        <f aca="false">EXP((((AM121-AM145)/AM146+2)/4-1.9)^3)</f>
        <v>0.109878081847954</v>
      </c>
      <c r="AO121" s="35" t="n">
        <f aca="false">AF121/AD121</f>
        <v>0.364901319818336</v>
      </c>
      <c r="AP121" s="35" t="n">
        <f aca="false">EXP((((AO121-AO145)/AO146+2)/4-1.9)^3)</f>
        <v>0.418720370301964</v>
      </c>
      <c r="AQ121" s="35" t="n">
        <f aca="false">AG121/AD121</f>
        <v>0.866924004803282</v>
      </c>
      <c r="AR121" s="35" t="n">
        <f aca="false">EXP((((AQ121-AQ145)/AQ146+2)/4-1.9)^3)</f>
        <v>0.416920347986195</v>
      </c>
      <c r="AS121" s="25" t="n">
        <f aca="false">0.01*AJ121+0.15*AL121+0.24*AN121+0.25*AP121+0.35*AR121</f>
        <v>0.285344045695828</v>
      </c>
    </row>
    <row r="122" customFormat="false" ht="13.8" hidden="false" customHeight="false" outlineLevel="0" collapsed="false">
      <c r="A122" s="28" t="s">
        <v>80</v>
      </c>
      <c r="B122" s="29" t="n">
        <v>24450</v>
      </c>
      <c r="C122" s="29" t="n">
        <v>92</v>
      </c>
      <c r="D122" s="29" t="n">
        <v>1373.07886363636</v>
      </c>
      <c r="E122" s="29" t="n">
        <v>1028.72090909091</v>
      </c>
      <c r="F122" s="29" t="n">
        <v>408</v>
      </c>
      <c r="G122" s="29" t="n">
        <v>829</v>
      </c>
      <c r="H122" s="29" t="n">
        <v>50</v>
      </c>
      <c r="I122" s="29" t="n">
        <v>845.5</v>
      </c>
      <c r="J122" s="30" t="n">
        <v>0.0673128276710693</v>
      </c>
      <c r="K122" s="29" t="n">
        <v>700989</v>
      </c>
      <c r="L122" s="29" t="n">
        <v>14535174</v>
      </c>
      <c r="M122" s="29" t="n">
        <f aca="false">+K122+L122</f>
        <v>15236163</v>
      </c>
      <c r="O122" s="20" t="n">
        <f aca="false">AS122/AS145</f>
        <v>0.0673128276710695</v>
      </c>
      <c r="P122" s="31" t="n">
        <f aca="false">ROUND(K145*O122,0)</f>
        <v>700989</v>
      </c>
      <c r="Q122" s="32" t="n">
        <f aca="false">O122-J122</f>
        <v>0</v>
      </c>
      <c r="R122" s="33" t="n">
        <f aca="false">P122-K122</f>
        <v>0</v>
      </c>
      <c r="S122" s="61"/>
      <c r="T122" s="31"/>
      <c r="U122" s="31"/>
      <c r="V122" s="31"/>
      <c r="W122" s="31"/>
      <c r="X122" s="31"/>
      <c r="Y122" s="31"/>
      <c r="Z122" s="31"/>
      <c r="AB122" s="31" t="n">
        <f aca="false">B122+T122</f>
        <v>24450</v>
      </c>
      <c r="AC122" s="31" t="n">
        <f aca="false">C122+U122</f>
        <v>92</v>
      </c>
      <c r="AD122" s="31" t="n">
        <f aca="false">D122+V122+W122</f>
        <v>1373.07886363636</v>
      </c>
      <c r="AE122" s="31" t="n">
        <f aca="false">E122+W122</f>
        <v>1028.72090909091</v>
      </c>
      <c r="AF122" s="31" t="n">
        <f aca="false">F122+X122</f>
        <v>408</v>
      </c>
      <c r="AG122" s="31" t="n">
        <f aca="false">I122+Y122+0.33*Z122</f>
        <v>845.5</v>
      </c>
      <c r="AI122" s="34" t="n">
        <f aca="false">IF(AC122&gt;0,AB122/AC122,0)</f>
        <v>265.760869565217</v>
      </c>
      <c r="AJ122" s="35" t="n">
        <f aca="false">EXP((((AI122-AI145)/AI146+2)/4-1.9)^3)</f>
        <v>0.141127633575639</v>
      </c>
      <c r="AK122" s="36" t="n">
        <f aca="false">AB122/AD122</f>
        <v>17.806697523002</v>
      </c>
      <c r="AL122" s="35" t="n">
        <f aca="false">EXP((((AK122-AK145)/AK146+2)/4-1.9)^3)</f>
        <v>0.0602425673743826</v>
      </c>
      <c r="AM122" s="35" t="n">
        <f aca="false">AE122/AD122</f>
        <v>0.749207446370938</v>
      </c>
      <c r="AN122" s="35" t="n">
        <f aca="false">EXP((((AM122-AM145)/AM146+2)/4-1.9)^3)</f>
        <v>0.205539323592652</v>
      </c>
      <c r="AO122" s="35" t="n">
        <f aca="false">AF122/AD122</f>
        <v>0.297142437193653</v>
      </c>
      <c r="AP122" s="35" t="n">
        <f aca="false">EXP((((AO122-AO145)/AO146+2)/4-1.9)^3)</f>
        <v>0.268524964702586</v>
      </c>
      <c r="AQ122" s="35" t="n">
        <f aca="false">AG122/AD122</f>
        <v>0.615769437860867</v>
      </c>
      <c r="AR122" s="35" t="n">
        <f aca="false">EXP((((AQ122-AQ145)/AQ146+2)/4-1.9)^3)</f>
        <v>0.183751201377079</v>
      </c>
      <c r="AS122" s="25" t="n">
        <f aca="false">0.01*AJ122+0.15*AL122+0.24*AN122+0.25*AP122+0.35*AR122</f>
        <v>0.191221260761774</v>
      </c>
    </row>
    <row r="123" customFormat="false" ht="13.8" hidden="false" customHeight="false" outlineLevel="0" collapsed="false">
      <c r="A123" s="28" t="s">
        <v>81</v>
      </c>
      <c r="B123" s="29" t="n">
        <v>13417</v>
      </c>
      <c r="C123" s="29" t="n">
        <v>51</v>
      </c>
      <c r="D123" s="29" t="n">
        <v>603.412272727273</v>
      </c>
      <c r="E123" s="29" t="n">
        <v>458.718181818182</v>
      </c>
      <c r="F123" s="29" t="n">
        <v>184</v>
      </c>
      <c r="G123" s="29" t="n">
        <v>342</v>
      </c>
      <c r="H123" s="29" t="n">
        <v>49</v>
      </c>
      <c r="I123" s="29" t="n">
        <v>358.17</v>
      </c>
      <c r="J123" s="30" t="n">
        <v>0.0761166856006748</v>
      </c>
      <c r="K123" s="29" t="n">
        <v>792672</v>
      </c>
      <c r="L123" s="29" t="n">
        <v>11329071</v>
      </c>
      <c r="M123" s="29" t="n">
        <f aca="false">+K123+L123</f>
        <v>12121743</v>
      </c>
      <c r="O123" s="20" t="n">
        <f aca="false">AS123/AS145</f>
        <v>0.0761166856006748</v>
      </c>
      <c r="P123" s="31" t="n">
        <f aca="false">ROUND(K145*O123,0)</f>
        <v>792672</v>
      </c>
      <c r="Q123" s="32" t="n">
        <f aca="false">O123-J123</f>
        <v>0</v>
      </c>
      <c r="R123" s="33" t="n">
        <f aca="false">P123-K123</f>
        <v>0</v>
      </c>
      <c r="S123" s="61"/>
      <c r="T123" s="31"/>
      <c r="U123" s="31"/>
      <c r="V123" s="31"/>
      <c r="W123" s="31"/>
      <c r="X123" s="31"/>
      <c r="Y123" s="31"/>
      <c r="Z123" s="31"/>
      <c r="AB123" s="31" t="n">
        <f aca="false">B123+T123</f>
        <v>13417</v>
      </c>
      <c r="AC123" s="31" t="n">
        <f aca="false">C123+U123</f>
        <v>51</v>
      </c>
      <c r="AD123" s="31" t="n">
        <f aca="false">D123+V123+W123</f>
        <v>603.412272727273</v>
      </c>
      <c r="AE123" s="31" t="n">
        <f aca="false">E123+W123</f>
        <v>458.718181818182</v>
      </c>
      <c r="AF123" s="31" t="n">
        <f aca="false">F123+X123</f>
        <v>184</v>
      </c>
      <c r="AG123" s="31" t="n">
        <f aca="false">I123+Y123+0.33*Z123</f>
        <v>358.17</v>
      </c>
      <c r="AI123" s="34" t="n">
        <f aca="false">IF(AC123&gt;0,AB123/AC123,0)</f>
        <v>263.078431372549</v>
      </c>
      <c r="AJ123" s="35" t="n">
        <f aca="false">EXP((((AI123-AI145)/AI146+2)/4-1.9)^3)</f>
        <v>0.136186433403352</v>
      </c>
      <c r="AK123" s="36" t="n">
        <f aca="false">AB123/AD123</f>
        <v>22.2352123190311</v>
      </c>
      <c r="AL123" s="35" t="n">
        <f aca="false">EXP((((AK123-AK145)/AK146+2)/4-1.9)^3)</f>
        <v>0.208716603040046</v>
      </c>
      <c r="AM123" s="35" t="n">
        <f aca="false">AE123/AD123</f>
        <v>0.760206914163164</v>
      </c>
      <c r="AN123" s="35" t="n">
        <f aca="false">EXP((((AM123-AM145)/AM146+2)/4-1.9)^3)</f>
        <v>0.223791786495571</v>
      </c>
      <c r="AO123" s="35" t="n">
        <f aca="false">AF123/AD123</f>
        <v>0.304932478698794</v>
      </c>
      <c r="AP123" s="35" t="n">
        <f aca="false">EXP((((AO123-AO145)/AO146+2)/4-1.9)^3)</f>
        <v>0.284382865429998</v>
      </c>
      <c r="AQ123" s="35" t="n">
        <f aca="false">AG123/AD123</f>
        <v>0.593574271171451</v>
      </c>
      <c r="AR123" s="35" t="n">
        <f aca="false">EXP((((AQ123-AQ145)/AQ146+2)/4-1.9)^3)</f>
        <v>0.167874362984132</v>
      </c>
      <c r="AS123" s="25" t="n">
        <f aca="false">0.01*AJ123+0.15*AL123+0.24*AN123+0.25*AP123+0.35*AR123</f>
        <v>0.216231126950923</v>
      </c>
    </row>
    <row r="124" customFormat="false" ht="13.8" hidden="false" customHeight="false" outlineLevel="0" collapsed="false">
      <c r="A124" s="28" t="s">
        <v>82</v>
      </c>
      <c r="B124" s="29" t="n">
        <v>15303</v>
      </c>
      <c r="C124" s="29" t="n">
        <v>65</v>
      </c>
      <c r="D124" s="29" t="n">
        <v>635.724090909091</v>
      </c>
      <c r="E124" s="29" t="n">
        <v>359.082272727273</v>
      </c>
      <c r="F124" s="29" t="n">
        <v>143</v>
      </c>
      <c r="G124" s="29" t="n">
        <v>336</v>
      </c>
      <c r="H124" s="29" t="n">
        <v>4</v>
      </c>
      <c r="I124" s="29" t="n">
        <v>337.32</v>
      </c>
      <c r="J124" s="30" t="n">
        <v>0.0474529579601782</v>
      </c>
      <c r="K124" s="29" t="n">
        <v>494170</v>
      </c>
      <c r="L124" s="29" t="n">
        <v>11187661</v>
      </c>
      <c r="M124" s="29" t="n">
        <f aca="false">+K124+L124</f>
        <v>11681831</v>
      </c>
      <c r="O124" s="20" t="n">
        <f aca="false">AS124/AS145</f>
        <v>0.047452957960178</v>
      </c>
      <c r="P124" s="31" t="n">
        <f aca="false">ROUND(K145*O124,0)</f>
        <v>494170</v>
      </c>
      <c r="Q124" s="32" t="n">
        <f aca="false">O124-J124</f>
        <v>-1.73472347597681E-016</v>
      </c>
      <c r="R124" s="33" t="n">
        <f aca="false">P124-K124</f>
        <v>0</v>
      </c>
      <c r="S124" s="61"/>
      <c r="T124" s="31"/>
      <c r="U124" s="31"/>
      <c r="V124" s="31"/>
      <c r="W124" s="31"/>
      <c r="X124" s="31"/>
      <c r="Y124" s="31"/>
      <c r="Z124" s="31"/>
      <c r="AB124" s="31" t="n">
        <f aca="false">B124+T124</f>
        <v>15303</v>
      </c>
      <c r="AC124" s="31" t="n">
        <f aca="false">C124+U124</f>
        <v>65</v>
      </c>
      <c r="AD124" s="31" t="n">
        <f aca="false">D124+V124+W124</f>
        <v>635.724090909091</v>
      </c>
      <c r="AE124" s="31" t="n">
        <f aca="false">E124+W124</f>
        <v>359.082272727273</v>
      </c>
      <c r="AF124" s="31" t="n">
        <f aca="false">F124+X124</f>
        <v>143</v>
      </c>
      <c r="AG124" s="31" t="n">
        <f aca="false">I124+Y124+0.33*Z124</f>
        <v>337.32</v>
      </c>
      <c r="AI124" s="34" t="n">
        <f aca="false">IF(AC124&gt;0,AB124/AC124,0)</f>
        <v>235.430769230769</v>
      </c>
      <c r="AJ124" s="35" t="n">
        <f aca="false">EXP((((AI124-AI145)/AI146+2)/4-1.9)^3)</f>
        <v>0.0919434483390772</v>
      </c>
      <c r="AK124" s="36" t="n">
        <f aca="false">AB124/AD124</f>
        <v>24.0717635509401</v>
      </c>
      <c r="AL124" s="35" t="n">
        <f aca="false">EXP((((AK124-AK145)/AK146+2)/4-1.9)^3)</f>
        <v>0.306012013553238</v>
      </c>
      <c r="AM124" s="35" t="n">
        <f aca="false">AE124/AD124</f>
        <v>0.56483980686304</v>
      </c>
      <c r="AN124" s="35" t="n">
        <f aca="false">EXP((((AM124-AM145)/AM146+2)/4-1.9)^3)</f>
        <v>0.0294726293673913</v>
      </c>
      <c r="AO124" s="35" t="n">
        <f aca="false">AF124/AD124</f>
        <v>0.224940350766806</v>
      </c>
      <c r="AP124" s="35" t="n">
        <f aca="false">EXP((((AO124-AO145)/AO146+2)/4-1.9)^3)</f>
        <v>0.144891857473278</v>
      </c>
      <c r="AQ124" s="35" t="n">
        <f aca="false">AG124/AD124</f>
        <v>0.530607546298315</v>
      </c>
      <c r="AR124" s="35" t="n">
        <f aca="false">EXP((((AQ124-AQ145)/AQ146+2)/4-1.9)^3)</f>
        <v>0.127674319768044</v>
      </c>
      <c r="AS124" s="25" t="n">
        <f aca="false">0.01*AJ124+0.15*AL124+0.24*AN124+0.25*AP124+0.35*AR124</f>
        <v>0.134803643851685</v>
      </c>
    </row>
    <row r="125" customFormat="false" ht="13.8" hidden="false" customHeight="false" outlineLevel="0" collapsed="false">
      <c r="A125" s="28" t="s">
        <v>83</v>
      </c>
      <c r="B125" s="29" t="n">
        <v>18215</v>
      </c>
      <c r="C125" s="29" t="n">
        <v>65</v>
      </c>
      <c r="D125" s="29" t="n">
        <v>980.007045454545</v>
      </c>
      <c r="E125" s="29" t="n">
        <v>625.271363636364</v>
      </c>
      <c r="F125" s="29" t="n">
        <v>206</v>
      </c>
      <c r="G125" s="29" t="n">
        <v>386</v>
      </c>
      <c r="H125" s="29" t="n">
        <v>41</v>
      </c>
      <c r="I125" s="29" t="n">
        <v>399.53</v>
      </c>
      <c r="J125" s="30" t="n">
        <v>0.0303396302474881</v>
      </c>
      <c r="K125" s="29" t="n">
        <v>315954</v>
      </c>
      <c r="L125" s="29" t="n">
        <v>11980813</v>
      </c>
      <c r="M125" s="29" t="n">
        <f aca="false">+K125+L125</f>
        <v>12296767</v>
      </c>
      <c r="O125" s="20" t="n">
        <f aca="false">AS125/AS145</f>
        <v>0.0303396302474881</v>
      </c>
      <c r="P125" s="31" t="n">
        <f aca="false">ROUND(K145*O125,0)</f>
        <v>315954</v>
      </c>
      <c r="Q125" s="32" t="n">
        <f aca="false">O125-J125</f>
        <v>0</v>
      </c>
      <c r="R125" s="33" t="n">
        <f aca="false">P125-K125</f>
        <v>0</v>
      </c>
      <c r="S125" s="61"/>
      <c r="T125" s="31"/>
      <c r="U125" s="31"/>
      <c r="V125" s="31"/>
      <c r="W125" s="31"/>
      <c r="X125" s="31"/>
      <c r="Y125" s="31"/>
      <c r="Z125" s="31"/>
      <c r="AB125" s="31" t="n">
        <f aca="false">B125+T125</f>
        <v>18215</v>
      </c>
      <c r="AC125" s="31" t="n">
        <f aca="false">C125+U125</f>
        <v>65</v>
      </c>
      <c r="AD125" s="31" t="n">
        <f aca="false">D125+V125+W125</f>
        <v>980.007045454545</v>
      </c>
      <c r="AE125" s="31" t="n">
        <f aca="false">E125+W125</f>
        <v>625.271363636364</v>
      </c>
      <c r="AF125" s="31" t="n">
        <f aca="false">F125+X125</f>
        <v>206</v>
      </c>
      <c r="AG125" s="31" t="n">
        <f aca="false">I125+Y125+0.33*Z125</f>
        <v>399.53</v>
      </c>
      <c r="AI125" s="34" t="n">
        <f aca="false">IF(AC125&gt;0,AB125/AC125,0)</f>
        <v>280.230769230769</v>
      </c>
      <c r="AJ125" s="35" t="n">
        <f aca="false">EXP((((AI125-AI145)/AI146+2)/4-1.9)^3)</f>
        <v>0.169798645887918</v>
      </c>
      <c r="AK125" s="36" t="n">
        <f aca="false">AB125/AD125</f>
        <v>18.5866010703541</v>
      </c>
      <c r="AL125" s="35" t="n">
        <f aca="false">EXP((((AK125-AK145)/AK146+2)/4-1.9)^3)</f>
        <v>0.0776970392621685</v>
      </c>
      <c r="AM125" s="35" t="n">
        <f aca="false">AE125/AD125</f>
        <v>0.638027416778776</v>
      </c>
      <c r="AN125" s="35" t="n">
        <f aca="false">EXP((((AM125-AM145)/AM146+2)/4-1.9)^3)</f>
        <v>0.072112467098216</v>
      </c>
      <c r="AO125" s="35" t="n">
        <f aca="false">AF125/AD125</f>
        <v>0.210202570436066</v>
      </c>
      <c r="AP125" s="35" t="n">
        <f aca="false">EXP((((AO125-AO145)/AO146+2)/4-1.9)^3)</f>
        <v>0.125220796314824</v>
      </c>
      <c r="AQ125" s="35" t="n">
        <f aca="false">AG125/AD125</f>
        <v>0.407680742554959</v>
      </c>
      <c r="AR125" s="35" t="n">
        <f aca="false">EXP((((AQ125-AQ145)/AQ146+2)/4-1.9)^3)</f>
        <v>0.0692103665639453</v>
      </c>
      <c r="AS125" s="25" t="n">
        <f aca="false">0.01*AJ125+0.15*AL125+0.24*AN125+0.25*AP125+0.35*AR125</f>
        <v>0.0861883618278631</v>
      </c>
    </row>
    <row r="126" customFormat="false" ht="13.8" hidden="false" customHeight="false" outlineLevel="0" collapsed="false">
      <c r="A126" s="28" t="s">
        <v>84</v>
      </c>
      <c r="B126" s="29" t="n">
        <v>12165</v>
      </c>
      <c r="C126" s="29" t="n">
        <v>59</v>
      </c>
      <c r="D126" s="29" t="n">
        <v>896.880681818182</v>
      </c>
      <c r="E126" s="29" t="n">
        <v>522.280454545455</v>
      </c>
      <c r="F126" s="29" t="n">
        <v>184</v>
      </c>
      <c r="G126" s="29" t="n">
        <v>392</v>
      </c>
      <c r="H126" s="29" t="n">
        <v>40</v>
      </c>
      <c r="I126" s="29" t="n">
        <v>405.2</v>
      </c>
      <c r="J126" s="30" t="n">
        <v>0.0251454481165735</v>
      </c>
      <c r="K126" s="29" t="n">
        <v>261862</v>
      </c>
      <c r="L126" s="29" t="n">
        <v>9142171</v>
      </c>
      <c r="M126" s="29" t="n">
        <f aca="false">+K126+L126</f>
        <v>9404033</v>
      </c>
      <c r="O126" s="20" t="n">
        <f aca="false">AS126/AS145</f>
        <v>0.0251454481165735</v>
      </c>
      <c r="P126" s="31" t="n">
        <f aca="false">ROUND(K145*O126,0)</f>
        <v>261862</v>
      </c>
      <c r="Q126" s="32" t="n">
        <f aca="false">O126-J126</f>
        <v>0</v>
      </c>
      <c r="R126" s="33" t="n">
        <f aca="false">P126-K126</f>
        <v>0</v>
      </c>
      <c r="S126" s="61"/>
      <c r="T126" s="31"/>
      <c r="U126" s="31"/>
      <c r="V126" s="31"/>
      <c r="W126" s="31"/>
      <c r="X126" s="31"/>
      <c r="Y126" s="31"/>
      <c r="Z126" s="31"/>
      <c r="AB126" s="31" t="n">
        <f aca="false">B126+T126</f>
        <v>12165</v>
      </c>
      <c r="AC126" s="31" t="n">
        <f aca="false">C126+U126</f>
        <v>59</v>
      </c>
      <c r="AD126" s="31" t="n">
        <f aca="false">D126+V126+W126</f>
        <v>896.880681818182</v>
      </c>
      <c r="AE126" s="31" t="n">
        <f aca="false">E126+W126</f>
        <v>522.280454545455</v>
      </c>
      <c r="AF126" s="31" t="n">
        <f aca="false">F126+X126</f>
        <v>184</v>
      </c>
      <c r="AG126" s="31" t="n">
        <f aca="false">I126+Y126+0.33*Z126</f>
        <v>405.2</v>
      </c>
      <c r="AI126" s="34" t="n">
        <f aca="false">IF(AC126&gt;0,AB126/AC126,0)</f>
        <v>206.186440677966</v>
      </c>
      <c r="AJ126" s="35" t="n">
        <f aca="false">EXP((((AI126-AI145)/AI146+2)/4-1.9)^3)</f>
        <v>0.0575588882498404</v>
      </c>
      <c r="AK126" s="36" t="n">
        <f aca="false">AB126/AD126</f>
        <v>13.5636771385674</v>
      </c>
      <c r="AL126" s="35" t="n">
        <f aca="false">EXP((((AK126-AK145)/AK146+2)/4-1.9)^3)</f>
        <v>0.011182805650941</v>
      </c>
      <c r="AM126" s="35" t="n">
        <f aca="false">AE126/AD126</f>
        <v>0.582329918720819</v>
      </c>
      <c r="AN126" s="35" t="n">
        <f aca="false">EXP((((AM126-AM145)/AM146+2)/4-1.9)^3)</f>
        <v>0.0370877043382777</v>
      </c>
      <c r="AO126" s="35" t="n">
        <f aca="false">AF126/AD126</f>
        <v>0.205155494738709</v>
      </c>
      <c r="AP126" s="35" t="n">
        <f aca="false">EXP((((AO126-AO145)/AO146+2)/4-1.9)^3)</f>
        <v>0.118922461035625</v>
      </c>
      <c r="AQ126" s="35" t="n">
        <f aca="false">AG126/AD126</f>
        <v>0.451788078631114</v>
      </c>
      <c r="AR126" s="35" t="n">
        <f aca="false">EXP((((AQ126-AQ145)/AQ146+2)/4-1.9)^3)</f>
        <v>0.0872803826139858</v>
      </c>
      <c r="AS126" s="25" t="n">
        <f aca="false">0.01*AJ126+0.15*AL126+0.24*AN126+0.25*AP126+0.35*AR126</f>
        <v>0.0714328079451275</v>
      </c>
    </row>
    <row r="127" customFormat="false" ht="13.8" hidden="false" customHeight="false" outlineLevel="0" collapsed="false">
      <c r="A127" s="28" t="s">
        <v>85</v>
      </c>
      <c r="B127" s="29" t="n">
        <v>9557</v>
      </c>
      <c r="C127" s="29" t="n">
        <v>51</v>
      </c>
      <c r="D127" s="29" t="n">
        <v>558.524318181818</v>
      </c>
      <c r="E127" s="29" t="n">
        <v>340.024545454545</v>
      </c>
      <c r="F127" s="29" t="n">
        <v>58</v>
      </c>
      <c r="G127" s="29" t="n">
        <v>268</v>
      </c>
      <c r="H127" s="29" t="n">
        <v>28</v>
      </c>
      <c r="I127" s="29" t="n">
        <v>277.24</v>
      </c>
      <c r="J127" s="30" t="n">
        <v>0.0234788938795747</v>
      </c>
      <c r="K127" s="29" t="n">
        <v>244507</v>
      </c>
      <c r="L127" s="29" t="n">
        <v>9037545</v>
      </c>
      <c r="M127" s="29" t="n">
        <f aca="false">+K127+L127</f>
        <v>9282052</v>
      </c>
      <c r="O127" s="20" t="n">
        <f aca="false">AS127/AS145</f>
        <v>0.0234788938795746</v>
      </c>
      <c r="P127" s="31" t="n">
        <f aca="false">ROUND(K145*O127,0)</f>
        <v>244507</v>
      </c>
      <c r="Q127" s="32" t="n">
        <f aca="false">O127-J127</f>
        <v>0</v>
      </c>
      <c r="R127" s="33" t="n">
        <f aca="false">P127-K127</f>
        <v>0</v>
      </c>
      <c r="S127" s="61"/>
      <c r="T127" s="31"/>
      <c r="U127" s="31"/>
      <c r="V127" s="31"/>
      <c r="W127" s="31"/>
      <c r="X127" s="31"/>
      <c r="Y127" s="31"/>
      <c r="Z127" s="31"/>
      <c r="AB127" s="31" t="n">
        <f aca="false">B127+T127</f>
        <v>9557</v>
      </c>
      <c r="AC127" s="31" t="n">
        <f aca="false">C127+U127</f>
        <v>51</v>
      </c>
      <c r="AD127" s="31" t="n">
        <f aca="false">D127+V127+W127</f>
        <v>558.524318181818</v>
      </c>
      <c r="AE127" s="31" t="n">
        <f aca="false">E127+W127</f>
        <v>340.024545454545</v>
      </c>
      <c r="AF127" s="31" t="n">
        <f aca="false">F127+X127</f>
        <v>58</v>
      </c>
      <c r="AG127" s="31" t="n">
        <f aca="false">I127+Y127+0.33*Z127</f>
        <v>277.24</v>
      </c>
      <c r="AI127" s="34" t="n">
        <f aca="false">IF(AC127&gt;0,AB127/AC127,0)</f>
        <v>187.392156862745</v>
      </c>
      <c r="AJ127" s="35" t="n">
        <f aca="false">EXP((((AI127-AI145)/AI146+2)/4-1.9)^3)</f>
        <v>0.0413312943844293</v>
      </c>
      <c r="AK127" s="36" t="n">
        <f aca="false">AB127/AD127</f>
        <v>17.1111618400273</v>
      </c>
      <c r="AL127" s="35" t="n">
        <f aca="false">EXP((((AK127-AK145)/AK146+2)/4-1.9)^3)</f>
        <v>0.0473555513795666</v>
      </c>
      <c r="AM127" s="35" t="n">
        <f aca="false">AE127/AD127</f>
        <v>0.608790941388977</v>
      </c>
      <c r="AN127" s="35" t="n">
        <f aca="false">EXP((((AM127-AM145)/AM146+2)/4-1.9)^3)</f>
        <v>0.0515033077697487</v>
      </c>
      <c r="AO127" s="35" t="n">
        <f aca="false">AF127/AD127</f>
        <v>0.103845075517588</v>
      </c>
      <c r="AP127" s="35" t="n">
        <f aca="false">EXP((((AO127-AO145)/AO146+2)/4-1.9)^3)</f>
        <v>0.0349534835659922</v>
      </c>
      <c r="AQ127" s="35" t="n">
        <f aca="false">AG127/AD127</f>
        <v>0.496379460974069</v>
      </c>
      <c r="AR127" s="35" t="n">
        <f aca="false">EXP((((AQ127-AQ145)/AQ146+2)/4-1.9)^3)</f>
        <v>0.108807644335116</v>
      </c>
      <c r="AS127" s="25" t="n">
        <f aca="false">0.01*AJ127+0.15*AL127+0.24*AN127+0.25*AP127+0.35*AR127</f>
        <v>0.0666984859243076</v>
      </c>
    </row>
    <row r="128" customFormat="false" ht="13.8" hidden="false" customHeight="false" outlineLevel="0" collapsed="false">
      <c r="A128" s="28" t="s">
        <v>86</v>
      </c>
      <c r="B128" s="29" t="n">
        <v>15060</v>
      </c>
      <c r="C128" s="29" t="n">
        <v>61</v>
      </c>
      <c r="D128" s="29" t="n">
        <v>871.540681818182</v>
      </c>
      <c r="E128" s="29" t="n">
        <v>484.164545454545</v>
      </c>
      <c r="F128" s="29" t="n">
        <v>114</v>
      </c>
      <c r="G128" s="29" t="n">
        <v>293</v>
      </c>
      <c r="H128" s="29" t="n">
        <v>32</v>
      </c>
      <c r="I128" s="29" t="n">
        <v>303.56</v>
      </c>
      <c r="J128" s="30" t="n">
        <v>0.0157503946900848</v>
      </c>
      <c r="K128" s="29" t="n">
        <v>164023</v>
      </c>
      <c r="L128" s="29" t="n">
        <v>3856998</v>
      </c>
      <c r="M128" s="29" t="n">
        <f aca="false">+K128+L128</f>
        <v>4021021</v>
      </c>
      <c r="O128" s="20" t="n">
        <f aca="false">AS128/AS145</f>
        <v>0.0157503946900847</v>
      </c>
      <c r="P128" s="31" t="n">
        <f aca="false">ROUND(K145*O128,0)</f>
        <v>164023</v>
      </c>
      <c r="Q128" s="32" t="n">
        <f aca="false">O128-J128</f>
        <v>-9.0205620750794E-017</v>
      </c>
      <c r="R128" s="33" t="n">
        <f aca="false">P128-K128</f>
        <v>0</v>
      </c>
      <c r="S128" s="61"/>
      <c r="T128" s="31"/>
      <c r="U128" s="31"/>
      <c r="V128" s="31"/>
      <c r="W128" s="31"/>
      <c r="X128" s="31"/>
      <c r="Y128" s="31"/>
      <c r="Z128" s="31"/>
      <c r="AB128" s="31" t="n">
        <f aca="false">B128+T128</f>
        <v>15060</v>
      </c>
      <c r="AC128" s="31" t="n">
        <f aca="false">C128+U128</f>
        <v>61</v>
      </c>
      <c r="AD128" s="31" t="n">
        <f aca="false">D128+V128+W128</f>
        <v>871.540681818182</v>
      </c>
      <c r="AE128" s="31" t="n">
        <f aca="false">E128+W128</f>
        <v>484.164545454545</v>
      </c>
      <c r="AF128" s="31" t="n">
        <f aca="false">F128+X128</f>
        <v>114</v>
      </c>
      <c r="AG128" s="31" t="n">
        <f aca="false">I128+Y128+0.33*Z128</f>
        <v>303.56</v>
      </c>
      <c r="AI128" s="34" t="n">
        <f aca="false">IF(AC128&gt;0,AB128/AC128,0)</f>
        <v>246.885245901639</v>
      </c>
      <c r="AJ128" s="35" t="n">
        <f aca="false">EXP((((AI128-AI145)/AI146+2)/4-1.9)^3)</f>
        <v>0.108815523797819</v>
      </c>
      <c r="AK128" s="36" t="n">
        <f aca="false">AB128/AD128</f>
        <v>17.2797441521402</v>
      </c>
      <c r="AL128" s="35" t="n">
        <f aca="false">EXP((((AK128-AK145)/AK146+2)/4-1.9)^3)</f>
        <v>0.0502613790053113</v>
      </c>
      <c r="AM128" s="35" t="n">
        <f aca="false">AE128/AD128</f>
        <v>0.555527189441686</v>
      </c>
      <c r="AN128" s="35" t="n">
        <f aca="false">EXP((((AM128-AM145)/AM146+2)/4-1.9)^3)</f>
        <v>0.0259674782430914</v>
      </c>
      <c r="AO128" s="35" t="n">
        <f aca="false">AF128/AD128</f>
        <v>0.130802844179547</v>
      </c>
      <c r="AP128" s="35" t="n">
        <f aca="false">EXP((((AO128-AO145)/AO146+2)/4-1.9)^3)</f>
        <v>0.0502158707419584</v>
      </c>
      <c r="AQ128" s="35" t="n">
        <f aca="false">AG128/AD128</f>
        <v>0.348302731395994</v>
      </c>
      <c r="AR128" s="35" t="n">
        <f aca="false">EXP((((AQ128-AQ145)/AQ146+2)/4-1.9)^3)</f>
        <v>0.0495141657001281</v>
      </c>
      <c r="AS128" s="25" t="n">
        <f aca="false">0.01*AJ128+0.15*AL128+0.24*AN128+0.25*AP128+0.35*AR128</f>
        <v>0.0447434825476513</v>
      </c>
    </row>
    <row r="129" customFormat="false" ht="13.8" hidden="false" customHeight="false" outlineLevel="0" collapsed="false">
      <c r="A129" s="28" t="s">
        <v>87</v>
      </c>
      <c r="B129" s="29" t="n">
        <v>5955</v>
      </c>
      <c r="C129" s="29" t="n">
        <v>53</v>
      </c>
      <c r="D129" s="29" t="n">
        <v>382.730909090909</v>
      </c>
      <c r="E129" s="29" t="n">
        <v>229.057272727273</v>
      </c>
      <c r="F129" s="29" t="n">
        <v>42</v>
      </c>
      <c r="G129" s="29" t="n">
        <v>116</v>
      </c>
      <c r="H129" s="29" t="n">
        <v>5</v>
      </c>
      <c r="I129" s="29" t="n">
        <v>117.65</v>
      </c>
      <c r="J129" s="30" t="n">
        <v>0.0133672170127874</v>
      </c>
      <c r="K129" s="29" t="n">
        <v>139205</v>
      </c>
      <c r="L129" s="29" t="n">
        <v>3710718</v>
      </c>
      <c r="M129" s="29" t="n">
        <f aca="false">+K129+L129</f>
        <v>3849923</v>
      </c>
      <c r="O129" s="20" t="n">
        <f aca="false">AS129/AS145</f>
        <v>0.0133672170127874</v>
      </c>
      <c r="P129" s="31" t="n">
        <f aca="false">ROUND(K145*O129,0)</f>
        <v>139205</v>
      </c>
      <c r="Q129" s="32" t="n">
        <f aca="false">O129-J129</f>
        <v>0</v>
      </c>
      <c r="R129" s="33" t="n">
        <f aca="false">P129-K129</f>
        <v>0</v>
      </c>
      <c r="S129" s="61"/>
      <c r="T129" s="31"/>
      <c r="U129" s="31"/>
      <c r="V129" s="31"/>
      <c r="W129" s="31"/>
      <c r="X129" s="31"/>
      <c r="Y129" s="31"/>
      <c r="Z129" s="31"/>
      <c r="AB129" s="31" t="n">
        <f aca="false">B129+T129</f>
        <v>5955</v>
      </c>
      <c r="AC129" s="31" t="n">
        <f aca="false">C129+U129</f>
        <v>53</v>
      </c>
      <c r="AD129" s="31" t="n">
        <f aca="false">D129+V129+W129</f>
        <v>382.730909090909</v>
      </c>
      <c r="AE129" s="31" t="n">
        <f aca="false">E129+W129</f>
        <v>229.057272727273</v>
      </c>
      <c r="AF129" s="31" t="n">
        <f aca="false">F129+X129</f>
        <v>42</v>
      </c>
      <c r="AG129" s="31" t="n">
        <f aca="false">I129+Y129+0.33*Z129</f>
        <v>117.65</v>
      </c>
      <c r="AI129" s="34" t="n">
        <f aca="false">IF(AC129&gt;0,AB129/AC129,0)</f>
        <v>112.358490566038</v>
      </c>
      <c r="AJ129" s="35" t="n">
        <f aca="false">EXP((((AI129-AI145)/AI146+2)/4-1.9)^3)</f>
        <v>0.00853966108489276</v>
      </c>
      <c r="AK129" s="36" t="n">
        <f aca="false">AB129/AD129</f>
        <v>15.5592345915953</v>
      </c>
      <c r="AL129" s="35" t="n">
        <f aca="false">EXP((((AK129-AK145)/AK146+2)/4-1.9)^3)</f>
        <v>0.026361318974983</v>
      </c>
      <c r="AM129" s="35" t="n">
        <f aca="false">AE129/AD129</f>
        <v>0.598481249584327</v>
      </c>
      <c r="AN129" s="35" t="n">
        <f aca="false">EXP((((AM129-AM145)/AM146+2)/4-1.9)^3)</f>
        <v>0.0454421343059307</v>
      </c>
      <c r="AO129" s="35" t="n">
        <f aca="false">AF129/AD129</f>
        <v>0.109737674701428</v>
      </c>
      <c r="AP129" s="35" t="n">
        <f aca="false">EXP((((AO129-AO145)/AO146+2)/4-1.9)^3)</f>
        <v>0.0379238808596582</v>
      </c>
      <c r="AQ129" s="35" t="n">
        <f aca="false">AG129/AD129</f>
        <v>0.307396129252929</v>
      </c>
      <c r="AR129" s="35" t="n">
        <f aca="false">EXP((((AQ129-AQ145)/AQ146+2)/4-1.9)^3)</f>
        <v>0.0387048874634363</v>
      </c>
      <c r="AS129" s="25" t="n">
        <f aca="false">0.01*AJ129+0.15*AL129+0.24*AN129+0.25*AP129+0.35*AR129</f>
        <v>0.037973387517637</v>
      </c>
    </row>
    <row r="130" customFormat="false" ht="13.8" hidden="false" customHeight="false" outlineLevel="0" collapsed="false">
      <c r="A130" s="28" t="s">
        <v>88</v>
      </c>
      <c r="B130" s="29" t="n">
        <v>7054</v>
      </c>
      <c r="C130" s="29" t="n">
        <v>40</v>
      </c>
      <c r="D130" s="29" t="n">
        <v>325.824090909091</v>
      </c>
      <c r="E130" s="29" t="n">
        <v>165.454545454545</v>
      </c>
      <c r="F130" s="29" t="n">
        <v>27</v>
      </c>
      <c r="G130" s="29" t="n">
        <v>96</v>
      </c>
      <c r="H130" s="29" t="n">
        <v>19</v>
      </c>
      <c r="I130" s="29" t="n">
        <v>102.27</v>
      </c>
      <c r="J130" s="30" t="n">
        <v>0.0180562227087746</v>
      </c>
      <c r="K130" s="29" t="n">
        <v>188036</v>
      </c>
      <c r="L130" s="29" t="n">
        <v>4103703</v>
      </c>
      <c r="M130" s="29" t="n">
        <f aca="false">+K130+L130</f>
        <v>4291739</v>
      </c>
      <c r="O130" s="20" t="n">
        <f aca="false">AS130/AS145</f>
        <v>0.0180562227087745</v>
      </c>
      <c r="P130" s="31" t="n">
        <f aca="false">ROUND(K145*O130,0)</f>
        <v>188036</v>
      </c>
      <c r="Q130" s="32" t="n">
        <f aca="false">O130-J130</f>
        <v>-6.59194920871187E-017</v>
      </c>
      <c r="R130" s="33" t="n">
        <f aca="false">P130-K130</f>
        <v>0</v>
      </c>
      <c r="S130" s="61"/>
      <c r="T130" s="31"/>
      <c r="U130" s="31"/>
      <c r="V130" s="31"/>
      <c r="W130" s="31"/>
      <c r="X130" s="31"/>
      <c r="Y130" s="31"/>
      <c r="Z130" s="31"/>
      <c r="AB130" s="31" t="n">
        <f aca="false">B130+T130</f>
        <v>7054</v>
      </c>
      <c r="AC130" s="31" t="n">
        <f aca="false">C130+U130</f>
        <v>40</v>
      </c>
      <c r="AD130" s="31" t="n">
        <f aca="false">D130+V130+W130</f>
        <v>325.824090909091</v>
      </c>
      <c r="AE130" s="31" t="n">
        <f aca="false">E130+W130</f>
        <v>165.454545454545</v>
      </c>
      <c r="AF130" s="31" t="n">
        <f aca="false">F130+X130</f>
        <v>27</v>
      </c>
      <c r="AG130" s="31" t="n">
        <f aca="false">I130+Y130+0.33*Z130</f>
        <v>102.27</v>
      </c>
      <c r="AI130" s="34" t="n">
        <f aca="false">IF(AC130&gt;0,AB130/AC130,0)</f>
        <v>176.35</v>
      </c>
      <c r="AJ130" s="35" t="n">
        <f aca="false">EXP((((AI130-AI145)/AI146+2)/4-1.9)^3)</f>
        <v>0.0336357302955699</v>
      </c>
      <c r="AK130" s="36" t="n">
        <f aca="false">AB130/AD130</f>
        <v>21.6497189643603</v>
      </c>
      <c r="AL130" s="35" t="n">
        <f aca="false">EXP((((AK130-AK145)/AK146+2)/4-1.9)^3)</f>
        <v>0.181928450007689</v>
      </c>
      <c r="AM130" s="35" t="n">
        <f aca="false">AE130/AD130</f>
        <v>0.507803290397914</v>
      </c>
      <c r="AN130" s="35" t="n">
        <f aca="false">EXP((((AM130-AM145)/AM146+2)/4-1.9)^3)</f>
        <v>0.0129382632007614</v>
      </c>
      <c r="AO130" s="35" t="n">
        <f aca="false">AF130/AD130</f>
        <v>0.0828668006858135</v>
      </c>
      <c r="AP130" s="35" t="n">
        <f aca="false">EXP((((AO130-AO145)/AO146+2)/4-1.9)^3)</f>
        <v>0.0258589857387789</v>
      </c>
      <c r="AQ130" s="35" t="n">
        <f aca="false">AG130/AD130</f>
        <v>0.313881026153264</v>
      </c>
      <c r="AR130" s="35" t="n">
        <f aca="false">EXP((((AQ130-AQ145)/AQ146+2)/4-1.9)^3)</f>
        <v>0.0402808269505578</v>
      </c>
      <c r="AS130" s="25" t="n">
        <f aca="false">0.01*AJ130+0.15*AL130+0.24*AN130+0.25*AP130+0.35*AR130</f>
        <v>0.0512938438396818</v>
      </c>
    </row>
    <row r="131" customFormat="false" ht="13.8" hidden="false" customHeight="false" outlineLevel="0" collapsed="false">
      <c r="A131" s="28" t="s">
        <v>89</v>
      </c>
      <c r="B131" s="29" t="n">
        <v>11114</v>
      </c>
      <c r="C131" s="29" t="n">
        <v>46</v>
      </c>
      <c r="D131" s="29" t="n">
        <v>474.556136363636</v>
      </c>
      <c r="E131" s="29" t="n">
        <v>383.178636363636</v>
      </c>
      <c r="F131" s="29" t="n">
        <v>57</v>
      </c>
      <c r="G131" s="29" t="n">
        <v>130</v>
      </c>
      <c r="H131" s="29" t="n">
        <v>18</v>
      </c>
      <c r="I131" s="29" t="n">
        <v>135.94</v>
      </c>
      <c r="J131" s="30" t="n">
        <v>0.0489183196733154</v>
      </c>
      <c r="K131" s="29" t="n">
        <v>509430</v>
      </c>
      <c r="L131" s="29" t="n">
        <v>4974651</v>
      </c>
      <c r="M131" s="29" t="n">
        <f aca="false">+K131+L131</f>
        <v>5484081</v>
      </c>
      <c r="O131" s="20" t="n">
        <f aca="false">AS131/AS145</f>
        <v>0.0489183196733156</v>
      </c>
      <c r="P131" s="31" t="n">
        <f aca="false">ROUND(K145*O131,0)</f>
        <v>509430</v>
      </c>
      <c r="Q131" s="32" t="n">
        <f aca="false">O131-J131</f>
        <v>2.08166817117217E-016</v>
      </c>
      <c r="R131" s="33" t="n">
        <f aca="false">P131-K131</f>
        <v>0</v>
      </c>
      <c r="S131" s="61"/>
      <c r="T131" s="31"/>
      <c r="U131" s="31"/>
      <c r="V131" s="31"/>
      <c r="W131" s="31"/>
      <c r="X131" s="31"/>
      <c r="Y131" s="31"/>
      <c r="Z131" s="31"/>
      <c r="AB131" s="31" t="n">
        <f aca="false">B131+T131</f>
        <v>11114</v>
      </c>
      <c r="AC131" s="31" t="n">
        <f aca="false">C131+U131</f>
        <v>46</v>
      </c>
      <c r="AD131" s="31" t="n">
        <f aca="false">D131+V131+W131</f>
        <v>474.556136363636</v>
      </c>
      <c r="AE131" s="31" t="n">
        <f aca="false">E131+W131</f>
        <v>383.178636363636</v>
      </c>
      <c r="AF131" s="31" t="n">
        <f aca="false">F131+X131</f>
        <v>57</v>
      </c>
      <c r="AG131" s="31" t="n">
        <f aca="false">I131+Y131+0.33*Z131</f>
        <v>135.94</v>
      </c>
      <c r="AI131" s="34" t="n">
        <f aca="false">IF(AC131&gt;0,AB131/AC131,0)</f>
        <v>241.608695652174</v>
      </c>
      <c r="AJ131" s="35" t="n">
        <f aca="false">EXP((((AI131-AI145)/AI146+2)/4-1.9)^3)</f>
        <v>0.100792501698272</v>
      </c>
      <c r="AK131" s="36" t="n">
        <f aca="false">AB131/AD131</f>
        <v>23.4197793440473</v>
      </c>
      <c r="AL131" s="35" t="n">
        <f aca="false">EXP((((AK131-AK145)/AK146+2)/4-1.9)^3)</f>
        <v>0.269323212013715</v>
      </c>
      <c r="AM131" s="35" t="n">
        <f aca="false">AE131/AD131</f>
        <v>0.80744638410917</v>
      </c>
      <c r="AN131" s="35" t="n">
        <f aca="false">EXP((((AM131-AM145)/AM146+2)/4-1.9)^3)</f>
        <v>0.311534546772568</v>
      </c>
      <c r="AO131" s="35" t="n">
        <f aca="false">AF131/AD131</f>
        <v>0.120112238852861</v>
      </c>
      <c r="AP131" s="35" t="n">
        <f aca="false">EXP((((AO131-AO145)/AO146+2)/4-1.9)^3)</f>
        <v>0.0436388635662809</v>
      </c>
      <c r="AQ131" s="35" t="n">
        <f aca="false">AG131/AD131</f>
        <v>0.286457153502771</v>
      </c>
      <c r="AR131" s="35" t="n">
        <f aca="false">EXP((((AQ131-AQ145)/AQ146+2)/4-1.9)^3)</f>
        <v>0.0339485921818503</v>
      </c>
      <c r="AS131" s="25" t="n">
        <f aca="false">0.01*AJ131+0.15*AL131+0.24*AN131+0.25*AP131+0.35*AR131</f>
        <v>0.138966421199674</v>
      </c>
    </row>
    <row r="132" customFormat="false" ht="13.8" hidden="false" customHeight="false" outlineLevel="0" collapsed="false">
      <c r="A132" s="28" t="s">
        <v>90</v>
      </c>
      <c r="B132" s="29" t="n">
        <v>8867</v>
      </c>
      <c r="C132" s="29" t="n">
        <v>50</v>
      </c>
      <c r="D132" s="29" t="n">
        <v>345.488181818182</v>
      </c>
      <c r="E132" s="29" t="n">
        <v>244.833636363636</v>
      </c>
      <c r="F132" s="29" t="n">
        <v>113</v>
      </c>
      <c r="G132" s="29" t="n">
        <v>322</v>
      </c>
      <c r="H132" s="29" t="n">
        <v>47</v>
      </c>
      <c r="I132" s="29" t="n">
        <v>337.51</v>
      </c>
      <c r="J132" s="30" t="n">
        <v>0.129167913305213</v>
      </c>
      <c r="K132" s="29" t="n">
        <v>1345142</v>
      </c>
      <c r="L132" s="29" t="n">
        <v>7335435</v>
      </c>
      <c r="M132" s="29" t="n">
        <f aca="false">+K132+L132</f>
        <v>8680577</v>
      </c>
      <c r="O132" s="20" t="n">
        <f aca="false">AS132/AS145</f>
        <v>0.129167913305213</v>
      </c>
      <c r="P132" s="31" t="n">
        <f aca="false">ROUND(K145*O132,0)</f>
        <v>1345142</v>
      </c>
      <c r="Q132" s="32" t="n">
        <f aca="false">O132-J132</f>
        <v>0</v>
      </c>
      <c r="R132" s="33" t="n">
        <f aca="false">P132-K132</f>
        <v>0</v>
      </c>
      <c r="S132" s="61"/>
      <c r="T132" s="31"/>
      <c r="U132" s="31"/>
      <c r="V132" s="31"/>
      <c r="W132" s="31"/>
      <c r="X132" s="31"/>
      <c r="Y132" s="31"/>
      <c r="Z132" s="31"/>
      <c r="AB132" s="31" t="n">
        <f aca="false">B132+T132</f>
        <v>8867</v>
      </c>
      <c r="AC132" s="31" t="n">
        <f aca="false">C132+U132</f>
        <v>50</v>
      </c>
      <c r="AD132" s="31" t="n">
        <f aca="false">D132+V132+W132</f>
        <v>345.488181818182</v>
      </c>
      <c r="AE132" s="31" t="n">
        <f aca="false">E132+W132</f>
        <v>244.833636363636</v>
      </c>
      <c r="AF132" s="31" t="n">
        <f aca="false">F132+X132</f>
        <v>113</v>
      </c>
      <c r="AG132" s="31" t="n">
        <f aca="false">I132+Y132+0.33*Z132</f>
        <v>337.51</v>
      </c>
      <c r="AI132" s="34" t="n">
        <f aca="false">IF(AC132&gt;0,AB132/AC132,0)</f>
        <v>177.34</v>
      </c>
      <c r="AJ132" s="35" t="n">
        <f aca="false">EXP((((AI132-AI145)/AI146+2)/4-1.9)^3)</f>
        <v>0.0342748932260002</v>
      </c>
      <c r="AK132" s="36" t="n">
        <f aca="false">AB132/AD132</f>
        <v>25.6651326055095</v>
      </c>
      <c r="AL132" s="35" t="n">
        <f aca="false">EXP((((AK132-AK145)/AK146+2)/4-1.9)^3)</f>
        <v>0.403540012227312</v>
      </c>
      <c r="AM132" s="35" t="n">
        <f aca="false">AE132/AD132</f>
        <v>0.70865994626839</v>
      </c>
      <c r="AN132" s="35" t="n">
        <f aca="false">EXP((((AM132-AM145)/AM146+2)/4-1.9)^3)</f>
        <v>0.146091839717071</v>
      </c>
      <c r="AO132" s="35" t="n">
        <f aca="false">AF132/AD132</f>
        <v>0.327073416535758</v>
      </c>
      <c r="AP132" s="35" t="n">
        <f aca="false">EXP((((AO132-AO145)/AO146+2)/4-1.9)^3)</f>
        <v>0.331701632339196</v>
      </c>
      <c r="AQ132" s="35" t="n">
        <f aca="false">AG132/AD132</f>
        <v>0.976907511637024</v>
      </c>
      <c r="AR132" s="35" t="n">
        <f aca="false">EXP((((AQ132-AQ145)/AQ146+2)/4-1.9)^3)</f>
        <v>0.537363000773308</v>
      </c>
      <c r="AS132" s="25" t="n">
        <f aca="false">0.01*AJ132+0.15*AL132+0.24*AN132+0.25*AP132+0.35*AR132</f>
        <v>0.366938250653911</v>
      </c>
    </row>
    <row r="133" customFormat="false" ht="13.8" hidden="false" customHeight="false" outlineLevel="0" collapsed="false">
      <c r="A133" s="28" t="s">
        <v>91</v>
      </c>
      <c r="B133" s="29" t="n">
        <v>2714</v>
      </c>
      <c r="C133" s="29" t="n">
        <v>22</v>
      </c>
      <c r="D133" s="29" t="n">
        <v>237.204545454545</v>
      </c>
      <c r="E133" s="29" t="n">
        <v>107.181818181818</v>
      </c>
      <c r="F133" s="29" t="n">
        <v>13</v>
      </c>
      <c r="G133" s="29" t="n">
        <v>62</v>
      </c>
      <c r="H133" s="29" t="n">
        <v>3</v>
      </c>
      <c r="I133" s="29" t="n">
        <v>62.99</v>
      </c>
      <c r="J133" s="30" t="n">
        <v>0.0058159834284263</v>
      </c>
      <c r="K133" s="29" t="n">
        <v>60567</v>
      </c>
      <c r="L133" s="29" t="n">
        <v>1935728</v>
      </c>
      <c r="M133" s="29" t="n">
        <f aca="false">+K133+L133</f>
        <v>1996295</v>
      </c>
      <c r="O133" s="20" t="n">
        <f aca="false">AS133/AS145</f>
        <v>0.00581598342842629</v>
      </c>
      <c r="P133" s="31" t="n">
        <f aca="false">ROUND(K145*O133,0)</f>
        <v>60567</v>
      </c>
      <c r="Q133" s="32" t="n">
        <f aca="false">O133-J133</f>
        <v>0</v>
      </c>
      <c r="R133" s="33" t="n">
        <f aca="false">P133-K133</f>
        <v>0</v>
      </c>
      <c r="S133" s="61"/>
      <c r="T133" s="31"/>
      <c r="U133" s="31"/>
      <c r="V133" s="31"/>
      <c r="W133" s="31"/>
      <c r="X133" s="31"/>
      <c r="Y133" s="31"/>
      <c r="Z133" s="31"/>
      <c r="AB133" s="31" t="n">
        <f aca="false">B133+T133</f>
        <v>2714</v>
      </c>
      <c r="AC133" s="31" t="n">
        <f aca="false">C133+U133</f>
        <v>22</v>
      </c>
      <c r="AD133" s="31" t="n">
        <f aca="false">D133+V133+W133</f>
        <v>237.204545454545</v>
      </c>
      <c r="AE133" s="31" t="n">
        <f aca="false">E133+W133</f>
        <v>107.181818181818</v>
      </c>
      <c r="AF133" s="31" t="n">
        <f aca="false">F133+X133</f>
        <v>13</v>
      </c>
      <c r="AG133" s="31" t="n">
        <f aca="false">I133+Y133+0.33*Z133</f>
        <v>62.99</v>
      </c>
      <c r="AI133" s="34" t="n">
        <f aca="false">IF(AC133&gt;0,AB133/AC133,0)</f>
        <v>123.363636363636</v>
      </c>
      <c r="AJ133" s="35" t="n">
        <f aca="false">EXP((((AI133-AI145)/AI146+2)/4-1.9)^3)</f>
        <v>0.0110539993206859</v>
      </c>
      <c r="AK133" s="36" t="n">
        <f aca="false">AB133/AD133</f>
        <v>11.4416019929098</v>
      </c>
      <c r="AL133" s="35" t="n">
        <f aca="false">EXP((((AK133-AK145)/AK146+2)/4-1.9)^3)</f>
        <v>0.00391535648708388</v>
      </c>
      <c r="AM133" s="35" t="n">
        <f aca="false">AE133/AD133</f>
        <v>0.451853981029031</v>
      </c>
      <c r="AN133" s="35" t="n">
        <f aca="false">EXP((((AM133-AM145)/AM146+2)/4-1.9)^3)</f>
        <v>0.00513915192937985</v>
      </c>
      <c r="AO133" s="35" t="n">
        <f aca="false">AF133/AD133</f>
        <v>0.0548050205997892</v>
      </c>
      <c r="AP133" s="35" t="n">
        <f aca="false">EXP((((AO133-AO145)/AO146+2)/4-1.9)^3)</f>
        <v>0.0168111310701248</v>
      </c>
      <c r="AQ133" s="35" t="n">
        <f aca="false">AG133/AD133</f>
        <v>0.265551403660056</v>
      </c>
      <c r="AR133" s="35" t="n">
        <f aca="false">EXP((((AQ133-AQ145)/AQ146+2)/4-1.9)^3)</f>
        <v>0.0296798139680663</v>
      </c>
      <c r="AS133" s="25" t="n">
        <f aca="false">0.01*AJ133+0.15*AL133+0.24*AN133+0.25*AP133+0.35*AR133</f>
        <v>0.016521957585675</v>
      </c>
    </row>
    <row r="134" customFormat="false" ht="13.8" hidden="false" customHeight="false" outlineLevel="0" collapsed="false">
      <c r="A134" s="28" t="s">
        <v>92</v>
      </c>
      <c r="B134" s="29" t="n">
        <v>8205</v>
      </c>
      <c r="C134" s="29" t="n">
        <v>28</v>
      </c>
      <c r="D134" s="29" t="n">
        <v>413.710227272727</v>
      </c>
      <c r="E134" s="29" t="n">
        <v>378.232954545455</v>
      </c>
      <c r="F134" s="29" t="n">
        <v>101</v>
      </c>
      <c r="G134" s="29" t="n">
        <v>249</v>
      </c>
      <c r="H134" s="29" t="n">
        <v>43</v>
      </c>
      <c r="I134" s="29" t="n">
        <v>263.19</v>
      </c>
      <c r="J134" s="30" t="n">
        <v>0.0925573760673793</v>
      </c>
      <c r="K134" s="29" t="n">
        <v>963883</v>
      </c>
      <c r="L134" s="29" t="n">
        <v>12974533</v>
      </c>
      <c r="M134" s="29" t="n">
        <f aca="false">+K134+L134</f>
        <v>13938416</v>
      </c>
      <c r="O134" s="20" t="n">
        <f aca="false">AS134/AS145</f>
        <v>0.0925573760673797</v>
      </c>
      <c r="P134" s="31" t="n">
        <f aca="false">ROUND(K145*O134,0)</f>
        <v>963883</v>
      </c>
      <c r="Q134" s="32" t="n">
        <f aca="false">O134-J134</f>
        <v>4.44089209850063E-016</v>
      </c>
      <c r="R134" s="33" t="n">
        <f aca="false">P134-K134</f>
        <v>0</v>
      </c>
      <c r="S134" s="61"/>
      <c r="T134" s="31"/>
      <c r="U134" s="31"/>
      <c r="V134" s="31"/>
      <c r="W134" s="31"/>
      <c r="X134" s="31"/>
      <c r="Y134" s="31"/>
      <c r="Z134" s="31"/>
      <c r="AB134" s="31" t="n">
        <f aca="false">B134+T134</f>
        <v>8205</v>
      </c>
      <c r="AC134" s="31" t="n">
        <f aca="false">C134+U134</f>
        <v>28</v>
      </c>
      <c r="AD134" s="31" t="n">
        <f aca="false">D134+V134+W134</f>
        <v>413.710227272727</v>
      </c>
      <c r="AE134" s="31" t="n">
        <f aca="false">E134+W134</f>
        <v>378.232954545455</v>
      </c>
      <c r="AF134" s="31" t="n">
        <f aca="false">F134+X134</f>
        <v>101</v>
      </c>
      <c r="AG134" s="31" t="n">
        <f aca="false">I134+Y134+0.33*Z134</f>
        <v>263.19</v>
      </c>
      <c r="AI134" s="34" t="n">
        <f aca="false">IF(AC134&gt;0,AB134/AC134,0)</f>
        <v>293.035714285714</v>
      </c>
      <c r="AJ134" s="35" t="n">
        <f aca="false">EXP((((AI134-AI145)/AI146+2)/4-1.9)^3)</f>
        <v>0.19799381750951</v>
      </c>
      <c r="AK134" s="36" t="n">
        <f aca="false">AB134/AD134</f>
        <v>19.8327221787318</v>
      </c>
      <c r="AL134" s="35" t="n">
        <f aca="false">EXP((((AK134-AK145)/AK146+2)/4-1.9)^3)</f>
        <v>0.112920053329768</v>
      </c>
      <c r="AM134" s="35" t="n">
        <f aca="false">AE134/AD134</f>
        <v>0.914246082430335</v>
      </c>
      <c r="AN134" s="35" t="n">
        <f aca="false">EXP((((AM134-AM145)/AM146+2)/4-1.9)^3)</f>
        <v>0.545745302267666</v>
      </c>
      <c r="AO134" s="35" t="n">
        <f aca="false">AF134/AD134</f>
        <v>0.244132229134907</v>
      </c>
      <c r="AP134" s="35" t="n">
        <f aca="false">EXP((((AO134-AO145)/AO146+2)/4-1.9)^3)</f>
        <v>0.173388093290494</v>
      </c>
      <c r="AQ134" s="35" t="n">
        <f aca="false">AG134/AD134</f>
        <v>0.636169914713032</v>
      </c>
      <c r="AR134" s="35" t="n">
        <f aca="false">EXP((((AQ134-AQ145)/AQ146+2)/4-1.9)^3)</f>
        <v>0.199119283538137</v>
      </c>
      <c r="AS134" s="25" t="n">
        <f aca="false">0.01*AJ134+0.15*AL134+0.24*AN134+0.25*AP134+0.35*AR134</f>
        <v>0.262935591279772</v>
      </c>
    </row>
    <row r="135" customFormat="false" ht="13.8" hidden="false" customHeight="false" outlineLevel="0" collapsed="false">
      <c r="A135" s="28" t="s">
        <v>93</v>
      </c>
      <c r="B135" s="29" t="n">
        <v>3226</v>
      </c>
      <c r="C135" s="29" t="n">
        <v>26</v>
      </c>
      <c r="D135" s="29" t="n">
        <v>246.164318181818</v>
      </c>
      <c r="E135" s="29" t="n">
        <v>66.2097727272727</v>
      </c>
      <c r="F135" s="29" t="n">
        <v>1</v>
      </c>
      <c r="G135" s="29" t="n">
        <v>23</v>
      </c>
      <c r="H135" s="29" t="n">
        <v>5</v>
      </c>
      <c r="I135" s="29" t="n">
        <v>24.65</v>
      </c>
      <c r="J135" s="30" t="n">
        <v>0.0022610162312436</v>
      </c>
      <c r="K135" s="29" t="n">
        <v>23547</v>
      </c>
      <c r="L135" s="29" t="n">
        <v>1665559</v>
      </c>
      <c r="M135" s="29" t="n">
        <f aca="false">+K135+L135</f>
        <v>1689106</v>
      </c>
      <c r="O135" s="20" t="n">
        <f aca="false">AS135/AS145</f>
        <v>0.0022610162312436</v>
      </c>
      <c r="P135" s="31" t="n">
        <f aca="false">ROUND(K145*O135,0)</f>
        <v>23546</v>
      </c>
      <c r="Q135" s="32" t="n">
        <f aca="false">O135-J135</f>
        <v>0</v>
      </c>
      <c r="R135" s="33" t="n">
        <f aca="false">P135-K135</f>
        <v>-1</v>
      </c>
      <c r="S135" s="61"/>
      <c r="T135" s="31"/>
      <c r="U135" s="31"/>
      <c r="V135" s="31"/>
      <c r="W135" s="31"/>
      <c r="X135" s="31"/>
      <c r="Y135" s="31"/>
      <c r="Z135" s="31"/>
      <c r="AB135" s="31" t="n">
        <f aca="false">B135+T135</f>
        <v>3226</v>
      </c>
      <c r="AC135" s="31" t="n">
        <f aca="false">C135+U135</f>
        <v>26</v>
      </c>
      <c r="AD135" s="31" t="n">
        <f aca="false">D135+V135+W135</f>
        <v>246.164318181818</v>
      </c>
      <c r="AE135" s="31" t="n">
        <f aca="false">E135+W135</f>
        <v>66.2097727272727</v>
      </c>
      <c r="AF135" s="31" t="n">
        <f aca="false">F135+X135</f>
        <v>1</v>
      </c>
      <c r="AG135" s="31" t="n">
        <f aca="false">I135+Y135+0.33*Z135</f>
        <v>24.65</v>
      </c>
      <c r="AI135" s="34" t="n">
        <f aca="false">IF(AC135&gt;0,AB135/AC135,0)</f>
        <v>124.076923076923</v>
      </c>
      <c r="AJ135" s="35" t="n">
        <f aca="false">EXP((((AI135-AI145)/AI146+2)/4-1.9)^3)</f>
        <v>0.0112367464829688</v>
      </c>
      <c r="AK135" s="36" t="n">
        <f aca="false">AB135/AD135</f>
        <v>13.1050674761777</v>
      </c>
      <c r="AL135" s="35" t="n">
        <f aca="false">EXP((((AK135-AK145)/AK146+2)/4-1.9)^3)</f>
        <v>0.00902428624501535</v>
      </c>
      <c r="AM135" s="35" t="n">
        <f aca="false">AE135/AD135</f>
        <v>0.26896575919817</v>
      </c>
      <c r="AN135" s="35" t="n">
        <f aca="false">EXP((((AM135-AM145)/AM146+2)/4-1.9)^3)</f>
        <v>0.000102866664127156</v>
      </c>
      <c r="AO135" s="35" t="n">
        <f aca="false">AF135/AD135</f>
        <v>0.0040623271779844</v>
      </c>
      <c r="AP135" s="35" t="n">
        <f aca="false">EXP((((AO135-AO145)/AO146+2)/4-1.9)^3)</f>
        <v>0.0070986134959909</v>
      </c>
      <c r="AQ135" s="35" t="n">
        <f aca="false">AG135/AD135</f>
        <v>0.100136364937316</v>
      </c>
      <c r="AR135" s="35" t="n">
        <f aca="false">EXP((((AQ135-AQ145)/AQ146+2)/4-1.9)^3)</f>
        <v>0.00902202534394064</v>
      </c>
      <c r="AS135" s="25" t="n">
        <f aca="false">0.01*AJ135+0.15*AL135+0.24*AN135+0.25*AP135+0.35*AR135</f>
        <v>0.00642306064534946</v>
      </c>
    </row>
    <row r="136" customFormat="false" ht="13.8" hidden="false" customHeight="false" outlineLevel="0" collapsed="false">
      <c r="A136" s="28" t="s">
        <v>94</v>
      </c>
      <c r="B136" s="29" t="n">
        <v>8850</v>
      </c>
      <c r="C136" s="29" t="n">
        <v>65</v>
      </c>
      <c r="D136" s="29" t="n">
        <v>352.626590909091</v>
      </c>
      <c r="E136" s="29" t="n">
        <v>285.876590909091</v>
      </c>
      <c r="F136" s="29" t="n">
        <v>33</v>
      </c>
      <c r="G136" s="29" t="n">
        <v>196</v>
      </c>
      <c r="H136" s="29" t="n">
        <v>45</v>
      </c>
      <c r="I136" s="29" t="n">
        <v>210.85</v>
      </c>
      <c r="J136" s="30" t="n">
        <v>0.0700608664344737</v>
      </c>
      <c r="K136" s="29" t="n">
        <v>729607</v>
      </c>
      <c r="L136" s="29" t="n">
        <v>8260372</v>
      </c>
      <c r="M136" s="29" t="n">
        <f aca="false">+K136+L136</f>
        <v>8989979</v>
      </c>
      <c r="O136" s="20" t="n">
        <f aca="false">AS136/AS145</f>
        <v>0.0700608664344738</v>
      </c>
      <c r="P136" s="31" t="n">
        <f aca="false">ROUND(K145*O136,0)</f>
        <v>729607</v>
      </c>
      <c r="Q136" s="32" t="n">
        <f aca="false">O136-J136</f>
        <v>0</v>
      </c>
      <c r="R136" s="33" t="n">
        <f aca="false">P136-K136</f>
        <v>0</v>
      </c>
      <c r="S136" s="61"/>
      <c r="T136" s="31"/>
      <c r="U136" s="31"/>
      <c r="V136" s="31"/>
      <c r="W136" s="31"/>
      <c r="X136" s="31"/>
      <c r="Y136" s="31"/>
      <c r="Z136" s="31"/>
      <c r="AB136" s="31" t="n">
        <f aca="false">B136+T136</f>
        <v>8850</v>
      </c>
      <c r="AC136" s="31" t="n">
        <f aca="false">C136+U136</f>
        <v>65</v>
      </c>
      <c r="AD136" s="31" t="n">
        <f aca="false">D136+V136+W136</f>
        <v>352.626590909091</v>
      </c>
      <c r="AE136" s="31" t="n">
        <f aca="false">E136+W136</f>
        <v>285.876590909091</v>
      </c>
      <c r="AF136" s="31" t="n">
        <f aca="false">F136+X136</f>
        <v>33</v>
      </c>
      <c r="AG136" s="31" t="n">
        <f aca="false">I136+Y136+0.33*Z136</f>
        <v>210.85</v>
      </c>
      <c r="AI136" s="34" t="n">
        <f aca="false">IF(AC136&gt;0,AB136/AC136,0)</f>
        <v>136.153846153846</v>
      </c>
      <c r="AJ136" s="35" t="n">
        <f aca="false">EXP((((AI136-AI145)/AI146+2)/4-1.9)^3)</f>
        <v>0.0147435518220085</v>
      </c>
      <c r="AK136" s="36" t="n">
        <f aca="false">AB136/AD136</f>
        <v>25.097369932268</v>
      </c>
      <c r="AL136" s="35" t="n">
        <f aca="false">EXP((((AK136-AK145)/AK146+2)/4-1.9)^3)</f>
        <v>0.367709705203858</v>
      </c>
      <c r="AM136" s="35" t="n">
        <f aca="false">AE136/AD136</f>
        <v>0.810706277629504</v>
      </c>
      <c r="AN136" s="35" t="n">
        <f aca="false">EXP((((AM136-AM145)/AM146+2)/4-1.9)^3)</f>
        <v>0.318092067141015</v>
      </c>
      <c r="AO136" s="35" t="n">
        <f aca="false">AF136/AD136</f>
        <v>0.0935834133067622</v>
      </c>
      <c r="AP136" s="35" t="n">
        <f aca="false">EXP((((AO136-AO145)/AO146+2)/4-1.9)^3)</f>
        <v>0.0302278988820584</v>
      </c>
      <c r="AQ136" s="35" t="n">
        <f aca="false">AG136/AD136</f>
        <v>0.597941293810024</v>
      </c>
      <c r="AR136" s="35" t="n">
        <f aca="false">EXP((((AQ136-AQ145)/AQ146+2)/4-1.9)^3)</f>
        <v>0.170928244293686</v>
      </c>
      <c r="AS136" s="25" t="n">
        <f aca="false">0.01*AJ136+0.15*AL136+0.24*AN136+0.25*AP136+0.35*AR136</f>
        <v>0.199027847635947</v>
      </c>
    </row>
    <row r="137" customFormat="false" ht="13.8" hidden="false" customHeight="false" outlineLevel="0" collapsed="false">
      <c r="A137" s="28" t="s">
        <v>95</v>
      </c>
      <c r="B137" s="29" t="n">
        <v>4197</v>
      </c>
      <c r="C137" s="29" t="n">
        <v>37</v>
      </c>
      <c r="D137" s="29" t="n">
        <v>337.105</v>
      </c>
      <c r="E137" s="29" t="n">
        <v>176.931590909091</v>
      </c>
      <c r="F137" s="29" t="n">
        <v>13</v>
      </c>
      <c r="G137" s="29" t="n">
        <v>51</v>
      </c>
      <c r="H137" s="29" t="n">
        <v>14</v>
      </c>
      <c r="I137" s="29" t="n">
        <v>55.62</v>
      </c>
      <c r="J137" s="30" t="n">
        <v>0.00475155394121669</v>
      </c>
      <c r="K137" s="29" t="n">
        <v>49482</v>
      </c>
      <c r="L137" s="29" t="n">
        <v>2454090</v>
      </c>
      <c r="M137" s="29" t="n">
        <f aca="false">+K137+L137</f>
        <v>2503572</v>
      </c>
      <c r="O137" s="20" t="n">
        <f aca="false">AS137/AS145</f>
        <v>0.00475155394121666</v>
      </c>
      <c r="P137" s="31" t="n">
        <f aca="false">ROUND(K145*O137,0)</f>
        <v>49482</v>
      </c>
      <c r="Q137" s="32" t="n">
        <f aca="false">O137-J137</f>
        <v>-2.94902990916057E-017</v>
      </c>
      <c r="R137" s="33" t="n">
        <f aca="false">P137-K137</f>
        <v>0</v>
      </c>
      <c r="S137" s="61"/>
      <c r="T137" s="31"/>
      <c r="U137" s="31"/>
      <c r="V137" s="31"/>
      <c r="W137" s="31"/>
      <c r="X137" s="31"/>
      <c r="Y137" s="31"/>
      <c r="Z137" s="31"/>
      <c r="AB137" s="31" t="n">
        <f aca="false">B137+T137</f>
        <v>4197</v>
      </c>
      <c r="AC137" s="31" t="n">
        <f aca="false">C137+U137</f>
        <v>37</v>
      </c>
      <c r="AD137" s="31" t="n">
        <f aca="false">D137+V137+W137</f>
        <v>337.105</v>
      </c>
      <c r="AE137" s="31" t="n">
        <f aca="false">E137+W137</f>
        <v>176.931590909091</v>
      </c>
      <c r="AF137" s="31" t="n">
        <f aca="false">F137+X137</f>
        <v>13</v>
      </c>
      <c r="AG137" s="31" t="n">
        <f aca="false">I137+Y137+0.33*Z137</f>
        <v>55.62</v>
      </c>
      <c r="AI137" s="34" t="n">
        <f aca="false">IF(AC137&gt;0,AB137/AC137,0)</f>
        <v>113.432432432432</v>
      </c>
      <c r="AJ137" s="35" t="n">
        <f aca="false">EXP((((AI137-AI145)/AI146+2)/4-1.9)^3)</f>
        <v>0.00876115991552659</v>
      </c>
      <c r="AK137" s="36" t="n">
        <f aca="false">AB137/AD137</f>
        <v>12.4501268150873</v>
      </c>
      <c r="AL137" s="35" t="n">
        <f aca="false">EXP((((AK137-AK145)/AK146+2)/4-1.9)^3)</f>
        <v>0.00656649192830413</v>
      </c>
      <c r="AM137" s="35" t="n">
        <f aca="false">AE137/AD137</f>
        <v>0.524856026784209</v>
      </c>
      <c r="AN137" s="35" t="n">
        <f aca="false">EXP((((AM137-AM145)/AM146+2)/4-1.9)^3)</f>
        <v>0.0167509031417492</v>
      </c>
      <c r="AO137" s="35" t="n">
        <f aca="false">AF137/AD137</f>
        <v>0.0385636522745139</v>
      </c>
      <c r="AP137" s="35" t="n">
        <f aca="false">EXP((((AO137-AO145)/AO146+2)/4-1.9)^3)</f>
        <v>0.0129101401716997</v>
      </c>
      <c r="AQ137" s="35" t="n">
        <f aca="false">AG137/AD137</f>
        <v>0.164993103039112</v>
      </c>
      <c r="AR137" s="35" t="n">
        <f aca="false">EXP((((AQ137-AQ145)/AQ146+2)/4-1.9)^3)</f>
        <v>0.0147937292681867</v>
      </c>
      <c r="AS137" s="25" t="n">
        <f aca="false">0.01*AJ137+0.15*AL137+0.24*AN137+0.25*AP137+0.35*AR137</f>
        <v>0.0134981424292109</v>
      </c>
    </row>
    <row r="138" customFormat="false" ht="13.8" hidden="false" customHeight="false" outlineLevel="0" collapsed="false">
      <c r="A138" s="28" t="s">
        <v>96</v>
      </c>
      <c r="B138" s="29" t="n">
        <v>4659</v>
      </c>
      <c r="C138" s="29" t="n">
        <v>24</v>
      </c>
      <c r="D138" s="29" t="n">
        <v>306.164318181818</v>
      </c>
      <c r="E138" s="29" t="n">
        <v>174.784545454545</v>
      </c>
      <c r="F138" s="29" t="n">
        <v>10</v>
      </c>
      <c r="G138" s="29" t="n">
        <v>20</v>
      </c>
      <c r="H138" s="29" t="n">
        <v>5</v>
      </c>
      <c r="I138" s="29" t="n">
        <v>21.65</v>
      </c>
      <c r="J138" s="30" t="n">
        <v>0.00598204672032755</v>
      </c>
      <c r="K138" s="29" t="n">
        <v>62296</v>
      </c>
      <c r="L138" s="29" t="n">
        <v>4329408</v>
      </c>
      <c r="M138" s="29" t="n">
        <f aca="false">+K138+L138</f>
        <v>4391704</v>
      </c>
      <c r="O138" s="20" t="n">
        <f aca="false">AS138/AS145</f>
        <v>0.00598204672032752</v>
      </c>
      <c r="P138" s="31" t="n">
        <f aca="false">ROUND(K145*O138,0)</f>
        <v>62296</v>
      </c>
      <c r="Q138" s="32" t="n">
        <f aca="false">O138-J138</f>
        <v>-3.12250225675825E-017</v>
      </c>
      <c r="R138" s="33" t="n">
        <f aca="false">P138-K138</f>
        <v>0</v>
      </c>
      <c r="S138" s="61"/>
      <c r="T138" s="31"/>
      <c r="U138" s="31"/>
      <c r="V138" s="31"/>
      <c r="W138" s="31"/>
      <c r="X138" s="31"/>
      <c r="Y138" s="31"/>
      <c r="Z138" s="31"/>
      <c r="AB138" s="31" t="n">
        <f aca="false">B138+T138</f>
        <v>4659</v>
      </c>
      <c r="AC138" s="31" t="n">
        <f aca="false">C138+U138</f>
        <v>24</v>
      </c>
      <c r="AD138" s="31" t="n">
        <f aca="false">D138+V138+W138</f>
        <v>306.164318181818</v>
      </c>
      <c r="AE138" s="31" t="n">
        <f aca="false">E138+W138</f>
        <v>174.784545454545</v>
      </c>
      <c r="AF138" s="31" t="n">
        <f aca="false">F138+X138</f>
        <v>10</v>
      </c>
      <c r="AG138" s="31" t="n">
        <f aca="false">I138+Y138+0.33*Z138</f>
        <v>21.65</v>
      </c>
      <c r="AI138" s="34" t="n">
        <f aca="false">IF(AC138&gt;0,AB138/AC138,0)</f>
        <v>194.125</v>
      </c>
      <c r="AJ138" s="35" t="n">
        <f aca="false">EXP((((AI138-AI145)/AI146+2)/4-1.9)^3)</f>
        <v>0.0466678004677417</v>
      </c>
      <c r="AK138" s="36" t="n">
        <f aca="false">AB138/AD138</f>
        <v>15.2173186858216</v>
      </c>
      <c r="AL138" s="35" t="n">
        <f aca="false">EXP((((AK138-AK145)/AK146+2)/4-1.9)^3)</f>
        <v>0.0229539955823652</v>
      </c>
      <c r="AM138" s="35" t="n">
        <f aca="false">AE138/AD138</f>
        <v>0.570884767018305</v>
      </c>
      <c r="AN138" s="35" t="n">
        <f aca="false">EXP((((AM138-AM145)/AM146+2)/4-1.9)^3)</f>
        <v>0.0319465313088152</v>
      </c>
      <c r="AO138" s="35" t="n">
        <f aca="false">AF138/AD138</f>
        <v>0.0326621993685803</v>
      </c>
      <c r="AP138" s="35" t="n">
        <f aca="false">EXP((((AO138-AO145)/AO146+2)/4-1.9)^3)</f>
        <v>0.0116969671877576</v>
      </c>
      <c r="AQ138" s="35" t="n">
        <f aca="false">AG138/AD138</f>
        <v>0.0707136616329764</v>
      </c>
      <c r="AR138" s="35" t="n">
        <f aca="false">EXP((((AQ138-AQ145)/AQ146+2)/4-1.9)^3)</f>
        <v>0.00712148861608444</v>
      </c>
      <c r="AS138" s="25" t="n">
        <f aca="false">0.01*AJ138+0.15*AL138+0.24*AN138+0.25*AP138+0.35*AR138</f>
        <v>0.0169937076687168</v>
      </c>
    </row>
    <row r="139" customFormat="false" ht="13.8" hidden="false" customHeight="false" outlineLevel="0" collapsed="false">
      <c r="A139" s="28" t="s">
        <v>97</v>
      </c>
      <c r="B139" s="29" t="n">
        <v>7235</v>
      </c>
      <c r="C139" s="29" t="n">
        <v>50</v>
      </c>
      <c r="D139" s="29" t="n">
        <v>348.509090909091</v>
      </c>
      <c r="E139" s="29" t="n">
        <v>254.725681818182</v>
      </c>
      <c r="F139" s="29" t="n">
        <v>10</v>
      </c>
      <c r="G139" s="29" t="n">
        <v>34</v>
      </c>
      <c r="H139" s="29" t="n">
        <v>9</v>
      </c>
      <c r="I139" s="29" t="n">
        <v>36.97</v>
      </c>
      <c r="J139" s="30" t="n">
        <v>0.0248362191454025</v>
      </c>
      <c r="K139" s="29" t="n">
        <v>258642</v>
      </c>
      <c r="L139" s="29" t="n">
        <v>2378278</v>
      </c>
      <c r="M139" s="29" t="n">
        <f aca="false">+K139+L139</f>
        <v>2636920</v>
      </c>
      <c r="O139" s="20" t="n">
        <f aca="false">AS139/AS145</f>
        <v>0.0248362191454026</v>
      </c>
      <c r="P139" s="31" t="n">
        <f aca="false">ROUND(K145*O139,0)</f>
        <v>258642</v>
      </c>
      <c r="Q139" s="32" t="n">
        <f aca="false">O139-J139</f>
        <v>1.04083408558608E-016</v>
      </c>
      <c r="R139" s="33" t="n">
        <f aca="false">P139-K139</f>
        <v>0</v>
      </c>
      <c r="S139" s="61"/>
      <c r="T139" s="31"/>
      <c r="U139" s="31"/>
      <c r="V139" s="31"/>
      <c r="W139" s="31"/>
      <c r="X139" s="31"/>
      <c r="Y139" s="31"/>
      <c r="Z139" s="31"/>
      <c r="AB139" s="31" t="n">
        <f aca="false">B139+T139</f>
        <v>7235</v>
      </c>
      <c r="AC139" s="31" t="n">
        <f aca="false">C139+U139</f>
        <v>50</v>
      </c>
      <c r="AD139" s="31" t="n">
        <f aca="false">D139+V139+W139</f>
        <v>348.509090909091</v>
      </c>
      <c r="AE139" s="31" t="n">
        <f aca="false">E139+W139</f>
        <v>254.725681818182</v>
      </c>
      <c r="AF139" s="31" t="n">
        <f aca="false">F139+X139</f>
        <v>10</v>
      </c>
      <c r="AG139" s="31" t="n">
        <f aca="false">I139+Y139+0.33*Z139</f>
        <v>36.97</v>
      </c>
      <c r="AI139" s="34" t="n">
        <f aca="false">IF(AC139&gt;0,AB139/AC139,0)</f>
        <v>144.7</v>
      </c>
      <c r="AJ139" s="35" t="n">
        <f aca="false">EXP((((AI139-AI145)/AI146+2)/4-1.9)^3)</f>
        <v>0.017747448350198</v>
      </c>
      <c r="AK139" s="36" t="n">
        <f aca="false">AB139/AD139</f>
        <v>20.7598601836394</v>
      </c>
      <c r="AL139" s="35" t="n">
        <f aca="false">EXP((((AK139-AK145)/AK146+2)/4-1.9)^3)</f>
        <v>0.145449458406591</v>
      </c>
      <c r="AM139" s="35" t="n">
        <f aca="false">AE139/AD139</f>
        <v>0.730901111227045</v>
      </c>
      <c r="AN139" s="35" t="n">
        <f aca="false">EXP((((AM139-AM145)/AM146+2)/4-1.9)^3)</f>
        <v>0.177150307971144</v>
      </c>
      <c r="AO139" s="35" t="n">
        <f aca="false">AF139/AD139</f>
        <v>0.0286936560934891</v>
      </c>
      <c r="AP139" s="35" t="n">
        <f aca="false">EXP((((AO139-AO145)/AO146+2)/4-1.9)^3)</f>
        <v>0.0109368263937509</v>
      </c>
      <c r="AQ139" s="35" t="n">
        <f aca="false">AG139/AD139</f>
        <v>0.106080446577629</v>
      </c>
      <c r="AR139" s="35" t="n">
        <f aca="false">EXP((((AQ139-AQ145)/AQ146+2)/4-1.9)^3)</f>
        <v>0.00945480346858562</v>
      </c>
      <c r="AS139" s="25" t="n">
        <f aca="false">0.01*AJ139+0.15*AL139+0.24*AN139+0.25*AP139+0.35*AR139</f>
        <v>0.0705543549700079</v>
      </c>
    </row>
    <row r="140" customFormat="false" ht="13.8" hidden="false" customHeight="false" outlineLevel="0" collapsed="false">
      <c r="A140" s="28" t="s">
        <v>98</v>
      </c>
      <c r="B140" s="29" t="n">
        <v>6627</v>
      </c>
      <c r="C140" s="29" t="n">
        <v>34</v>
      </c>
      <c r="D140" s="29" t="n">
        <v>279.466136363636</v>
      </c>
      <c r="E140" s="29" t="n">
        <v>163.288863636364</v>
      </c>
      <c r="F140" s="29" t="n">
        <v>5</v>
      </c>
      <c r="G140" s="29" t="n">
        <v>9</v>
      </c>
      <c r="H140" s="29" t="n">
        <v>1</v>
      </c>
      <c r="I140" s="29" t="n">
        <v>9.33</v>
      </c>
      <c r="J140" s="30" t="n">
        <v>0.019899134789601</v>
      </c>
      <c r="K140" s="29" t="n">
        <v>207228</v>
      </c>
      <c r="L140" s="29" t="n">
        <v>3759956</v>
      </c>
      <c r="M140" s="29" t="n">
        <f aca="false">+K140+L140</f>
        <v>3967184</v>
      </c>
      <c r="O140" s="20" t="n">
        <f aca="false">AS140/AS145</f>
        <v>0.0198991347896009</v>
      </c>
      <c r="P140" s="31" t="n">
        <f aca="false">ROUND(K145*O140,0)</f>
        <v>207228</v>
      </c>
      <c r="Q140" s="32" t="n">
        <f aca="false">O140-J140</f>
        <v>-9.0205620750794E-017</v>
      </c>
      <c r="R140" s="33" t="n">
        <f aca="false">P140-K140</f>
        <v>0</v>
      </c>
      <c r="S140" s="61"/>
      <c r="T140" s="31"/>
      <c r="U140" s="31"/>
      <c r="V140" s="31"/>
      <c r="W140" s="31"/>
      <c r="X140" s="31"/>
      <c r="Y140" s="31"/>
      <c r="Z140" s="31"/>
      <c r="AB140" s="31" t="n">
        <f aca="false">B140+T140</f>
        <v>6627</v>
      </c>
      <c r="AC140" s="31" t="n">
        <f aca="false">C140+U140</f>
        <v>34</v>
      </c>
      <c r="AD140" s="31" t="n">
        <f aca="false">D140+V140+W140</f>
        <v>279.466136363636</v>
      </c>
      <c r="AE140" s="31" t="n">
        <f aca="false">E140+W140</f>
        <v>163.288863636364</v>
      </c>
      <c r="AF140" s="31" t="n">
        <f aca="false">F140+X140</f>
        <v>5</v>
      </c>
      <c r="AG140" s="31" t="n">
        <f aca="false">I140+Y140+0.33*Z140</f>
        <v>9.33</v>
      </c>
      <c r="AI140" s="34" t="n">
        <f aca="false">IF(AC140&gt;0,AB140/AC140,0)</f>
        <v>194.911764705882</v>
      </c>
      <c r="AJ140" s="35" t="n">
        <f aca="false">EXP((((AI140-AI145)/AI146+2)/4-1.9)^3)</f>
        <v>0.0473250567078803</v>
      </c>
      <c r="AK140" s="36" t="n">
        <f aca="false">AB140/AD140</f>
        <v>23.7130698059856</v>
      </c>
      <c r="AL140" s="35" t="n">
        <f aca="false">EXP((((AK140-AK145)/AK146+2)/4-1.9)^3)</f>
        <v>0.28555712746201</v>
      </c>
      <c r="AM140" s="35" t="n">
        <f aca="false">AE140/AD140</f>
        <v>0.58428855016586</v>
      </c>
      <c r="AN140" s="35" t="n">
        <f aca="false">EXP((((AM140-AM145)/AM146+2)/4-1.9)^3)</f>
        <v>0.0380302537781708</v>
      </c>
      <c r="AO140" s="35" t="n">
        <f aca="false">AF140/AD140</f>
        <v>0.017891255323665</v>
      </c>
      <c r="AP140" s="35" t="n">
        <f aca="false">EXP((((AO140-AO145)/AO146+2)/4-1.9)^3)</f>
        <v>0.00907762923020969</v>
      </c>
      <c r="AQ140" s="35" t="n">
        <f aca="false">AG140/AD140</f>
        <v>0.0333850824339589</v>
      </c>
      <c r="AR140" s="35" t="n">
        <f aca="false">EXP((((AQ140-AQ145)/AQ146+2)/4-1.9)^3)</f>
        <v>0.00521620757129726</v>
      </c>
      <c r="AS140" s="25" t="n">
        <f aca="false">0.01*AJ140+0.15*AL140+0.24*AN140+0.25*AP140+0.35*AR140</f>
        <v>0.0565291605506478</v>
      </c>
    </row>
    <row r="141" customFormat="false" ht="13.8" hidden="false" customHeight="false" outlineLevel="0" collapsed="false">
      <c r="A141" s="28" t="s">
        <v>99</v>
      </c>
      <c r="B141" s="29" t="n">
        <v>3590</v>
      </c>
      <c r="C141" s="29" t="n">
        <v>37</v>
      </c>
      <c r="D141" s="29" t="n">
        <v>319.209318181818</v>
      </c>
      <c r="E141" s="29" t="n">
        <v>181.556590909091</v>
      </c>
      <c r="F141" s="29" t="n">
        <v>35</v>
      </c>
      <c r="G141" s="29" t="n">
        <v>58</v>
      </c>
      <c r="H141" s="29" t="n">
        <v>8</v>
      </c>
      <c r="I141" s="29" t="n">
        <v>60.64</v>
      </c>
      <c r="J141" s="30" t="n">
        <v>0.00834836977959017</v>
      </c>
      <c r="K141" s="29" t="n">
        <v>86939</v>
      </c>
      <c r="L141" s="29" t="n">
        <v>2594328</v>
      </c>
      <c r="M141" s="29" t="n">
        <f aca="false">+K141+L141</f>
        <v>2681267</v>
      </c>
      <c r="O141" s="20" t="n">
        <f aca="false">AS141/AS145</f>
        <v>0.00834836977959014</v>
      </c>
      <c r="P141" s="31" t="n">
        <f aca="false">ROUND(K145*O141,0)</f>
        <v>86939</v>
      </c>
      <c r="Q141" s="32" t="n">
        <f aca="false">O141-J141</f>
        <v>-3.29597460435593E-017</v>
      </c>
      <c r="R141" s="33" t="n">
        <f aca="false">P141-K141</f>
        <v>0</v>
      </c>
      <c r="S141" s="61"/>
      <c r="T141" s="31"/>
      <c r="U141" s="31"/>
      <c r="V141" s="31"/>
      <c r="W141" s="31"/>
      <c r="X141" s="31"/>
      <c r="Y141" s="31"/>
      <c r="Z141" s="31"/>
      <c r="AB141" s="31" t="n">
        <f aca="false">B141+T141</f>
        <v>3590</v>
      </c>
      <c r="AC141" s="31" t="n">
        <f aca="false">C141+U141</f>
        <v>37</v>
      </c>
      <c r="AD141" s="31" t="n">
        <f aca="false">D141+V141+W141</f>
        <v>319.209318181818</v>
      </c>
      <c r="AE141" s="31" t="n">
        <f aca="false">E141+W141</f>
        <v>181.556590909091</v>
      </c>
      <c r="AF141" s="31" t="n">
        <f aca="false">F141+X141</f>
        <v>35</v>
      </c>
      <c r="AG141" s="31" t="n">
        <f aca="false">I141+Y141+0.33*Z141</f>
        <v>60.64</v>
      </c>
      <c r="AI141" s="34" t="n">
        <f aca="false">IF(AC141&gt;0,AB141/AC141,0)</f>
        <v>97.027027027027</v>
      </c>
      <c r="AJ141" s="35" t="n">
        <f aca="false">EXP((((AI141-AI145)/AI146+2)/4-1.9)^3)</f>
        <v>0.00586519611542684</v>
      </c>
      <c r="AK141" s="36" t="n">
        <f aca="false">AB141/AD141</f>
        <v>11.2465388555956</v>
      </c>
      <c r="AL141" s="35" t="n">
        <f aca="false">EXP((((AK141-AK145)/AK146+2)/4-1.9)^3)</f>
        <v>0.00352885083721956</v>
      </c>
      <c r="AM141" s="35" t="n">
        <f aca="false">AE141/AD141</f>
        <v>0.568769708676481</v>
      </c>
      <c r="AN141" s="35" t="n">
        <f aca="false">EXP((((AM141-AM145)/AM146+2)/4-1.9)^3)</f>
        <v>0.0310625658374076</v>
      </c>
      <c r="AO141" s="35" t="n">
        <f aca="false">AF141/AD141</f>
        <v>0.109645921990486</v>
      </c>
      <c r="AP141" s="35" t="n">
        <f aca="false">EXP((((AO141-AO145)/AO146+2)/4-1.9)^3)</f>
        <v>0.0378761361149135</v>
      </c>
      <c r="AQ141" s="35" t="n">
        <f aca="false">AG141/AD141</f>
        <v>0.189969391700089</v>
      </c>
      <c r="AR141" s="35" t="n">
        <f aca="false">EXP((((AQ141-AQ145)/AQ146+2)/4-1.9)^3)</f>
        <v>0.0177254083965612</v>
      </c>
      <c r="AS141" s="25" t="n">
        <f aca="false">0.01*AJ141+0.15*AL141+0.24*AN141+0.25*AP141+0.35*AR141</f>
        <v>0.0237159223552398</v>
      </c>
    </row>
    <row r="142" customFormat="false" ht="13.8" hidden="false" customHeight="false" outlineLevel="0" collapsed="false">
      <c r="A142" s="28" t="s">
        <v>100</v>
      </c>
      <c r="B142" s="29" t="n">
        <v>6473</v>
      </c>
      <c r="C142" s="29" t="n">
        <v>26</v>
      </c>
      <c r="D142" s="29" t="n">
        <v>356.963181818182</v>
      </c>
      <c r="E142" s="29" t="n">
        <v>241.835909090909</v>
      </c>
      <c r="F142" s="29" t="n">
        <v>21</v>
      </c>
      <c r="G142" s="29" t="n">
        <v>54</v>
      </c>
      <c r="H142" s="29" t="n">
        <v>11</v>
      </c>
      <c r="I142" s="29" t="n">
        <v>57.63</v>
      </c>
      <c r="J142" s="30" t="n">
        <v>0.0164952803373927</v>
      </c>
      <c r="K142" s="29" t="n">
        <v>171780</v>
      </c>
      <c r="L142" s="29" t="n">
        <v>2012070</v>
      </c>
      <c r="M142" s="29" t="n">
        <f aca="false">+K142+L142</f>
        <v>2183850</v>
      </c>
      <c r="O142" s="20" t="n">
        <f aca="false">AS142/AS145</f>
        <v>0.0164952803373927</v>
      </c>
      <c r="P142" s="31" t="n">
        <f aca="false">ROUND(K145*O142,0)</f>
        <v>171780</v>
      </c>
      <c r="Q142" s="32" t="n">
        <f aca="false">O142-J142</f>
        <v>0</v>
      </c>
      <c r="R142" s="33" t="n">
        <f aca="false">P142-K142</f>
        <v>0</v>
      </c>
      <c r="S142" s="61"/>
      <c r="T142" s="31"/>
      <c r="U142" s="31"/>
      <c r="V142" s="31"/>
      <c r="W142" s="31"/>
      <c r="X142" s="31"/>
      <c r="Y142" s="31"/>
      <c r="Z142" s="31"/>
      <c r="AB142" s="31" t="n">
        <f aca="false">B142+T142</f>
        <v>6473</v>
      </c>
      <c r="AC142" s="31" t="n">
        <f aca="false">C142+U142</f>
        <v>26</v>
      </c>
      <c r="AD142" s="31" t="n">
        <f aca="false">D142+V142+W142</f>
        <v>356.963181818182</v>
      </c>
      <c r="AE142" s="31" t="n">
        <f aca="false">E142+W142</f>
        <v>241.835909090909</v>
      </c>
      <c r="AF142" s="31" t="n">
        <f aca="false">F142+X142</f>
        <v>21</v>
      </c>
      <c r="AG142" s="31" t="n">
        <f aca="false">I142+Y142+0.33*Z142</f>
        <v>57.63</v>
      </c>
      <c r="AI142" s="34" t="n">
        <f aca="false">IF(AC142&gt;0,AB142/AC142,0)</f>
        <v>248.961538461538</v>
      </c>
      <c r="AJ142" s="35" t="n">
        <f aca="false">EXP((((AI142-AI145)/AI146+2)/4-1.9)^3)</f>
        <v>0.112091796325811</v>
      </c>
      <c r="AK142" s="36" t="n">
        <f aca="false">AB142/AD142</f>
        <v>18.1335228104757</v>
      </c>
      <c r="AL142" s="35" t="n">
        <f aca="false">EXP((((AK142-AK145)/AK146+2)/4-1.9)^3)</f>
        <v>0.06715243054039</v>
      </c>
      <c r="AM142" s="35" t="n">
        <f aca="false">AE142/AD142</f>
        <v>0.677481380177991</v>
      </c>
      <c r="AN142" s="35" t="n">
        <f aca="false">EXP((((AM142-AM145)/AM146+2)/4-1.9)^3)</f>
        <v>0.108925252248373</v>
      </c>
      <c r="AO142" s="35" t="n">
        <f aca="false">AF142/AD142</f>
        <v>0.0588295966352527</v>
      </c>
      <c r="AP142" s="35" t="n">
        <f aca="false">EXP((((AO142-AO145)/AO146+2)/4-1.9)^3)</f>
        <v>0.0179173904092265</v>
      </c>
      <c r="AQ142" s="35" t="n">
        <f aca="false">AG142/AD142</f>
        <v>0.161445221623315</v>
      </c>
      <c r="AR142" s="35" t="n">
        <f aca="false">EXP((((AQ142-AQ145)/AQ146+2)/4-1.9)^3)</f>
        <v>0.0144124334856815</v>
      </c>
      <c r="AS142" s="25" t="n">
        <f aca="false">0.01*AJ142+0.15*AL142+0.24*AN142+0.25*AP142+0.35*AR142</f>
        <v>0.0468595424062213</v>
      </c>
    </row>
    <row r="143" customFormat="false" ht="13.8" hidden="false" customHeight="false" outlineLevel="0" collapsed="false">
      <c r="A143" s="28" t="s">
        <v>101</v>
      </c>
      <c r="B143" s="29" t="n">
        <v>7484</v>
      </c>
      <c r="C143" s="29" t="n">
        <v>51</v>
      </c>
      <c r="D143" s="29" t="n">
        <v>412.023863636364</v>
      </c>
      <c r="E143" s="29" t="n">
        <v>257.501363636364</v>
      </c>
      <c r="F143" s="29" t="n">
        <v>39</v>
      </c>
      <c r="G143" s="29" t="n">
        <v>82</v>
      </c>
      <c r="H143" s="29" t="n">
        <v>46</v>
      </c>
      <c r="I143" s="29" t="n">
        <v>97.18</v>
      </c>
      <c r="J143" s="30" t="n">
        <v>0.0146104900180135</v>
      </c>
      <c r="K143" s="29" t="n">
        <v>152152</v>
      </c>
      <c r="L143" s="29" t="n">
        <v>1437143</v>
      </c>
      <c r="M143" s="29" t="n">
        <f aca="false">+K143+L143</f>
        <v>1589295</v>
      </c>
      <c r="O143" s="20" t="n">
        <f aca="false">AS143/AS145</f>
        <v>0.0146104900180135</v>
      </c>
      <c r="P143" s="31" t="n">
        <f aca="false">ROUND(K145*O143,0)</f>
        <v>152152</v>
      </c>
      <c r="Q143" s="32" t="n">
        <f aca="false">O143-J143</f>
        <v>0</v>
      </c>
      <c r="R143" s="33" t="n">
        <f aca="false">P143-K143</f>
        <v>0</v>
      </c>
      <c r="S143" s="61"/>
      <c r="T143" s="31"/>
      <c r="U143" s="31"/>
      <c r="V143" s="31"/>
      <c r="W143" s="31"/>
      <c r="X143" s="31"/>
      <c r="Y143" s="31"/>
      <c r="Z143" s="31"/>
      <c r="AB143" s="31" t="n">
        <f aca="false">B143+T143</f>
        <v>7484</v>
      </c>
      <c r="AC143" s="31" t="n">
        <f aca="false">C143+U143</f>
        <v>51</v>
      </c>
      <c r="AD143" s="31" t="n">
        <f aca="false">D143+V143+W143</f>
        <v>412.023863636364</v>
      </c>
      <c r="AE143" s="31" t="n">
        <f aca="false">E143+W143</f>
        <v>257.501363636364</v>
      </c>
      <c r="AF143" s="31" t="n">
        <f aca="false">F143+X143</f>
        <v>39</v>
      </c>
      <c r="AG143" s="31" t="n">
        <f aca="false">I143+Y143+0.33*Z143</f>
        <v>97.18</v>
      </c>
      <c r="AI143" s="34" t="n">
        <f aca="false">IF(AC143&gt;0,AB143/AC143,0)</f>
        <v>146.745098039216</v>
      </c>
      <c r="AJ143" s="35" t="n">
        <f aca="false">EXP((((AI143-AI145)/AI146+2)/4-1.9)^3)</f>
        <v>0.0185374935389387</v>
      </c>
      <c r="AK143" s="36" t="n">
        <f aca="false">AB143/AD143</f>
        <v>18.1639964587223</v>
      </c>
      <c r="AL143" s="35" t="n">
        <f aca="false">EXP((((AK143-AK145)/AK146+2)/4-1.9)^3)</f>
        <v>0.067825943356462</v>
      </c>
      <c r="AM143" s="35" t="n">
        <f aca="false">AE143/AD143</f>
        <v>0.624967110797311</v>
      </c>
      <c r="AN143" s="35" t="n">
        <f aca="false">EXP((((AM143-AM145)/AM146+2)/4-1.9)^3)</f>
        <v>0.0622531196749951</v>
      </c>
      <c r="AO143" s="35" t="n">
        <f aca="false">AF143/AD143</f>
        <v>0.094654711636848</v>
      </c>
      <c r="AP143" s="35" t="n">
        <f aca="false">EXP((((AO143-AO145)/AO146+2)/4-1.9)^3)</f>
        <v>0.0306956735568216</v>
      </c>
      <c r="AQ143" s="35" t="n">
        <f aca="false">AG143/AD143</f>
        <v>0.23586012504792</v>
      </c>
      <c r="AR143" s="35" t="n">
        <f aca="false">EXP((((AQ143-AQ145)/AQ146+2)/4-1.9)^3)</f>
        <v>0.0243752145135751</v>
      </c>
      <c r="AS143" s="25" t="n">
        <f aca="false">0.01*AJ143+0.15*AL143+0.24*AN143+0.25*AP143+0.35*AR143</f>
        <v>0.0415052586298142</v>
      </c>
    </row>
    <row r="144" customFormat="false" ht="13.8" hidden="false" customHeight="false" outlineLevel="0" collapsed="false">
      <c r="A144" s="37" t="s">
        <v>102</v>
      </c>
      <c r="B144" s="38" t="n">
        <v>8358</v>
      </c>
      <c r="C144" s="38" t="n">
        <v>37</v>
      </c>
      <c r="D144" s="38" t="n">
        <v>440.848181818182</v>
      </c>
      <c r="E144" s="38" t="n">
        <v>237.601136363636</v>
      </c>
      <c r="F144" s="38" t="n">
        <v>21</v>
      </c>
      <c r="G144" s="38" t="n">
        <v>63</v>
      </c>
      <c r="H144" s="38" t="n">
        <v>9</v>
      </c>
      <c r="I144" s="38" t="n">
        <v>65.97</v>
      </c>
      <c r="J144" s="39" t="n">
        <v>0.0095696291272055</v>
      </c>
      <c r="K144" s="38" t="n">
        <v>99657</v>
      </c>
      <c r="L144" s="38" t="n">
        <v>1354826</v>
      </c>
      <c r="M144" s="38" t="n">
        <f aca="false">+K144+L144</f>
        <v>1454483</v>
      </c>
      <c r="O144" s="20" t="n">
        <f aca="false">AS144/AS145</f>
        <v>0.00956962912720547</v>
      </c>
      <c r="P144" s="31" t="n">
        <f aca="false">ROUND(K145*O144,0)</f>
        <v>99657</v>
      </c>
      <c r="Q144" s="32" t="n">
        <f aca="false">O144-J144</f>
        <v>0</v>
      </c>
      <c r="R144" s="33" t="n">
        <f aca="false">P144-K144</f>
        <v>0</v>
      </c>
      <c r="S144" s="61"/>
      <c r="T144" s="31"/>
      <c r="U144" s="31"/>
      <c r="V144" s="31"/>
      <c r="W144" s="31"/>
      <c r="X144" s="31"/>
      <c r="Y144" s="31"/>
      <c r="Z144" s="31"/>
      <c r="AB144" s="31" t="n">
        <f aca="false">B144+T144</f>
        <v>8358</v>
      </c>
      <c r="AC144" s="31" t="n">
        <f aca="false">C144+U144</f>
        <v>37</v>
      </c>
      <c r="AD144" s="31" t="n">
        <f aca="false">D144+V144+W144</f>
        <v>440.848181818182</v>
      </c>
      <c r="AE144" s="31" t="n">
        <f aca="false">E144+W144</f>
        <v>237.601136363636</v>
      </c>
      <c r="AF144" s="31" t="n">
        <f aca="false">F144+X144</f>
        <v>21</v>
      </c>
      <c r="AG144" s="31" t="n">
        <f aca="false">I144+Y144+0.33*Z144</f>
        <v>65.97</v>
      </c>
      <c r="AI144" s="34" t="n">
        <f aca="false">IF(AC144&gt;0,AB144/AC144,0)</f>
        <v>225.891891891892</v>
      </c>
      <c r="AJ144" s="35" t="n">
        <f aca="false">EXP((((AI144-AI145)/AI146+2)/4-1.9)^3)</f>
        <v>0.079402249952483</v>
      </c>
      <c r="AK144" s="36" t="n">
        <f aca="false">AB144/AD144</f>
        <v>18.9589077253971</v>
      </c>
      <c r="AL144" s="35" t="n">
        <f aca="false">EXP((((AK144-AK145)/AK146+2)/4-1.9)^3)</f>
        <v>0.0872397862504075</v>
      </c>
      <c r="AM144" s="35" t="n">
        <f aca="false">AE144/AD144</f>
        <v>0.538963630027241</v>
      </c>
      <c r="AN144" s="35" t="n">
        <f aca="false">EXP((((AM144-AM145)/AM146+2)/4-1.9)^3)</f>
        <v>0.020577822855985</v>
      </c>
      <c r="AO144" s="35" t="n">
        <f aca="false">AF144/AD144</f>
        <v>0.0476354465462239</v>
      </c>
      <c r="AP144" s="35" t="n">
        <f aca="false">EXP((((AO144-AO145)/AO146+2)/4-1.9)^3)</f>
        <v>0.0149819647212302</v>
      </c>
      <c r="AQ144" s="35" t="n">
        <f aca="false">AG144/AD144</f>
        <v>0.149643352793066</v>
      </c>
      <c r="AR144" s="35" t="n">
        <f aca="false">EXP((((AQ144-AQ145)/AQ146+2)/4-1.9)^3)</f>
        <v>0.0132031379990014</v>
      </c>
      <c r="AS144" s="25" t="n">
        <f aca="false">0.01*AJ144+0.15*AL144+0.24*AN144+0.25*AP144+0.35*AR144</f>
        <v>0.0271852574024804</v>
      </c>
    </row>
    <row r="145" customFormat="false" ht="13.8" hidden="false" customHeight="false" outlineLevel="0" collapsed="false">
      <c r="A145" s="46" t="s">
        <v>66</v>
      </c>
      <c r="B145" s="47" t="n">
        <v>263666</v>
      </c>
      <c r="C145" s="47" t="n">
        <v>1187</v>
      </c>
      <c r="D145" s="47" t="n">
        <v>15566.9079545455</v>
      </c>
      <c r="E145" s="47" t="n">
        <v>10107.3575</v>
      </c>
      <c r="F145" s="47" t="n">
        <v>3509</v>
      </c>
      <c r="G145" s="47" t="n">
        <v>7982</v>
      </c>
      <c r="H145" s="47" t="n">
        <v>912</v>
      </c>
      <c r="I145" s="47" t="n">
        <v>8282.96</v>
      </c>
      <c r="J145" s="48" t="n">
        <f aca="false">SUM(J120:J144)</f>
        <v>1</v>
      </c>
      <c r="K145" s="47" t="n">
        <f aca="false">SUM(K120:K144)</f>
        <v>10413900</v>
      </c>
      <c r="L145" s="47" t="n">
        <f aca="false">SUM(L120:L144)</f>
        <v>197864099</v>
      </c>
      <c r="M145" s="47" t="n">
        <f aca="false">SUM(M120:M144)</f>
        <v>208277999</v>
      </c>
      <c r="O145" s="50" t="n">
        <f aca="false">SUM(O120:O144)</f>
        <v>1</v>
      </c>
      <c r="P145" s="51" t="n">
        <f aca="false">SUM(P120:P144)</f>
        <v>10413899</v>
      </c>
      <c r="Q145" s="52" t="n">
        <f aca="false">O145-J147</f>
        <v>1</v>
      </c>
      <c r="R145" s="53" t="n">
        <f aca="false">P145-K145</f>
        <v>-1</v>
      </c>
      <c r="AI145" s="54" t="n">
        <f aca="false">AVERAGE(AI120:AI144)</f>
        <v>212.806471109194</v>
      </c>
      <c r="AJ145" s="55"/>
      <c r="AK145" s="56" t="n">
        <f aca="false">AVERAGE(AK120:AK144)</f>
        <v>18.002437408408</v>
      </c>
      <c r="AL145" s="55"/>
      <c r="AM145" s="55" t="n">
        <f aca="false">AVERAGE(AM120:AM144)</f>
        <v>0.627817896774581</v>
      </c>
      <c r="AN145" s="55"/>
      <c r="AO145" s="55" t="n">
        <f aca="false">AVERAGE(AO120:AO144)</f>
        <v>0.150489899597732</v>
      </c>
      <c r="AP145" s="55"/>
      <c r="AQ145" s="55" t="n">
        <f aca="false">AVERAGE(AQ120:AQ144)</f>
        <v>0.394259899784803</v>
      </c>
      <c r="AR145" s="55"/>
      <c r="AS145" s="25" t="n">
        <f aca="false">SUM(AS120:AS144)</f>
        <v>2.84078484558984</v>
      </c>
    </row>
    <row r="146" customFormat="false" ht="13.8" hidden="false" customHeight="false" outlineLevel="0" collapsed="false">
      <c r="A146" s="57" t="s">
        <v>67</v>
      </c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AI146" s="58" t="n">
        <f aca="false">_xlfn.STDEV.P(AI120:AI144)</f>
        <v>88.8845180179174</v>
      </c>
      <c r="AK146" s="59" t="n">
        <f aca="false">_xlfn.STDEV.P(AK120:AK144)</f>
        <v>4.43603857923166</v>
      </c>
      <c r="AM146" s="27" t="n">
        <f aca="false">_xlfn.STDEV.P(AM120:AM144)</f>
        <v>0.129266240408756</v>
      </c>
      <c r="AO146" s="27" t="n">
        <f aca="false">_xlfn.STDEV.P(AO120:AO144)</f>
        <v>0.120413131216074</v>
      </c>
      <c r="AP146" s="27"/>
      <c r="AQ146" s="27" t="n">
        <f aca="false">_xlfn.STDEV.P(AQ120:AQ144)</f>
        <v>0.266388453410543</v>
      </c>
      <c r="AS146" s="27"/>
    </row>
    <row r="147" customFormat="false" ht="13.8" hidden="false" customHeight="false" outlineLevel="0" collapsed="false">
      <c r="A147" s="57" t="s">
        <v>68</v>
      </c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</row>
    <row r="148" customFormat="false" ht="13.8" hidden="false" customHeight="false" outlineLevel="0" collapsed="false">
      <c r="B148" s="49" t="n">
        <f aca="false">SUM(B120:B144)-B145</f>
        <v>0</v>
      </c>
      <c r="C148" s="49" t="n">
        <f aca="false">SUM(C120:C144)-C145</f>
        <v>0</v>
      </c>
      <c r="D148" s="49" t="n">
        <f aca="false">SUM(D120:D144)-D145</f>
        <v>0</v>
      </c>
      <c r="E148" s="49" t="n">
        <f aca="false">SUM(E120:E144)-E145</f>
        <v>0</v>
      </c>
      <c r="F148" s="49" t="n">
        <f aca="false">SUM(F120:F144)-F145</f>
        <v>0</v>
      </c>
      <c r="G148" s="49" t="n">
        <f aca="false">SUM(G120:G144)-G145</f>
        <v>0</v>
      </c>
      <c r="H148" s="49" t="n">
        <f aca="false">SUM(H120:H144)-H145</f>
        <v>0</v>
      </c>
      <c r="I148" s="49" t="n">
        <f aca="false">SUM(I120:I144)-I145</f>
        <v>0</v>
      </c>
      <c r="J148" s="49" t="n">
        <f aca="false">SUM(J120:J144)-J145</f>
        <v>0</v>
      </c>
      <c r="K148" s="49" t="n">
        <f aca="false">SUM(K120:K144)-K145</f>
        <v>0</v>
      </c>
      <c r="L148" s="49" t="n">
        <f aca="false">SUM(L120:L144)-L145</f>
        <v>0</v>
      </c>
      <c r="M148" s="49" t="n">
        <f aca="false">SUM(M120:M144)-M145</f>
        <v>0</v>
      </c>
    </row>
    <row r="149" customFormat="false" ht="13.8" hidden="false" customHeight="false" outlineLevel="0" collapsed="false">
      <c r="A149" s="6" t="s">
        <v>121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customFormat="false" ht="12.75" hidden="false" customHeight="true" outlineLevel="0" collapsed="false">
      <c r="A150" s="6" t="s">
        <v>122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customFormat="false" ht="9" hidden="false" customHeight="true" outlineLevel="0" collapsed="false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</row>
    <row r="152" customFormat="false" ht="13.8" hidden="false" customHeight="true" outlineLevel="0" collapsed="false">
      <c r="A152" s="7" t="s">
        <v>8</v>
      </c>
      <c r="B152" s="8" t="s">
        <v>9</v>
      </c>
      <c r="C152" s="8"/>
      <c r="D152" s="8"/>
      <c r="E152" s="8"/>
      <c r="F152" s="8"/>
      <c r="G152" s="8"/>
      <c r="H152" s="8"/>
      <c r="I152" s="8"/>
      <c r="J152" s="7" t="s">
        <v>10</v>
      </c>
      <c r="K152" s="7" t="s">
        <v>11</v>
      </c>
      <c r="L152" s="7" t="s">
        <v>12</v>
      </c>
      <c r="M152" s="7" t="s">
        <v>13</v>
      </c>
      <c r="O152" s="9" t="s">
        <v>14</v>
      </c>
      <c r="P152" s="9" t="s">
        <v>15</v>
      </c>
      <c r="Q152" s="9" t="s">
        <v>16</v>
      </c>
      <c r="R152" s="9" t="s">
        <v>17</v>
      </c>
      <c r="T152" s="10" t="s">
        <v>18</v>
      </c>
      <c r="U152" s="10"/>
      <c r="V152" s="10"/>
      <c r="W152" s="10"/>
      <c r="X152" s="10"/>
      <c r="Y152" s="10"/>
      <c r="Z152" s="10"/>
      <c r="AB152" s="10" t="s">
        <v>19</v>
      </c>
      <c r="AC152" s="10"/>
      <c r="AD152" s="10"/>
      <c r="AE152" s="10"/>
      <c r="AF152" s="10"/>
      <c r="AG152" s="10"/>
      <c r="AI152" s="11" t="s">
        <v>20</v>
      </c>
      <c r="AJ152" s="11"/>
      <c r="AK152" s="11" t="s">
        <v>21</v>
      </c>
      <c r="AL152" s="11"/>
      <c r="AM152" s="11" t="s">
        <v>22</v>
      </c>
      <c r="AN152" s="11"/>
      <c r="AO152" s="12" t="s">
        <v>23</v>
      </c>
      <c r="AP152" s="12"/>
      <c r="AQ152" s="11" t="s">
        <v>24</v>
      </c>
      <c r="AR152" s="11"/>
      <c r="AS152" s="13" t="s">
        <v>25</v>
      </c>
    </row>
    <row r="153" customFormat="false" ht="43.35" hidden="false" customHeight="false" outlineLevel="0" collapsed="false">
      <c r="A153" s="7"/>
      <c r="B153" s="14" t="s">
        <v>123</v>
      </c>
      <c r="C153" s="14" t="s">
        <v>124</v>
      </c>
      <c r="D153" s="14" t="s">
        <v>125</v>
      </c>
      <c r="E153" s="14" t="s">
        <v>126</v>
      </c>
      <c r="F153" s="14" t="s">
        <v>127</v>
      </c>
      <c r="G153" s="14" t="s">
        <v>128</v>
      </c>
      <c r="H153" s="14" t="s">
        <v>129</v>
      </c>
      <c r="I153" s="7" t="s">
        <v>33</v>
      </c>
      <c r="J153" s="7"/>
      <c r="K153" s="7"/>
      <c r="L153" s="7"/>
      <c r="M153" s="7"/>
      <c r="O153" s="9"/>
      <c r="P153" s="9"/>
      <c r="Q153" s="9"/>
      <c r="R153" s="9"/>
      <c r="T153" s="15" t="s">
        <v>26</v>
      </c>
      <c r="U153" s="15" t="s">
        <v>27</v>
      </c>
      <c r="V153" s="15" t="s">
        <v>34</v>
      </c>
      <c r="W153" s="15" t="s">
        <v>29</v>
      </c>
      <c r="X153" s="15" t="s">
        <v>30</v>
      </c>
      <c r="Y153" s="15" t="s">
        <v>31</v>
      </c>
      <c r="Z153" s="16" t="s">
        <v>32</v>
      </c>
      <c r="AB153" s="15" t="s">
        <v>26</v>
      </c>
      <c r="AC153" s="15" t="s">
        <v>27</v>
      </c>
      <c r="AD153" s="15" t="s">
        <v>35</v>
      </c>
      <c r="AE153" s="15" t="s">
        <v>29</v>
      </c>
      <c r="AF153" s="15" t="s">
        <v>30</v>
      </c>
      <c r="AG153" s="16" t="s">
        <v>31</v>
      </c>
      <c r="AI153" s="11" t="s">
        <v>36</v>
      </c>
      <c r="AJ153" s="12" t="s">
        <v>37</v>
      </c>
      <c r="AK153" s="11" t="s">
        <v>36</v>
      </c>
      <c r="AL153" s="12" t="s">
        <v>37</v>
      </c>
      <c r="AM153" s="11" t="s">
        <v>36</v>
      </c>
      <c r="AN153" s="12" t="s">
        <v>37</v>
      </c>
      <c r="AO153" s="11" t="s">
        <v>36</v>
      </c>
      <c r="AP153" s="12" t="s">
        <v>37</v>
      </c>
      <c r="AQ153" s="11" t="s">
        <v>36</v>
      </c>
      <c r="AR153" s="12" t="s">
        <v>37</v>
      </c>
      <c r="AS153" s="12" t="s">
        <v>38</v>
      </c>
    </row>
    <row r="154" customFormat="false" ht="13.8" hidden="false" customHeight="false" outlineLevel="0" collapsed="false">
      <c r="A154" s="17" t="s">
        <v>78</v>
      </c>
      <c r="B154" s="18" t="n">
        <v>27171</v>
      </c>
      <c r="C154" s="18" t="n">
        <v>68</v>
      </c>
      <c r="D154" s="18" t="n">
        <v>1998.95646747913</v>
      </c>
      <c r="E154" s="18" t="n">
        <v>1303.11673434868</v>
      </c>
      <c r="F154" s="18" t="n">
        <v>892</v>
      </c>
      <c r="G154" s="18" t="n">
        <v>1519</v>
      </c>
      <c r="H154" s="18" t="n">
        <v>184</v>
      </c>
      <c r="I154" s="18" t="n">
        <v>1579.72</v>
      </c>
      <c r="J154" s="19" t="n">
        <v>0.120609278417016</v>
      </c>
      <c r="K154" s="18" t="n">
        <v>1184918</v>
      </c>
      <c r="L154" s="18" t="n">
        <v>36113894</v>
      </c>
      <c r="M154" s="18" t="n">
        <f aca="false">+K154+L154</f>
        <v>37298812</v>
      </c>
      <c r="O154" s="20" t="n">
        <f aca="false">AS154/AS179</f>
        <v>0.120609278417016</v>
      </c>
      <c r="P154" s="21" t="n">
        <f aca="false">ROUND(K179*O154,0)</f>
        <v>1184918</v>
      </c>
      <c r="Q154" s="22" t="n">
        <f aca="false">O154-J154</f>
        <v>0</v>
      </c>
      <c r="R154" s="23" t="n">
        <f aca="false">P154-K154</f>
        <v>0</v>
      </c>
      <c r="T154" s="21"/>
      <c r="U154" s="21"/>
      <c r="V154" s="21"/>
      <c r="W154" s="21"/>
      <c r="X154" s="21"/>
      <c r="Y154" s="21"/>
      <c r="Z154" s="21"/>
      <c r="AB154" s="21" t="n">
        <f aca="false">B154+T154</f>
        <v>27171</v>
      </c>
      <c r="AC154" s="21" t="n">
        <f aca="false">C154+U154</f>
        <v>68</v>
      </c>
      <c r="AD154" s="21" t="n">
        <f aca="false">D154+V154+W154</f>
        <v>1998.95646747913</v>
      </c>
      <c r="AE154" s="21" t="n">
        <f aca="false">E154+W154</f>
        <v>1303.11673434868</v>
      </c>
      <c r="AF154" s="21" t="n">
        <f aca="false">F154+X154</f>
        <v>892</v>
      </c>
      <c r="AG154" s="21" t="n">
        <f aca="false">I154+Y154+0.33*Z154</f>
        <v>1579.72</v>
      </c>
      <c r="AI154" s="24" t="n">
        <f aca="false">IF(AC154&gt;0,AB154/AC154,0)</f>
        <v>399.573529411765</v>
      </c>
      <c r="AJ154" s="25" t="n">
        <f aca="false">EXP((((AI154-AI179)/AI180+2)/4-1.9)^3)</f>
        <v>0.68916531226711</v>
      </c>
      <c r="AK154" s="26" t="n">
        <f aca="false">AB154/AD154</f>
        <v>13.5925921559788</v>
      </c>
      <c r="AL154" s="25" t="n">
        <f aca="false">EXP((((AK154-AK179)/AK180+2)/4-1.9)^3)</f>
        <v>0.00961209776132987</v>
      </c>
      <c r="AM154" s="25" t="n">
        <f aca="false">AE154/AD154</f>
        <v>0.651898505819905</v>
      </c>
      <c r="AN154" s="25" t="n">
        <f aca="false">EXP((((AM154-AM179)/AM180+2)/4-1.9)^3)</f>
        <v>0.0949961304858262</v>
      </c>
      <c r="AO154" s="25" t="n">
        <f aca="false">AF154/AD154</f>
        <v>0.446232829234592</v>
      </c>
      <c r="AP154" s="25" t="n">
        <f aca="false">EXP((((AO154-AO179)/AO180+2)/4-1.9)^3)</f>
        <v>0.622817541641327</v>
      </c>
      <c r="AQ154" s="25" t="n">
        <f aca="false">AG154/AD154</f>
        <v>0.790272337442231</v>
      </c>
      <c r="AR154" s="25" t="n">
        <f aca="false">EXP((((AQ154-AQ179)/AQ180+2)/4-1.9)^3)</f>
        <v>0.451624383202492</v>
      </c>
      <c r="AS154" s="25" t="n">
        <f aca="false">0.01*AJ154+0.15*AL154+0.24*AN154+0.25*AP154+0.35*AR154</f>
        <v>0.344905458634673</v>
      </c>
    </row>
    <row r="155" customFormat="false" ht="13.8" hidden="false" customHeight="false" outlineLevel="0" collapsed="false">
      <c r="A155" s="28" t="s">
        <v>79</v>
      </c>
      <c r="B155" s="29" t="n">
        <v>22868</v>
      </c>
      <c r="C155" s="29" t="n">
        <v>74</v>
      </c>
      <c r="D155" s="29" t="n">
        <v>2073.25575252554</v>
      </c>
      <c r="E155" s="29" t="n">
        <v>1287.74863164683</v>
      </c>
      <c r="F155" s="29" t="n">
        <v>721</v>
      </c>
      <c r="G155" s="29" t="n">
        <v>1450</v>
      </c>
      <c r="H155" s="29" t="n">
        <v>149</v>
      </c>
      <c r="I155" s="29" t="n">
        <v>1499.17</v>
      </c>
      <c r="J155" s="30" t="n">
        <v>0.085614346719914</v>
      </c>
      <c r="K155" s="29" t="n">
        <v>841112</v>
      </c>
      <c r="L155" s="29" t="n">
        <v>22946340</v>
      </c>
      <c r="M155" s="29" t="n">
        <f aca="false">+K155+L155</f>
        <v>23787452</v>
      </c>
      <c r="O155" s="20" t="n">
        <f aca="false">AS155/AS179</f>
        <v>0.0856143467199141</v>
      </c>
      <c r="P155" s="31" t="n">
        <f aca="false">ROUND(K179*O155,0)</f>
        <v>841112</v>
      </c>
      <c r="Q155" s="32" t="n">
        <f aca="false">O155-J155</f>
        <v>0</v>
      </c>
      <c r="R155" s="33" t="n">
        <f aca="false">P155-K155</f>
        <v>0</v>
      </c>
      <c r="T155" s="31"/>
      <c r="U155" s="31"/>
      <c r="V155" s="31"/>
      <c r="W155" s="31"/>
      <c r="X155" s="31"/>
      <c r="Y155" s="31"/>
      <c r="Z155" s="31"/>
      <c r="AB155" s="31" t="n">
        <f aca="false">B155+T155</f>
        <v>22868</v>
      </c>
      <c r="AC155" s="31" t="n">
        <f aca="false">C155+U155</f>
        <v>74</v>
      </c>
      <c r="AD155" s="31" t="n">
        <f aca="false">D155+V155+W155</f>
        <v>2073.25575252554</v>
      </c>
      <c r="AE155" s="31" t="n">
        <f aca="false">E155+W155</f>
        <v>1287.74863164683</v>
      </c>
      <c r="AF155" s="31" t="n">
        <f aca="false">F155+X155</f>
        <v>721</v>
      </c>
      <c r="AG155" s="31" t="n">
        <f aca="false">I155+Y155+0.33*Z155</f>
        <v>1499.17</v>
      </c>
      <c r="AI155" s="34" t="n">
        <f aca="false">IF(AC155&gt;0,AB155/AC155,0)</f>
        <v>309.027027027027</v>
      </c>
      <c r="AJ155" s="35" t="n">
        <f aca="false">EXP((((AI155-AI179)/AI180+2)/4-1.9)^3)</f>
        <v>0.333566158910067</v>
      </c>
      <c r="AK155" s="36" t="n">
        <f aca="false">AB155/AD155</f>
        <v>11.0299947182799</v>
      </c>
      <c r="AL155" s="35" t="n">
        <f aca="false">EXP((((AK155-AK179)/AK180+2)/4-1.9)^3)</f>
        <v>0.00264745416319076</v>
      </c>
      <c r="AM155" s="35" t="n">
        <f aca="false">AE155/AD155</f>
        <v>0.621123867655091</v>
      </c>
      <c r="AN155" s="35" t="n">
        <f aca="false">EXP((((AM155-AM179)/AM180+2)/4-1.9)^3)</f>
        <v>0.0661816273417271</v>
      </c>
      <c r="AO155" s="35" t="n">
        <f aca="false">AF155/AD155</f>
        <v>0.347762208845538</v>
      </c>
      <c r="AP155" s="35" t="n">
        <f aca="false">EXP((((AO155-AO179)/AO180+2)/4-1.9)^3)</f>
        <v>0.381297411198943</v>
      </c>
      <c r="AQ155" s="35" t="n">
        <f aca="false">AG155/AD155</f>
        <v>0.723099404486776</v>
      </c>
      <c r="AR155" s="35" t="n">
        <f aca="false">EXP((((AQ155-AQ179)/AQ180+2)/4-1.9)^3)</f>
        <v>0.371114254366497</v>
      </c>
      <c r="AS155" s="25" t="n">
        <f aca="false">0.01*AJ155+0.15*AL155+0.24*AN155+0.25*AP155+0.35*AR155</f>
        <v>0.244830712103604</v>
      </c>
    </row>
    <row r="156" customFormat="false" ht="13.8" hidden="false" customHeight="false" outlineLevel="0" collapsed="false">
      <c r="A156" s="28" t="s">
        <v>80</v>
      </c>
      <c r="B156" s="29" t="n">
        <v>23380</v>
      </c>
      <c r="C156" s="29" t="n">
        <v>88</v>
      </c>
      <c r="D156" s="29" t="n">
        <v>1292.57532417322</v>
      </c>
      <c r="E156" s="29" t="n">
        <v>961.935172658068</v>
      </c>
      <c r="F156" s="29" t="n">
        <v>377</v>
      </c>
      <c r="G156" s="29" t="n">
        <v>700</v>
      </c>
      <c r="H156" s="29" t="n">
        <v>63</v>
      </c>
      <c r="I156" s="29" t="n">
        <v>720.79</v>
      </c>
      <c r="J156" s="30" t="n">
        <v>0.0701556151074442</v>
      </c>
      <c r="K156" s="29" t="n">
        <v>689239</v>
      </c>
      <c r="L156" s="29" t="n">
        <v>13744896</v>
      </c>
      <c r="M156" s="29" t="n">
        <f aca="false">+K156+L156</f>
        <v>14434135</v>
      </c>
      <c r="O156" s="20" t="n">
        <f aca="false">AS156/AS179</f>
        <v>0.0701556151074441</v>
      </c>
      <c r="P156" s="31" t="n">
        <f aca="false">ROUND(K179*O156,0)</f>
        <v>689239</v>
      </c>
      <c r="Q156" s="32" t="n">
        <f aca="false">O156-J156</f>
        <v>0</v>
      </c>
      <c r="R156" s="33" t="n">
        <f aca="false">P156-K156</f>
        <v>0</v>
      </c>
      <c r="T156" s="31"/>
      <c r="U156" s="31"/>
      <c r="V156" s="31"/>
      <c r="W156" s="31"/>
      <c r="X156" s="31"/>
      <c r="Y156" s="31"/>
      <c r="Z156" s="31"/>
      <c r="AB156" s="31" t="n">
        <f aca="false">B156+T156</f>
        <v>23380</v>
      </c>
      <c r="AC156" s="31" t="n">
        <f aca="false">C156+U156</f>
        <v>88</v>
      </c>
      <c r="AD156" s="31" t="n">
        <f aca="false">D156+V156+W156</f>
        <v>1292.57532417322</v>
      </c>
      <c r="AE156" s="31" t="n">
        <f aca="false">E156+W156</f>
        <v>961.935172658068</v>
      </c>
      <c r="AF156" s="31" t="n">
        <f aca="false">F156+X156</f>
        <v>377</v>
      </c>
      <c r="AG156" s="31" t="n">
        <f aca="false">I156+Y156+0.33*Z156</f>
        <v>720.79</v>
      </c>
      <c r="AI156" s="34" t="n">
        <f aca="false">IF(AC156&gt;0,AB156/AC156,0)</f>
        <v>265.681818181818</v>
      </c>
      <c r="AJ156" s="35" t="n">
        <f aca="false">EXP((((AI156-AI179)/AI180+2)/4-1.9)^3)</f>
        <v>0.192501164651434</v>
      </c>
      <c r="AK156" s="36" t="n">
        <f aca="false">AB156/AD156</f>
        <v>18.0879207290722</v>
      </c>
      <c r="AL156" s="35" t="n">
        <f aca="false">EXP((((AK156-AK179)/AK180+2)/4-1.9)^3)</f>
        <v>0.0572783671372047</v>
      </c>
      <c r="AM156" s="35" t="n">
        <f aca="false">AE156/AD156</f>
        <v>0.744200476883897</v>
      </c>
      <c r="AN156" s="35" t="n">
        <f aca="false">EXP((((AM156-AM179)/AM180+2)/4-1.9)^3)</f>
        <v>0.231132509618336</v>
      </c>
      <c r="AO156" s="35" t="n">
        <f aca="false">AF156/AD156</f>
        <v>0.291665787633029</v>
      </c>
      <c r="AP156" s="35" t="n">
        <f aca="false">EXP((((AO156-AO179)/AO180+2)/4-1.9)^3)</f>
        <v>0.257841097731924</v>
      </c>
      <c r="AQ156" s="35" t="n">
        <f aca="false">AG156/AD156</f>
        <v>0.557638681878013</v>
      </c>
      <c r="AR156" s="35" t="n">
        <f aca="false">EXP((((AQ156-AQ179)/AQ180+2)/4-1.9)^3)</f>
        <v>0.200498995852079</v>
      </c>
      <c r="AS156" s="25" t="n">
        <f aca="false">0.01*AJ156+0.15*AL156+0.24*AN156+0.25*AP156+0.35*AR156</f>
        <v>0.200623492006704</v>
      </c>
    </row>
    <row r="157" customFormat="false" ht="13.8" hidden="false" customHeight="false" outlineLevel="0" collapsed="false">
      <c r="A157" s="28" t="s">
        <v>81</v>
      </c>
      <c r="B157" s="29" t="n">
        <v>13427</v>
      </c>
      <c r="C157" s="29" t="n">
        <v>54</v>
      </c>
      <c r="D157" s="29" t="n">
        <v>573.988878406606</v>
      </c>
      <c r="E157" s="29" t="n">
        <v>435.366807283963</v>
      </c>
      <c r="F157" s="29" t="n">
        <v>171</v>
      </c>
      <c r="G157" s="29" t="n">
        <v>276</v>
      </c>
      <c r="H157" s="29" t="n">
        <v>54</v>
      </c>
      <c r="I157" s="29" t="n">
        <v>293.82</v>
      </c>
      <c r="J157" s="30" t="n">
        <v>0.0784638931816414</v>
      </c>
      <c r="K157" s="29" t="n">
        <v>770863</v>
      </c>
      <c r="L157" s="29" t="n">
        <v>10479456</v>
      </c>
      <c r="M157" s="29" t="n">
        <f aca="false">+K157+L157</f>
        <v>11250319</v>
      </c>
      <c r="O157" s="20" t="n">
        <f aca="false">AS157/AS179</f>
        <v>0.0784638931816413</v>
      </c>
      <c r="P157" s="31" t="n">
        <f aca="false">ROUND(K179*O157,0)</f>
        <v>770863</v>
      </c>
      <c r="Q157" s="32" t="n">
        <f aca="false">O157-J157</f>
        <v>0</v>
      </c>
      <c r="R157" s="33" t="n">
        <f aca="false">P157-K157</f>
        <v>0</v>
      </c>
      <c r="T157" s="31"/>
      <c r="U157" s="31"/>
      <c r="V157" s="31"/>
      <c r="W157" s="31"/>
      <c r="X157" s="31"/>
      <c r="Y157" s="31"/>
      <c r="Z157" s="31"/>
      <c r="AB157" s="31" t="n">
        <f aca="false">B157+T157</f>
        <v>13427</v>
      </c>
      <c r="AC157" s="31" t="n">
        <f aca="false">C157+U157</f>
        <v>54</v>
      </c>
      <c r="AD157" s="31" t="n">
        <f aca="false">D157+V157+W157</f>
        <v>573.988878406606</v>
      </c>
      <c r="AE157" s="31" t="n">
        <f aca="false">E157+W157</f>
        <v>435.366807283963</v>
      </c>
      <c r="AF157" s="31" t="n">
        <f aca="false">F157+X157</f>
        <v>171</v>
      </c>
      <c r="AG157" s="31" t="n">
        <f aca="false">I157+Y157+0.33*Z157</f>
        <v>293.82</v>
      </c>
      <c r="AI157" s="34" t="n">
        <f aca="false">IF(AC157&gt;0,AB157/AC157,0)</f>
        <v>248.648148148148</v>
      </c>
      <c r="AJ157" s="35" t="n">
        <f aca="false">EXP((((AI157-AI179)/AI180+2)/4-1.9)^3)</f>
        <v>0.148686274413279</v>
      </c>
      <c r="AK157" s="36" t="n">
        <f aca="false">AB157/AD157</f>
        <v>23.3924393052238</v>
      </c>
      <c r="AL157" s="35" t="n">
        <f aca="false">EXP((((AK157-AK179)/AK180+2)/4-1.9)^3)</f>
        <v>0.240288404970691</v>
      </c>
      <c r="AM157" s="35" t="n">
        <f aca="false">AE157/AD157</f>
        <v>0.75849345459888</v>
      </c>
      <c r="AN157" s="35" t="n">
        <f aca="false">EXP((((AM157-AM179)/AM180+2)/4-1.9)^3)</f>
        <v>0.258915084357143</v>
      </c>
      <c r="AO157" s="35" t="n">
        <f aca="false">AF157/AD157</f>
        <v>0.297915179950344</v>
      </c>
      <c r="AP157" s="35" t="n">
        <f aca="false">EXP((((AO157-AO179)/AO180+2)/4-1.9)^3)</f>
        <v>0.270529446570519</v>
      </c>
      <c r="AQ157" s="35" t="n">
        <f aca="false">AG157/AD157</f>
        <v>0.511891451304152</v>
      </c>
      <c r="AR157" s="35" t="n">
        <f aca="false">EXP((((AQ157-AQ179)/AQ180+2)/4-1.9)^3)</f>
        <v>0.163087165127299</v>
      </c>
      <c r="AS157" s="25" t="n">
        <f aca="false">0.01*AJ157+0.15*AL157+0.24*AN157+0.25*AP157+0.35*AR157</f>
        <v>0.224382613172635</v>
      </c>
    </row>
    <row r="158" customFormat="false" ht="13.8" hidden="false" customHeight="false" outlineLevel="0" collapsed="false">
      <c r="A158" s="28" t="s">
        <v>82</v>
      </c>
      <c r="B158" s="29" t="n">
        <v>15003</v>
      </c>
      <c r="C158" s="29" t="n">
        <v>67</v>
      </c>
      <c r="D158" s="29" t="n">
        <v>586.394595730406</v>
      </c>
      <c r="E158" s="29" t="n">
        <v>319.531146239442</v>
      </c>
      <c r="F158" s="29" t="n">
        <v>131</v>
      </c>
      <c r="G158" s="29" t="n">
        <v>329</v>
      </c>
      <c r="H158" s="29" t="n">
        <v>4</v>
      </c>
      <c r="I158" s="29" t="n">
        <v>330.32</v>
      </c>
      <c r="J158" s="30" t="n">
        <v>0.0588203651940481</v>
      </c>
      <c r="K158" s="29" t="n">
        <v>577877</v>
      </c>
      <c r="L158" s="29" t="n">
        <v>10532015</v>
      </c>
      <c r="M158" s="29" t="n">
        <f aca="false">+K158+L158</f>
        <v>11109892</v>
      </c>
      <c r="O158" s="20" t="n">
        <f aca="false">AS158/AS179</f>
        <v>0.0588203651940482</v>
      </c>
      <c r="P158" s="31" t="n">
        <f aca="false">ROUND(K179*O158,0)</f>
        <v>577877</v>
      </c>
      <c r="Q158" s="32" t="n">
        <f aca="false">O158-J158</f>
        <v>0</v>
      </c>
      <c r="R158" s="33" t="n">
        <f aca="false">P158-K158</f>
        <v>0</v>
      </c>
      <c r="T158" s="31"/>
      <c r="U158" s="31"/>
      <c r="V158" s="31"/>
      <c r="W158" s="31"/>
      <c r="X158" s="31"/>
      <c r="Y158" s="31"/>
      <c r="Z158" s="31"/>
      <c r="AB158" s="31" t="n">
        <f aca="false">B158+T158</f>
        <v>15003</v>
      </c>
      <c r="AC158" s="31" t="n">
        <f aca="false">C158+U158</f>
        <v>67</v>
      </c>
      <c r="AD158" s="31" t="n">
        <f aca="false">D158+V158+W158</f>
        <v>586.394595730406</v>
      </c>
      <c r="AE158" s="31" t="n">
        <f aca="false">E158+W158</f>
        <v>319.531146239442</v>
      </c>
      <c r="AF158" s="31" t="n">
        <f aca="false">F158+X158</f>
        <v>131</v>
      </c>
      <c r="AG158" s="31" t="n">
        <f aca="false">I158+Y158+0.33*Z158</f>
        <v>330.32</v>
      </c>
      <c r="AI158" s="34" t="n">
        <f aca="false">IF(AC158&gt;0,AB158/AC158,0)</f>
        <v>223.925373134328</v>
      </c>
      <c r="AJ158" s="35" t="n">
        <f aca="false">EXP((((AI158-AI179)/AI180+2)/4-1.9)^3)</f>
        <v>0.0976122130135609</v>
      </c>
      <c r="AK158" s="36" t="n">
        <f aca="false">AB158/AD158</f>
        <v>25.585160759049</v>
      </c>
      <c r="AL158" s="35" t="n">
        <f aca="false">EXP((((AK158-AK179)/AK180+2)/4-1.9)^3)</f>
        <v>0.363397853266447</v>
      </c>
      <c r="AM158" s="35" t="n">
        <f aca="false">AE158/AD158</f>
        <v>0.544908067990357</v>
      </c>
      <c r="AN158" s="35" t="n">
        <f aca="false">EXP((((AM158-AM179)/AM180+2)/4-1.9)^3)</f>
        <v>0.0231541719693259</v>
      </c>
      <c r="AO158" s="35" t="n">
        <f aca="false">AF158/AD158</f>
        <v>0.223399057484198</v>
      </c>
      <c r="AP158" s="35" t="n">
        <f aca="false">EXP((((AO158-AO179)/AO180+2)/4-1.9)^3)</f>
        <v>0.141018328273006</v>
      </c>
      <c r="AQ158" s="35" t="n">
        <f aca="false">AG158/AD158</f>
        <v>0.563306692123514</v>
      </c>
      <c r="AR158" s="35" t="n">
        <f aca="false">EXP((((AQ158-AQ179)/AQ180+2)/4-1.9)^3)</f>
        <v>0.205459367056255</v>
      </c>
      <c r="AS158" s="25" t="n">
        <f aca="false">0.01*AJ158+0.15*AL158+0.24*AN158+0.25*AP158+0.35*AR158</f>
        <v>0.168208161930682</v>
      </c>
    </row>
    <row r="159" customFormat="false" ht="13.8" hidden="false" customHeight="false" outlineLevel="0" collapsed="false">
      <c r="A159" s="28" t="s">
        <v>83</v>
      </c>
      <c r="B159" s="29" t="n">
        <v>17507</v>
      </c>
      <c r="C159" s="29" t="n">
        <v>66</v>
      </c>
      <c r="D159" s="29" t="n">
        <v>886.865540256339</v>
      </c>
      <c r="E159" s="29" t="n">
        <v>599.918308392751</v>
      </c>
      <c r="F159" s="29" t="n">
        <v>195</v>
      </c>
      <c r="G159" s="29" t="n">
        <v>355</v>
      </c>
      <c r="H159" s="29" t="n">
        <v>32</v>
      </c>
      <c r="I159" s="29" t="n">
        <v>365.56</v>
      </c>
      <c r="J159" s="30" t="n">
        <v>0.0399869502757882</v>
      </c>
      <c r="K159" s="29" t="n">
        <v>392849</v>
      </c>
      <c r="L159" s="29" t="n">
        <v>11504681</v>
      </c>
      <c r="M159" s="29" t="n">
        <f aca="false">+K159+L159</f>
        <v>11897530</v>
      </c>
      <c r="O159" s="20" t="n">
        <f aca="false">AS159/AS179</f>
        <v>0.0399869502757882</v>
      </c>
      <c r="P159" s="31" t="n">
        <f aca="false">ROUND(K179*O159,0)</f>
        <v>392849</v>
      </c>
      <c r="Q159" s="32" t="n">
        <f aca="false">O159-J159</f>
        <v>0</v>
      </c>
      <c r="R159" s="33" t="n">
        <f aca="false">P159-K159</f>
        <v>0</v>
      </c>
      <c r="T159" s="31"/>
      <c r="U159" s="31"/>
      <c r="V159" s="31"/>
      <c r="W159" s="31"/>
      <c r="X159" s="31"/>
      <c r="Y159" s="31"/>
      <c r="Z159" s="31"/>
      <c r="AB159" s="31" t="n">
        <f aca="false">B159+T159</f>
        <v>17507</v>
      </c>
      <c r="AC159" s="31" t="n">
        <f aca="false">C159+U159</f>
        <v>66</v>
      </c>
      <c r="AD159" s="31" t="n">
        <f aca="false">D159+V159+W159</f>
        <v>886.865540256339</v>
      </c>
      <c r="AE159" s="31" t="n">
        <f aca="false">E159+W159</f>
        <v>599.918308392751</v>
      </c>
      <c r="AF159" s="31" t="n">
        <f aca="false">F159+X159</f>
        <v>195</v>
      </c>
      <c r="AG159" s="31" t="n">
        <f aca="false">I159+Y159+0.33*Z159</f>
        <v>365.56</v>
      </c>
      <c r="AI159" s="34" t="n">
        <f aca="false">IF(AC159&gt;0,AB159/AC159,0)</f>
        <v>265.257575757576</v>
      </c>
      <c r="AJ159" s="35" t="n">
        <f aca="false">EXP((((AI159-AI179)/AI180+2)/4-1.9)^3)</f>
        <v>0.191324671246202</v>
      </c>
      <c r="AK159" s="36" t="n">
        <f aca="false">AB159/AD159</f>
        <v>19.7403092186216</v>
      </c>
      <c r="AL159" s="35" t="n">
        <f aca="false">EXP((((AK159-AK179)/AK180+2)/4-1.9)^3)</f>
        <v>0.0961906572138901</v>
      </c>
      <c r="AM159" s="35" t="n">
        <f aca="false">AE159/AD159</f>
        <v>0.67644787305565</v>
      </c>
      <c r="AN159" s="35" t="n">
        <f aca="false">EXP((((AM159-AM179)/AM180+2)/4-1.9)^3)</f>
        <v>0.123716801310976</v>
      </c>
      <c r="AO159" s="35" t="n">
        <f aca="false">AF159/AD159</f>
        <v>0.219875495380773</v>
      </c>
      <c r="AP159" s="35" t="n">
        <f aca="false">EXP((((AO159-AO179)/AO180+2)/4-1.9)^3)</f>
        <v>0.136134278391054</v>
      </c>
      <c r="AQ159" s="35" t="n">
        <f aca="false">AG159/AD159</f>
        <v>0.412193262007157</v>
      </c>
      <c r="AR159" s="35" t="n">
        <f aca="false">EXP((((AQ159-AQ179)/AQ180+2)/4-1.9)^3)</f>
        <v>0.0979512509016116</v>
      </c>
      <c r="AS159" s="25" t="n">
        <f aca="false">0.01*AJ159+0.15*AL159+0.24*AN159+0.25*AP159+0.35*AR159</f>
        <v>0.114350385022508</v>
      </c>
    </row>
    <row r="160" customFormat="false" ht="13.8" hidden="false" customHeight="false" outlineLevel="0" collapsed="false">
      <c r="A160" s="28" t="s">
        <v>84</v>
      </c>
      <c r="B160" s="29" t="n">
        <v>11777</v>
      </c>
      <c r="C160" s="29" t="n">
        <v>56</v>
      </c>
      <c r="D160" s="29" t="n">
        <v>837.571414141414</v>
      </c>
      <c r="E160" s="29" t="n">
        <v>472.986262626263</v>
      </c>
      <c r="F160" s="29" t="n">
        <v>192</v>
      </c>
      <c r="G160" s="29" t="n">
        <v>364</v>
      </c>
      <c r="H160" s="29" t="n">
        <v>43</v>
      </c>
      <c r="I160" s="29" t="n">
        <v>378.19</v>
      </c>
      <c r="J160" s="30" t="n">
        <v>0.0313635028940915</v>
      </c>
      <c r="K160" s="29" t="n">
        <v>308129</v>
      </c>
      <c r="L160" s="29" t="n">
        <v>8770492</v>
      </c>
      <c r="M160" s="29" t="n">
        <f aca="false">+K160+L160</f>
        <v>9078621</v>
      </c>
      <c r="O160" s="20" t="n">
        <f aca="false">AS160/AS179</f>
        <v>0.0313635028940916</v>
      </c>
      <c r="P160" s="31" t="n">
        <f aca="false">ROUND(K179*O160,0)</f>
        <v>308129</v>
      </c>
      <c r="Q160" s="32" t="n">
        <f aca="false">O160-J160</f>
        <v>0</v>
      </c>
      <c r="R160" s="33" t="n">
        <f aca="false">P160-K160</f>
        <v>0</v>
      </c>
      <c r="T160" s="31"/>
      <c r="U160" s="31"/>
      <c r="V160" s="31"/>
      <c r="W160" s="31"/>
      <c r="X160" s="31"/>
      <c r="Y160" s="31"/>
      <c r="Z160" s="31"/>
      <c r="AB160" s="31" t="n">
        <f aca="false">B160+T160</f>
        <v>11777</v>
      </c>
      <c r="AC160" s="31" t="n">
        <f aca="false">C160+U160</f>
        <v>56</v>
      </c>
      <c r="AD160" s="31" t="n">
        <f aca="false">D160+V160+W160</f>
        <v>837.571414141414</v>
      </c>
      <c r="AE160" s="31" t="n">
        <f aca="false">E160+W160</f>
        <v>472.986262626263</v>
      </c>
      <c r="AF160" s="31" t="n">
        <f aca="false">F160+X160</f>
        <v>192</v>
      </c>
      <c r="AG160" s="31" t="n">
        <f aca="false">I160+Y160+0.33*Z160</f>
        <v>378.19</v>
      </c>
      <c r="AI160" s="34" t="n">
        <f aca="false">IF(AC160&gt;0,AB160/AC160,0)</f>
        <v>210.303571428571</v>
      </c>
      <c r="AJ160" s="35" t="n">
        <f aca="false">EXP((((AI160-AI179)/AI180+2)/4-1.9)^3)</f>
        <v>0.0755408788779743</v>
      </c>
      <c r="AK160" s="36" t="n">
        <f aca="false">AB160/AD160</f>
        <v>14.0608905714296</v>
      </c>
      <c r="AL160" s="35" t="n">
        <f aca="false">EXP((((AK160-AK179)/AK180+2)/4-1.9)^3)</f>
        <v>0.0118976968719393</v>
      </c>
      <c r="AM160" s="35" t="n">
        <f aca="false">AE160/AD160</f>
        <v>0.564711563265463</v>
      </c>
      <c r="AN160" s="35" t="n">
        <f aca="false">EXP((((AM160-AM179)/AM180+2)/4-1.9)^3)</f>
        <v>0.0311004725911585</v>
      </c>
      <c r="AO160" s="35" t="n">
        <f aca="false">AF160/AD160</f>
        <v>0.229234184403031</v>
      </c>
      <c r="AP160" s="35" t="n">
        <f aca="false">EXP((((AO160-AO179)/AO180+2)/4-1.9)^3)</f>
        <v>0.149357705950178</v>
      </c>
      <c r="AQ160" s="35" t="n">
        <f aca="false">AG160/AD160</f>
        <v>0.451531646871782</v>
      </c>
      <c r="AR160" s="35" t="n">
        <f aca="false">EXP((((AQ160-AQ179)/AQ180+2)/4-1.9)^3)</f>
        <v>0.120989637992314</v>
      </c>
      <c r="AS160" s="25" t="n">
        <f aca="false">0.01*AJ160+0.15*AL160+0.24*AN160+0.25*AP160+0.35*AR160</f>
        <v>0.0896899765263033</v>
      </c>
    </row>
    <row r="161" customFormat="false" ht="13.8" hidden="false" customHeight="false" outlineLevel="0" collapsed="false">
      <c r="A161" s="28" t="s">
        <v>85</v>
      </c>
      <c r="B161" s="29" t="n">
        <v>8875</v>
      </c>
      <c r="C161" s="29" t="n">
        <v>50</v>
      </c>
      <c r="D161" s="29" t="n">
        <v>501.41654149786</v>
      </c>
      <c r="E161" s="29" t="n">
        <v>323.136710614613</v>
      </c>
      <c r="F161" s="29" t="n">
        <v>60</v>
      </c>
      <c r="G161" s="29" t="n">
        <v>249</v>
      </c>
      <c r="H161" s="29" t="n">
        <v>27</v>
      </c>
      <c r="I161" s="29" t="n">
        <v>257.91</v>
      </c>
      <c r="J161" s="30" t="n">
        <v>0.0339134429651071</v>
      </c>
      <c r="K161" s="29" t="n">
        <v>333180</v>
      </c>
      <c r="L161" s="29" t="n">
        <v>8641542</v>
      </c>
      <c r="M161" s="29" t="n">
        <f aca="false">+K161+L161</f>
        <v>8974722</v>
      </c>
      <c r="O161" s="20" t="n">
        <f aca="false">AS161/AS179</f>
        <v>0.0339134429651071</v>
      </c>
      <c r="P161" s="31" t="n">
        <f aca="false">ROUND(K179*O161,0)</f>
        <v>333180</v>
      </c>
      <c r="Q161" s="32" t="n">
        <f aca="false">O161-J161</f>
        <v>0</v>
      </c>
      <c r="R161" s="33" t="n">
        <f aca="false">P161-K161</f>
        <v>0</v>
      </c>
      <c r="T161" s="31"/>
      <c r="U161" s="31"/>
      <c r="V161" s="31"/>
      <c r="W161" s="31"/>
      <c r="X161" s="31"/>
      <c r="Y161" s="31"/>
      <c r="Z161" s="31"/>
      <c r="AB161" s="31" t="n">
        <f aca="false">B161+T161</f>
        <v>8875</v>
      </c>
      <c r="AC161" s="31" t="n">
        <f aca="false">C161+U161</f>
        <v>50</v>
      </c>
      <c r="AD161" s="31" t="n">
        <f aca="false">D161+V161+W161</f>
        <v>501.41654149786</v>
      </c>
      <c r="AE161" s="31" t="n">
        <f aca="false">E161+W161</f>
        <v>323.136710614613</v>
      </c>
      <c r="AF161" s="31" t="n">
        <f aca="false">F161+X161</f>
        <v>60</v>
      </c>
      <c r="AG161" s="31" t="n">
        <f aca="false">I161+Y161+0.33*Z161</f>
        <v>257.91</v>
      </c>
      <c r="AI161" s="34" t="n">
        <f aca="false">IF(AC161&gt;0,AB161/AC161,0)</f>
        <v>177.5</v>
      </c>
      <c r="AJ161" s="35" t="n">
        <f aca="false">EXP((((AI161-AI179)/AI180+2)/4-1.9)^3)</f>
        <v>0.0377748430238206</v>
      </c>
      <c r="AK161" s="36" t="n">
        <f aca="false">AB161/AD161</f>
        <v>17.6998548422198</v>
      </c>
      <c r="AL161" s="35" t="n">
        <f aca="false">EXP((((AK161-AK179)/AK180+2)/4-1.9)^3)</f>
        <v>0.0501989819562194</v>
      </c>
      <c r="AM161" s="35" t="n">
        <f aca="false">AE161/AD161</f>
        <v>0.6444476475573</v>
      </c>
      <c r="AN161" s="35" t="n">
        <f aca="false">EXP((((AM161-AM179)/AM180+2)/4-1.9)^3)</f>
        <v>0.0873107030146097</v>
      </c>
      <c r="AO161" s="35" t="n">
        <f aca="false">AF161/AD161</f>
        <v>0.119660990482613</v>
      </c>
      <c r="AP161" s="35" t="n">
        <f aca="false">EXP((((AO161-AO179)/AO180+2)/4-1.9)^3)</f>
        <v>0.0414970285257042</v>
      </c>
      <c r="AQ161" s="35" t="n">
        <f aca="false">AG161/AD161</f>
        <v>0.514362767589511</v>
      </c>
      <c r="AR161" s="35" t="n">
        <f aca="false">EXP((((AQ161-AQ179)/AQ180+2)/4-1.9)^3)</f>
        <v>0.164987427570374</v>
      </c>
      <c r="AS161" s="25" t="n">
        <f aca="false">0.01*AJ161+0.15*AL161+0.24*AN161+0.25*AP161+0.35*AR161</f>
        <v>0.0969820212282344</v>
      </c>
    </row>
    <row r="162" customFormat="false" ht="13.8" hidden="false" customHeight="false" outlineLevel="0" collapsed="false">
      <c r="A162" s="28" t="s">
        <v>86</v>
      </c>
      <c r="B162" s="29" t="n">
        <v>15229</v>
      </c>
      <c r="C162" s="29" t="n">
        <v>64</v>
      </c>
      <c r="D162" s="29" t="n">
        <v>821.410661400061</v>
      </c>
      <c r="E162" s="29" t="n">
        <v>425.502237693346</v>
      </c>
      <c r="F162" s="29" t="n">
        <v>104</v>
      </c>
      <c r="G162" s="29" t="n">
        <v>227</v>
      </c>
      <c r="H162" s="29" t="n">
        <v>22</v>
      </c>
      <c r="I162" s="29" t="n">
        <v>234.26</v>
      </c>
      <c r="J162" s="30" t="n">
        <v>0.0146893397675054</v>
      </c>
      <c r="K162" s="29" t="n">
        <v>144314</v>
      </c>
      <c r="L162" s="29" t="n">
        <v>3685873</v>
      </c>
      <c r="M162" s="29" t="n">
        <f aca="false">+K162+L162</f>
        <v>3830187</v>
      </c>
      <c r="O162" s="20" t="n">
        <f aca="false">AS162/AS179</f>
        <v>0.0146893397675055</v>
      </c>
      <c r="P162" s="31" t="n">
        <f aca="false">ROUND(K179*O162,0)</f>
        <v>144314</v>
      </c>
      <c r="Q162" s="32" t="n">
        <f aca="false">O162-J162</f>
        <v>0</v>
      </c>
      <c r="R162" s="33" t="n">
        <f aca="false">P162-K162</f>
        <v>0</v>
      </c>
      <c r="T162" s="31"/>
      <c r="U162" s="31"/>
      <c r="V162" s="31"/>
      <c r="W162" s="31"/>
      <c r="X162" s="31"/>
      <c r="Y162" s="31"/>
      <c r="Z162" s="31"/>
      <c r="AB162" s="31" t="n">
        <f aca="false">B162+T162</f>
        <v>15229</v>
      </c>
      <c r="AC162" s="31" t="n">
        <f aca="false">C162+U162</f>
        <v>64</v>
      </c>
      <c r="AD162" s="31" t="n">
        <f aca="false">D162+V162+W162</f>
        <v>821.410661400061</v>
      </c>
      <c r="AE162" s="31" t="n">
        <f aca="false">E162+W162</f>
        <v>425.502237693346</v>
      </c>
      <c r="AF162" s="31" t="n">
        <f aca="false">F162+X162</f>
        <v>104</v>
      </c>
      <c r="AG162" s="31" t="n">
        <f aca="false">I162+Y162+0.33*Z162</f>
        <v>234.26</v>
      </c>
      <c r="AI162" s="34" t="n">
        <f aca="false">IF(AC162&gt;0,AB162/AC162,0)</f>
        <v>237.953125</v>
      </c>
      <c r="AJ162" s="35" t="n">
        <f aca="false">EXP((((AI162-AI179)/AI180+2)/4-1.9)^3)</f>
        <v>0.124790966531134</v>
      </c>
      <c r="AK162" s="36" t="n">
        <f aca="false">AB162/AD162</f>
        <v>18.5400564122735</v>
      </c>
      <c r="AL162" s="35" t="n">
        <f aca="false">EXP((((AK162-AK179)/AK180+2)/4-1.9)^3)</f>
        <v>0.066464745975698</v>
      </c>
      <c r="AM162" s="35" t="n">
        <f aca="false">AE162/AD162</f>
        <v>0.518014018673795</v>
      </c>
      <c r="AN162" s="35" t="n">
        <f aca="false">EXP((((AM162-AM179)/AM180+2)/4-1.9)^3)</f>
        <v>0.0151100312367253</v>
      </c>
      <c r="AO162" s="35" t="n">
        <f aca="false">AF162/AD162</f>
        <v>0.126611456226702</v>
      </c>
      <c r="AP162" s="35" t="n">
        <f aca="false">EXP((((AO162-AO179)/AO180+2)/4-1.9)^3)</f>
        <v>0.045612473288057</v>
      </c>
      <c r="AQ162" s="35" t="n">
        <f aca="false">AG162/AD162</f>
        <v>0.285192305150646</v>
      </c>
      <c r="AR162" s="35" t="n">
        <f aca="false">EXP((((AQ162-AQ179)/AQ180+2)/4-1.9)^3)</f>
        <v>0.0450281387594978</v>
      </c>
      <c r="AS162" s="25" t="n">
        <f aca="false">0.01*AJ162+0.15*AL162+0.24*AN162+0.25*AP162+0.35*AR162</f>
        <v>0.0420069959463186</v>
      </c>
    </row>
    <row r="163" customFormat="false" ht="13.8" hidden="false" customHeight="false" outlineLevel="0" collapsed="false">
      <c r="A163" s="28" t="s">
        <v>87</v>
      </c>
      <c r="B163" s="29" t="n">
        <v>5781</v>
      </c>
      <c r="C163" s="29" t="n">
        <v>52</v>
      </c>
      <c r="D163" s="29" t="n">
        <v>371.256438768524</v>
      </c>
      <c r="E163" s="29" t="n">
        <v>214.587942620824</v>
      </c>
      <c r="F163" s="29" t="n">
        <v>42</v>
      </c>
      <c r="G163" s="29" t="n">
        <v>84</v>
      </c>
      <c r="H163" s="29" t="n">
        <v>4</v>
      </c>
      <c r="I163" s="29" t="n">
        <v>85.32</v>
      </c>
      <c r="J163" s="30" t="n">
        <v>0.011419832512251</v>
      </c>
      <c r="K163" s="29" t="n">
        <v>112193</v>
      </c>
      <c r="L163" s="29" t="n">
        <v>3572731</v>
      </c>
      <c r="M163" s="29" t="n">
        <f aca="false">+K163+L163</f>
        <v>3684924</v>
      </c>
      <c r="O163" s="20" t="n">
        <f aca="false">AS163/AS179</f>
        <v>0.011419832512251</v>
      </c>
      <c r="P163" s="31" t="n">
        <f aca="false">ROUND(K179*O163,0)</f>
        <v>112193</v>
      </c>
      <c r="Q163" s="32" t="n">
        <f aca="false">O163-J163</f>
        <v>0</v>
      </c>
      <c r="R163" s="33" t="n">
        <f aca="false">P163-K163</f>
        <v>0</v>
      </c>
      <c r="T163" s="31"/>
      <c r="U163" s="31"/>
      <c r="V163" s="31"/>
      <c r="W163" s="31"/>
      <c r="X163" s="31"/>
      <c r="Y163" s="31"/>
      <c r="Z163" s="31"/>
      <c r="AB163" s="31" t="n">
        <f aca="false">B163+T163</f>
        <v>5781</v>
      </c>
      <c r="AC163" s="31" t="n">
        <f aca="false">C163+U163</f>
        <v>52</v>
      </c>
      <c r="AD163" s="31" t="n">
        <f aca="false">D163+V163+W163</f>
        <v>371.256438768524</v>
      </c>
      <c r="AE163" s="31" t="n">
        <f aca="false">E163+W163</f>
        <v>214.587942620824</v>
      </c>
      <c r="AF163" s="31" t="n">
        <f aca="false">F163+X163</f>
        <v>42</v>
      </c>
      <c r="AG163" s="31" t="n">
        <f aca="false">I163+Y163+0.33*Z163</f>
        <v>85.32</v>
      </c>
      <c r="AI163" s="34" t="n">
        <f aca="false">IF(AC163&gt;0,AB163/AC163,0)</f>
        <v>111.173076923077</v>
      </c>
      <c r="AJ163" s="35" t="n">
        <f aca="false">EXP((((AI163-AI179)/AI180+2)/4-1.9)^3)</f>
        <v>0.00650737850363682</v>
      </c>
      <c r="AK163" s="36" t="n">
        <f aca="false">AB163/AD163</f>
        <v>15.5714471085696</v>
      </c>
      <c r="AL163" s="35" t="n">
        <f aca="false">EXP((((AK163-AK179)/AK180+2)/4-1.9)^3)</f>
        <v>0.0226410247816019</v>
      </c>
      <c r="AM163" s="35" t="n">
        <f aca="false">AE163/AD163</f>
        <v>0.578004635643822</v>
      </c>
      <c r="AN163" s="35" t="n">
        <f aca="false">EXP((((AM163-AM179)/AM180+2)/4-1.9)^3)</f>
        <v>0.0375760928368166</v>
      </c>
      <c r="AO163" s="35" t="n">
        <f aca="false">AF163/AD163</f>
        <v>0.113129351074196</v>
      </c>
      <c r="AP163" s="35" t="n">
        <f aca="false">EXP((((AO163-AO179)/AO180+2)/4-1.9)^3)</f>
        <v>0.0379025691222811</v>
      </c>
      <c r="AQ163" s="35" t="n">
        <f aca="false">AG163/AD163</f>
        <v>0.229814196039294</v>
      </c>
      <c r="AR163" s="35" t="n">
        <f aca="false">EXP((((AQ163-AQ179)/AQ180+2)/4-1.9)^3)</f>
        <v>0.0305773664077974</v>
      </c>
      <c r="AS163" s="25" t="n">
        <f aca="false">0.01*AJ163+0.15*AL163+0.24*AN163+0.25*AP163+0.35*AR163</f>
        <v>0.032657210306412</v>
      </c>
    </row>
    <row r="164" customFormat="false" ht="13.8" hidden="false" customHeight="false" outlineLevel="0" collapsed="false">
      <c r="A164" s="28" t="s">
        <v>88</v>
      </c>
      <c r="B164" s="29" t="n">
        <v>7326</v>
      </c>
      <c r="C164" s="29" t="n">
        <v>37</v>
      </c>
      <c r="D164" s="29" t="n">
        <v>319.193548329561</v>
      </c>
      <c r="E164" s="29" t="n">
        <v>160.021326933936</v>
      </c>
      <c r="F164" s="29" t="n">
        <v>29</v>
      </c>
      <c r="G164" s="29" t="n">
        <v>90</v>
      </c>
      <c r="H164" s="29" t="n">
        <v>7</v>
      </c>
      <c r="I164" s="29" t="n">
        <v>92.31</v>
      </c>
      <c r="J164" s="30" t="n">
        <v>0.0206901404525663</v>
      </c>
      <c r="K164" s="29" t="n">
        <v>203269</v>
      </c>
      <c r="L164" s="29" t="n">
        <v>3871908</v>
      </c>
      <c r="M164" s="29" t="n">
        <f aca="false">+K164+L164</f>
        <v>4075177</v>
      </c>
      <c r="O164" s="20" t="n">
        <f aca="false">AS164/AS179</f>
        <v>0.0206901404525663</v>
      </c>
      <c r="P164" s="31" t="n">
        <f aca="false">ROUND(K179*O164,0)</f>
        <v>203269</v>
      </c>
      <c r="Q164" s="32" t="n">
        <f aca="false">O164-J164</f>
        <v>0</v>
      </c>
      <c r="R164" s="33" t="n">
        <f aca="false">P164-K164</f>
        <v>0</v>
      </c>
      <c r="T164" s="31"/>
      <c r="U164" s="31"/>
      <c r="V164" s="31"/>
      <c r="W164" s="31"/>
      <c r="X164" s="31"/>
      <c r="Y164" s="31"/>
      <c r="Z164" s="31"/>
      <c r="AB164" s="31" t="n">
        <f aca="false">B164+T164</f>
        <v>7326</v>
      </c>
      <c r="AC164" s="31" t="n">
        <f aca="false">C164+U164</f>
        <v>37</v>
      </c>
      <c r="AD164" s="31" t="n">
        <f aca="false">D164+V164+W164</f>
        <v>319.193548329561</v>
      </c>
      <c r="AE164" s="31" t="n">
        <f aca="false">E164+W164</f>
        <v>160.021326933936</v>
      </c>
      <c r="AF164" s="31" t="n">
        <f aca="false">F164+X164</f>
        <v>29</v>
      </c>
      <c r="AG164" s="31" t="n">
        <f aca="false">I164+Y164+0.33*Z164</f>
        <v>92.31</v>
      </c>
      <c r="AI164" s="34" t="n">
        <f aca="false">IF(AC164&gt;0,AB164/AC164,0)</f>
        <v>198</v>
      </c>
      <c r="AJ164" s="35" t="n">
        <f aca="false">EXP((((AI164-AI179)/AI180+2)/4-1.9)^3)</f>
        <v>0.0590009662822607</v>
      </c>
      <c r="AK164" s="36" t="n">
        <f aca="false">AB164/AD164</f>
        <v>22.9515917171234</v>
      </c>
      <c r="AL164" s="35" t="n">
        <f aca="false">EXP((((AK164-AK179)/AK180+2)/4-1.9)^3)</f>
        <v>0.218543882313199</v>
      </c>
      <c r="AM164" s="35" t="n">
        <f aca="false">AE164/AD164</f>
        <v>0.501330079418512</v>
      </c>
      <c r="AN164" s="35" t="n">
        <f aca="false">EXP((((AM164-AM179)/AM180+2)/4-1.9)^3)</f>
        <v>0.0114160794913418</v>
      </c>
      <c r="AO164" s="35" t="n">
        <f aca="false">AF164/AD164</f>
        <v>0.0908539666661998</v>
      </c>
      <c r="AP164" s="35" t="n">
        <f aca="false">EXP((((AO164-AO179)/AO180+2)/4-1.9)^3)</f>
        <v>0.0274706982669747</v>
      </c>
      <c r="AQ164" s="35" t="n">
        <f aca="false">AG164/AD164</f>
        <v>0.289197574584721</v>
      </c>
      <c r="AR164" s="35" t="n">
        <f aca="false">EXP((((AQ164-AQ179)/AQ180+2)/4-1.9)^3)</f>
        <v>0.0462523299665155</v>
      </c>
      <c r="AS164" s="25" t="n">
        <f aca="false">0.01*AJ164+0.15*AL164+0.24*AN164+0.25*AP164+0.35*AR164</f>
        <v>0.0591674411427486</v>
      </c>
    </row>
    <row r="165" customFormat="false" ht="13.8" hidden="false" customHeight="false" outlineLevel="0" collapsed="false">
      <c r="A165" s="28" t="s">
        <v>89</v>
      </c>
      <c r="B165" s="29" t="n">
        <v>11086</v>
      </c>
      <c r="C165" s="29" t="n">
        <v>59</v>
      </c>
      <c r="D165" s="29" t="n">
        <v>455.782754432188</v>
      </c>
      <c r="E165" s="29" t="n">
        <v>354.560344076586</v>
      </c>
      <c r="F165" s="29" t="n">
        <v>46</v>
      </c>
      <c r="G165" s="29" t="n">
        <v>111</v>
      </c>
      <c r="H165" s="29" t="n">
        <v>10</v>
      </c>
      <c r="I165" s="29" t="n">
        <v>114.3</v>
      </c>
      <c r="J165" s="30" t="n">
        <v>0.0476073537448248</v>
      </c>
      <c r="K165" s="29" t="n">
        <v>467715</v>
      </c>
      <c r="L165" s="29" t="n">
        <v>4472356</v>
      </c>
      <c r="M165" s="29" t="n">
        <f aca="false">+K165+L165</f>
        <v>4940071</v>
      </c>
      <c r="O165" s="20" t="n">
        <f aca="false">AS165/AS179</f>
        <v>0.0476073537448247</v>
      </c>
      <c r="P165" s="31" t="n">
        <f aca="false">ROUND(K179*O165,0)</f>
        <v>467715</v>
      </c>
      <c r="Q165" s="32" t="n">
        <f aca="false">O165-J165</f>
        <v>0</v>
      </c>
      <c r="R165" s="33" t="n">
        <f aca="false">P165-K165</f>
        <v>0</v>
      </c>
      <c r="T165" s="31"/>
      <c r="U165" s="31"/>
      <c r="V165" s="31"/>
      <c r="W165" s="31"/>
      <c r="X165" s="31"/>
      <c r="Y165" s="31"/>
      <c r="Z165" s="31"/>
      <c r="AB165" s="31" t="n">
        <f aca="false">B165+T165</f>
        <v>11086</v>
      </c>
      <c r="AC165" s="31" t="n">
        <f aca="false">C165+U165</f>
        <v>59</v>
      </c>
      <c r="AD165" s="31" t="n">
        <f aca="false">D165+V165+W165</f>
        <v>455.782754432188</v>
      </c>
      <c r="AE165" s="31" t="n">
        <f aca="false">E165+W165</f>
        <v>354.560344076586</v>
      </c>
      <c r="AF165" s="31" t="n">
        <f aca="false">F165+X165</f>
        <v>46</v>
      </c>
      <c r="AG165" s="31" t="n">
        <f aca="false">I165+Y165+0.33*Z165</f>
        <v>114.3</v>
      </c>
      <c r="AI165" s="34" t="n">
        <f aca="false">IF(AC165&gt;0,AB165/AC165,0)</f>
        <v>187.898305084746</v>
      </c>
      <c r="AJ165" s="35" t="n">
        <f aca="false">EXP((((AI165-AI179)/AI180+2)/4-1.9)^3)</f>
        <v>0.0476202119030662</v>
      </c>
      <c r="AK165" s="36" t="n">
        <f aca="false">AB165/AD165</f>
        <v>24.3229913641881</v>
      </c>
      <c r="AL165" s="35" t="n">
        <f aca="false">EXP((((AK165-AK179)/AK180+2)/4-1.9)^3)</f>
        <v>0.289726720837262</v>
      </c>
      <c r="AM165" s="35" t="n">
        <f aca="false">AE165/AD165</f>
        <v>0.777915225244307</v>
      </c>
      <c r="AN165" s="35" t="n">
        <f aca="false">EXP((((AM165-AM179)/AM180+2)/4-1.9)^3)</f>
        <v>0.299202887571976</v>
      </c>
      <c r="AO165" s="35" t="n">
        <f aca="false">AF165/AD165</f>
        <v>0.100925275370075</v>
      </c>
      <c r="AP165" s="35" t="n">
        <f aca="false">EXP((((AO165-AO179)/AO180+2)/4-1.9)^3)</f>
        <v>0.0318537017901181</v>
      </c>
      <c r="AQ165" s="35" t="n">
        <f aca="false">AG165/AD165</f>
        <v>0.250777369017383</v>
      </c>
      <c r="AR165" s="35" t="n">
        <f aca="false">EXP((((AQ165-AQ179)/AQ180+2)/4-1.9)^3)</f>
        <v>0.0355287644979642</v>
      </c>
      <c r="AS165" s="25" t="n">
        <f aca="false">0.01*AJ165+0.15*AL165+0.24*AN165+0.25*AP165+0.35*AR165</f>
        <v>0.136142396283711</v>
      </c>
    </row>
    <row r="166" customFormat="false" ht="13.8" hidden="false" customHeight="false" outlineLevel="0" collapsed="false">
      <c r="A166" s="28" t="s">
        <v>90</v>
      </c>
      <c r="B166" s="29" t="n">
        <v>8534</v>
      </c>
      <c r="C166" s="29" t="n">
        <v>48</v>
      </c>
      <c r="D166" s="29" t="n">
        <v>328.860845295056</v>
      </c>
      <c r="E166" s="29" t="n">
        <v>220.039633173844</v>
      </c>
      <c r="F166" s="29" t="n">
        <v>107</v>
      </c>
      <c r="G166" s="29" t="n">
        <v>265</v>
      </c>
      <c r="H166" s="29" t="n">
        <v>39</v>
      </c>
      <c r="I166" s="29" t="n">
        <v>277.87</v>
      </c>
      <c r="J166" s="30" t="n">
        <v>0.122332197161914</v>
      </c>
      <c r="K166" s="29" t="n">
        <v>1201845</v>
      </c>
      <c r="L166" s="29" t="n">
        <v>6082599</v>
      </c>
      <c r="M166" s="29" t="n">
        <f aca="false">+K166+L166</f>
        <v>7284444</v>
      </c>
      <c r="O166" s="20" t="n">
        <f aca="false">AS166/AS179</f>
        <v>0.122332197161914</v>
      </c>
      <c r="P166" s="31" t="n">
        <f aca="false">ROUND(K179*O166,0)</f>
        <v>1201845</v>
      </c>
      <c r="Q166" s="32" t="n">
        <f aca="false">O166-J166</f>
        <v>0</v>
      </c>
      <c r="R166" s="33" t="n">
        <f aca="false">P166-K166</f>
        <v>0</v>
      </c>
      <c r="T166" s="31"/>
      <c r="U166" s="31"/>
      <c r="V166" s="31"/>
      <c r="W166" s="31"/>
      <c r="X166" s="31"/>
      <c r="Y166" s="31"/>
      <c r="Z166" s="31"/>
      <c r="AB166" s="31" t="n">
        <f aca="false">B166+T166</f>
        <v>8534</v>
      </c>
      <c r="AC166" s="31" t="n">
        <f aca="false">C166+U166</f>
        <v>48</v>
      </c>
      <c r="AD166" s="31" t="n">
        <f aca="false">D166+V166+W166</f>
        <v>328.860845295056</v>
      </c>
      <c r="AE166" s="31" t="n">
        <f aca="false">E166+W166</f>
        <v>220.039633173844</v>
      </c>
      <c r="AF166" s="31" t="n">
        <f aca="false">F166+X166</f>
        <v>107</v>
      </c>
      <c r="AG166" s="31" t="n">
        <f aca="false">I166+Y166+0.33*Z166</f>
        <v>277.87</v>
      </c>
      <c r="AI166" s="34" t="n">
        <f aca="false">IF(AC166&gt;0,AB166/AC166,0)</f>
        <v>177.791666666667</v>
      </c>
      <c r="AJ166" s="35" t="n">
        <f aca="false">EXP((((AI166-AI179)/AI180+2)/4-1.9)^3)</f>
        <v>0.0380269416592624</v>
      </c>
      <c r="AK166" s="36" t="n">
        <f aca="false">AB166/AD166</f>
        <v>25.9501856852045</v>
      </c>
      <c r="AL166" s="35" t="n">
        <f aca="false">EXP((((AK166-AK179)/AK180+2)/4-1.9)^3)</f>
        <v>0.385845989913811</v>
      </c>
      <c r="AM166" s="35" t="n">
        <f aca="false">AE166/AD166</f>
        <v>0.669096477497718</v>
      </c>
      <c r="AN166" s="35" t="n">
        <f aca="false">EXP((((AM166-AM179)/AM180+2)/4-1.9)^3)</f>
        <v>0.114558327051344</v>
      </c>
      <c r="AO166" s="35" t="n">
        <f aca="false">AF166/AD166</f>
        <v>0.325365581007368</v>
      </c>
      <c r="AP166" s="35" t="n">
        <f aca="false">EXP((((AO166-AO179)/AO180+2)/4-1.9)^3)</f>
        <v>0.329628987131883</v>
      </c>
      <c r="AQ166" s="35" t="n">
        <f aca="false">AG166/AD166</f>
        <v>0.844947046677732</v>
      </c>
      <c r="AR166" s="35" t="n">
        <f aca="false">EXP((((AQ166-AQ179)/AQ180+2)/4-1.9)^3)</f>
        <v>0.519068752592548</v>
      </c>
      <c r="AS166" s="25" t="n">
        <f aca="false">0.01*AJ166+0.15*AL166+0.24*AN166+0.25*AP166+0.35*AR166</f>
        <v>0.349832476586349</v>
      </c>
    </row>
    <row r="167" customFormat="false" ht="13.8" hidden="false" customHeight="false" outlineLevel="0" collapsed="false">
      <c r="A167" s="28" t="s">
        <v>91</v>
      </c>
      <c r="B167" s="29" t="n">
        <v>2664</v>
      </c>
      <c r="C167" s="29" t="n">
        <v>24</v>
      </c>
      <c r="D167" s="29" t="n">
        <v>219.545317056994</v>
      </c>
      <c r="E167" s="29" t="n">
        <v>98.8333333333333</v>
      </c>
      <c r="F167" s="29" t="n">
        <v>12</v>
      </c>
      <c r="G167" s="29" t="n">
        <v>29</v>
      </c>
      <c r="H167" s="29" t="n">
        <v>17</v>
      </c>
      <c r="I167" s="29" t="n">
        <v>34.61</v>
      </c>
      <c r="J167" s="30" t="n">
        <v>0.00416574336002828</v>
      </c>
      <c r="K167" s="29" t="n">
        <v>40927</v>
      </c>
      <c r="L167" s="29" t="n">
        <v>1881345</v>
      </c>
      <c r="M167" s="29" t="n">
        <f aca="false">+K167+L167</f>
        <v>1922272</v>
      </c>
      <c r="O167" s="20" t="n">
        <f aca="false">AS167/AS179</f>
        <v>0.0041657433600283</v>
      </c>
      <c r="P167" s="31" t="n">
        <f aca="false">ROUND(K179*O167,0)</f>
        <v>40926</v>
      </c>
      <c r="Q167" s="32" t="n">
        <f aca="false">O167-J167</f>
        <v>0</v>
      </c>
      <c r="R167" s="33" t="n">
        <f aca="false">P167-K167</f>
        <v>-1</v>
      </c>
      <c r="T167" s="31"/>
      <c r="U167" s="31"/>
      <c r="V167" s="31"/>
      <c r="W167" s="31"/>
      <c r="X167" s="31"/>
      <c r="Y167" s="31"/>
      <c r="Z167" s="31"/>
      <c r="AB167" s="31" t="n">
        <f aca="false">B167+T167</f>
        <v>2664</v>
      </c>
      <c r="AC167" s="31" t="n">
        <f aca="false">C167+U167</f>
        <v>24</v>
      </c>
      <c r="AD167" s="31" t="n">
        <f aca="false">D167+V167+W167</f>
        <v>219.545317056994</v>
      </c>
      <c r="AE167" s="31" t="n">
        <f aca="false">E167+W167</f>
        <v>98.8333333333333</v>
      </c>
      <c r="AF167" s="31" t="n">
        <f aca="false">F167+X167</f>
        <v>12</v>
      </c>
      <c r="AG167" s="31" t="n">
        <f aca="false">I167+Y167+0.33*Z167</f>
        <v>34.61</v>
      </c>
      <c r="AI167" s="34" t="n">
        <f aca="false">IF(AC167&gt;0,AB167/AC167,0)</f>
        <v>111</v>
      </c>
      <c r="AJ167" s="35" t="n">
        <f aca="false">EXP((((AI167-AI179)/AI180+2)/4-1.9)^3)</f>
        <v>0.00647322768508381</v>
      </c>
      <c r="AK167" s="36" t="n">
        <f aca="false">AB167/AD167</f>
        <v>12.1341690896027</v>
      </c>
      <c r="AL167" s="35" t="n">
        <f aca="false">EXP((((AK167-AK179)/AK180+2)/4-1.9)^3)</f>
        <v>0.00473522037584236</v>
      </c>
      <c r="AM167" s="35" t="n">
        <f aca="false">AE167/AD167</f>
        <v>0.450172814698098</v>
      </c>
      <c r="AN167" s="35" t="n">
        <f aca="false">EXP((((AM167-AM179)/AM180+2)/4-1.9)^3)</f>
        <v>0.00447317784219574</v>
      </c>
      <c r="AO167" s="35" t="n">
        <f aca="false">AF167/AD167</f>
        <v>0.0546584193225347</v>
      </c>
      <c r="AP167" s="35" t="n">
        <f aca="false">EXP((((AO167-AO179)/AO180+2)/4-1.9)^3)</f>
        <v>0.0155830314481535</v>
      </c>
      <c r="AQ167" s="35" t="n">
        <f aca="false">AG167/AD167</f>
        <v>0.157643991062744</v>
      </c>
      <c r="AR167" s="35" t="n">
        <f aca="false">EXP((((AQ167-AQ179)/AQ180+2)/4-1.9)^3)</f>
        <v>0.017624027147878</v>
      </c>
      <c r="AS167" s="25" t="n">
        <f aca="false">0.01*AJ167+0.15*AL167+0.24*AN167+0.25*AP167+0.35*AR167</f>
        <v>0.0119127453791498</v>
      </c>
    </row>
    <row r="168" customFormat="false" ht="13.8" hidden="false" customHeight="false" outlineLevel="0" collapsed="false">
      <c r="A168" s="28" t="s">
        <v>92</v>
      </c>
      <c r="B168" s="29" t="n">
        <v>7672</v>
      </c>
      <c r="C168" s="29" t="n">
        <v>25</v>
      </c>
      <c r="D168" s="29" t="n">
        <v>373.095406414025</v>
      </c>
      <c r="E168" s="29" t="n">
        <v>342.481770050389</v>
      </c>
      <c r="F168" s="29" t="n">
        <v>101</v>
      </c>
      <c r="G168" s="29" t="n">
        <v>188</v>
      </c>
      <c r="H168" s="29" t="n">
        <v>44</v>
      </c>
      <c r="I168" s="29" t="n">
        <v>202.52</v>
      </c>
      <c r="J168" s="30" t="n">
        <v>0.102740811769439</v>
      </c>
      <c r="K168" s="29" t="n">
        <v>1009370</v>
      </c>
      <c r="L168" s="29" t="n">
        <v>11874973</v>
      </c>
      <c r="M168" s="29" t="n">
        <f aca="false">+K168+L168</f>
        <v>12884343</v>
      </c>
      <c r="O168" s="20" t="n">
        <f aca="false">AS168/AS179</f>
        <v>0.102740811769439</v>
      </c>
      <c r="P168" s="31" t="n">
        <f aca="false">ROUND(K179*O168,0)</f>
        <v>1009370</v>
      </c>
      <c r="Q168" s="32" t="n">
        <f aca="false">O168-J168</f>
        <v>0</v>
      </c>
      <c r="R168" s="33" t="n">
        <f aca="false">P168-K168</f>
        <v>0</v>
      </c>
      <c r="T168" s="31"/>
      <c r="U168" s="31"/>
      <c r="V168" s="31"/>
      <c r="W168" s="31"/>
      <c r="X168" s="31"/>
      <c r="Y168" s="31"/>
      <c r="Z168" s="31"/>
      <c r="AB168" s="31" t="n">
        <f aca="false">B168+T168</f>
        <v>7672</v>
      </c>
      <c r="AC168" s="31" t="n">
        <f aca="false">C168+U168</f>
        <v>25</v>
      </c>
      <c r="AD168" s="31" t="n">
        <f aca="false">D168+V168+W168</f>
        <v>373.095406414025</v>
      </c>
      <c r="AE168" s="31" t="n">
        <f aca="false">E168+W168</f>
        <v>342.481770050389</v>
      </c>
      <c r="AF168" s="31" t="n">
        <f aca="false">F168+X168</f>
        <v>101</v>
      </c>
      <c r="AG168" s="31" t="n">
        <f aca="false">I168+Y168+0.33*Z168</f>
        <v>202.52</v>
      </c>
      <c r="AI168" s="34" t="n">
        <f aca="false">IF(AC168&gt;0,AB168/AC168,0)</f>
        <v>306.88</v>
      </c>
      <c r="AJ168" s="35" t="n">
        <f aca="false">EXP((((AI168-AI179)/AI180+2)/4-1.9)^3)</f>
        <v>0.325717853508004</v>
      </c>
      <c r="AK168" s="36" t="n">
        <f aca="false">AB168/AD168</f>
        <v>20.5631049541424</v>
      </c>
      <c r="AL168" s="35" t="n">
        <f aca="false">EXP((((AK168-AK179)/AK180+2)/4-1.9)^3)</f>
        <v>0.12142317892003</v>
      </c>
      <c r="AM168" s="35" t="n">
        <f aca="false">AE168/AD168</f>
        <v>0.917946895519629</v>
      </c>
      <c r="AN168" s="35" t="n">
        <f aca="false">EXP((((AM168-AM179)/AM180+2)/4-1.9)^3)</f>
        <v>0.634103988356718</v>
      </c>
      <c r="AO168" s="35" t="n">
        <f aca="false">AF168/AD168</f>
        <v>0.27070823779567</v>
      </c>
      <c r="AP168" s="35" t="n">
        <f aca="false">EXP((((AO168-AO179)/AO180+2)/4-1.9)^3)</f>
        <v>0.21760518854087</v>
      </c>
      <c r="AQ168" s="35" t="n">
        <f aca="false">AG168/AD168</f>
        <v>0.54281022097405</v>
      </c>
      <c r="AR168" s="35" t="n">
        <f aca="false">EXP((((AQ168-AQ179)/AQ180+2)/4-1.9)^3)</f>
        <v>0.187857792636771</v>
      </c>
      <c r="AS168" s="25" t="n">
        <f aca="false">0.01*AJ168+0.15*AL168+0.24*AN168+0.25*AP168+0.35*AR168</f>
        <v>0.293807137136784</v>
      </c>
    </row>
    <row r="169" customFormat="false" ht="13.8" hidden="false" customHeight="false" outlineLevel="0" collapsed="false">
      <c r="A169" s="28" t="s">
        <v>93</v>
      </c>
      <c r="B169" s="29" t="n">
        <v>2763</v>
      </c>
      <c r="C169" s="29" t="n">
        <v>24</v>
      </c>
      <c r="D169" s="29" t="n">
        <v>161.895067698259</v>
      </c>
      <c r="E169" s="29" t="n">
        <v>63.1450676982592</v>
      </c>
      <c r="F169" s="29" t="n">
        <v>1</v>
      </c>
      <c r="G169" s="29" t="n">
        <v>12</v>
      </c>
      <c r="H169" s="29" t="n">
        <v>4</v>
      </c>
      <c r="I169" s="29" t="n">
        <v>13.32</v>
      </c>
      <c r="J169" s="30" t="n">
        <v>0.00396405345053518</v>
      </c>
      <c r="K169" s="29" t="n">
        <v>38946</v>
      </c>
      <c r="L169" s="29" t="n">
        <v>1615035</v>
      </c>
      <c r="M169" s="29" t="n">
        <f aca="false">+K169+L169</f>
        <v>1653981</v>
      </c>
      <c r="O169" s="20" t="n">
        <f aca="false">AS169/AS179</f>
        <v>0.00396405345053519</v>
      </c>
      <c r="P169" s="31" t="n">
        <f aca="false">ROUND(K179*O169,0)</f>
        <v>38945</v>
      </c>
      <c r="Q169" s="32" t="n">
        <f aca="false">O169-J169</f>
        <v>0</v>
      </c>
      <c r="R169" s="33" t="n">
        <f aca="false">P169-K169</f>
        <v>-1</v>
      </c>
      <c r="T169" s="31"/>
      <c r="U169" s="31"/>
      <c r="V169" s="31"/>
      <c r="W169" s="31"/>
      <c r="X169" s="31"/>
      <c r="Y169" s="31"/>
      <c r="Z169" s="31"/>
      <c r="AB169" s="31" t="n">
        <f aca="false">B169+T169</f>
        <v>2763</v>
      </c>
      <c r="AC169" s="31" t="n">
        <f aca="false">C169+U169</f>
        <v>24</v>
      </c>
      <c r="AD169" s="31" t="n">
        <f aca="false">D169+V169+W169</f>
        <v>161.895067698259</v>
      </c>
      <c r="AE169" s="31" t="n">
        <f aca="false">E169+W169</f>
        <v>63.1450676982592</v>
      </c>
      <c r="AF169" s="31" t="n">
        <f aca="false">F169+X169</f>
        <v>1</v>
      </c>
      <c r="AG169" s="31" t="n">
        <f aca="false">I169+Y169+0.33*Z169</f>
        <v>13.32</v>
      </c>
      <c r="AI169" s="34" t="n">
        <f aca="false">IF(AC169&gt;0,AB169/AC169,0)</f>
        <v>115.125</v>
      </c>
      <c r="AJ169" s="35" t="n">
        <f aca="false">EXP((((AI169-AI179)/AI180+2)/4-1.9)^3)</f>
        <v>0.00733082157591082</v>
      </c>
      <c r="AK169" s="36" t="n">
        <f aca="false">AB169/AD169</f>
        <v>17.0666101153229</v>
      </c>
      <c r="AL169" s="35" t="n">
        <f aca="false">EXP((((AK169-AK179)/AK180+2)/4-1.9)^3)</f>
        <v>0.0401292956052392</v>
      </c>
      <c r="AM169" s="35" t="n">
        <f aca="false">AE169/AD169</f>
        <v>0.390037007278994</v>
      </c>
      <c r="AN169" s="35" t="n">
        <f aca="false">EXP((((AM169-AM179)/AM180+2)/4-1.9)^3)</f>
        <v>0.00127070179801731</v>
      </c>
      <c r="AO169" s="35" t="n">
        <f aca="false">AF169/AD169</f>
        <v>0.00617684043261778</v>
      </c>
      <c r="AP169" s="35" t="n">
        <f aca="false">EXP((((AO169-AO179)/AO180+2)/4-1.9)^3)</f>
        <v>0.00666935771631194</v>
      </c>
      <c r="AQ169" s="35" t="n">
        <f aca="false">AG169/AD169</f>
        <v>0.0822755145624688</v>
      </c>
      <c r="AR169" s="35" t="n">
        <f aca="false">EXP((((AQ169-AQ179)/AQ180+2)/4-1.9)^3)</f>
        <v>0.00934561092643823</v>
      </c>
      <c r="AS169" s="25" t="n">
        <f aca="false">0.01*AJ169+0.15*AL169+0.24*AN169+0.25*AP169+0.35*AR169</f>
        <v>0.0113359742414005</v>
      </c>
    </row>
    <row r="170" customFormat="false" ht="13.8" hidden="false" customHeight="false" outlineLevel="0" collapsed="false">
      <c r="A170" s="28" t="s">
        <v>94</v>
      </c>
      <c r="B170" s="29" t="n">
        <v>7584</v>
      </c>
      <c r="C170" s="29" t="n">
        <v>54</v>
      </c>
      <c r="D170" s="29" t="n">
        <v>339.74025974026</v>
      </c>
      <c r="E170" s="29" t="n">
        <v>279.581168831169</v>
      </c>
      <c r="F170" s="29" t="n">
        <v>33</v>
      </c>
      <c r="G170" s="29" t="n">
        <v>139</v>
      </c>
      <c r="H170" s="29" t="n">
        <v>29</v>
      </c>
      <c r="I170" s="29" t="n">
        <v>148.57</v>
      </c>
      <c r="J170" s="30" t="n">
        <v>0.0600864931631853</v>
      </c>
      <c r="K170" s="29" t="n">
        <v>590316</v>
      </c>
      <c r="L170" s="29" t="n">
        <v>7612635</v>
      </c>
      <c r="M170" s="29" t="n">
        <f aca="false">+K170+L170</f>
        <v>8202951</v>
      </c>
      <c r="O170" s="20" t="n">
        <f aca="false">AS170/AS179</f>
        <v>0.0600864931631851</v>
      </c>
      <c r="P170" s="31" t="n">
        <f aca="false">ROUND(K179*O170,0)</f>
        <v>590316</v>
      </c>
      <c r="Q170" s="32" t="n">
        <f aca="false">O170-J170</f>
        <v>0</v>
      </c>
      <c r="R170" s="33" t="n">
        <f aca="false">P170-K170</f>
        <v>0</v>
      </c>
      <c r="T170" s="31"/>
      <c r="U170" s="31"/>
      <c r="V170" s="31"/>
      <c r="W170" s="31"/>
      <c r="X170" s="31"/>
      <c r="Y170" s="31"/>
      <c r="Z170" s="31"/>
      <c r="AB170" s="31" t="n">
        <f aca="false">B170+T170</f>
        <v>7584</v>
      </c>
      <c r="AC170" s="31" t="n">
        <f aca="false">C170+U170</f>
        <v>54</v>
      </c>
      <c r="AD170" s="31" t="n">
        <f aca="false">D170+V170+W170</f>
        <v>339.74025974026</v>
      </c>
      <c r="AE170" s="31" t="n">
        <f aca="false">E170+W170</f>
        <v>279.581168831169</v>
      </c>
      <c r="AF170" s="31" t="n">
        <f aca="false">F170+X170</f>
        <v>33</v>
      </c>
      <c r="AG170" s="31" t="n">
        <f aca="false">I170+Y170+0.33*Z170</f>
        <v>148.57</v>
      </c>
      <c r="AI170" s="34" t="n">
        <f aca="false">IF(AC170&gt;0,AB170/AC170,0)</f>
        <v>140.444444444444</v>
      </c>
      <c r="AJ170" s="35" t="n">
        <f aca="false">EXP((((AI170-AI179)/AI180+2)/4-1.9)^3)</f>
        <v>0.0150467474185837</v>
      </c>
      <c r="AK170" s="36" t="n">
        <f aca="false">AB170/AD170</f>
        <v>22.3229357798165</v>
      </c>
      <c r="AL170" s="35" t="n">
        <f aca="false">EXP((((AK170-AK179)/AK180+2)/4-1.9)^3)</f>
        <v>0.189536918701656</v>
      </c>
      <c r="AM170" s="35" t="n">
        <f aca="false">AE170/AD170</f>
        <v>0.82292622324159</v>
      </c>
      <c r="AN170" s="35" t="n">
        <f aca="false">EXP((((AM170-AM179)/AM180+2)/4-1.9)^3)</f>
        <v>0.401749913498561</v>
      </c>
      <c r="AO170" s="35" t="n">
        <f aca="false">AF170/AD170</f>
        <v>0.0971330275229358</v>
      </c>
      <c r="AP170" s="35" t="n">
        <f aca="false">EXP((((AO170-AO179)/AO180+2)/4-1.9)^3)</f>
        <v>0.0301414075812733</v>
      </c>
      <c r="AQ170" s="35" t="n">
        <f aca="false">AG170/AD170</f>
        <v>0.437304663608563</v>
      </c>
      <c r="AR170" s="35" t="n">
        <f aca="false">EXP((((AQ170-AQ179)/AQ180+2)/4-1.9)^3)</f>
        <v>0.112264463644693</v>
      </c>
      <c r="AS170" s="25" t="n">
        <f aca="false">0.01*AJ170+0.15*AL170+0.24*AN170+0.25*AP170+0.35*AR170</f>
        <v>0.17182889869005</v>
      </c>
    </row>
    <row r="171" customFormat="false" ht="13.8" hidden="false" customHeight="false" outlineLevel="0" collapsed="false">
      <c r="A171" s="28" t="s">
        <v>95</v>
      </c>
      <c r="B171" s="29" t="n">
        <v>3874</v>
      </c>
      <c r="C171" s="29" t="n">
        <v>37</v>
      </c>
      <c r="D171" s="29" t="n">
        <v>264.656171328671</v>
      </c>
      <c r="E171" s="29" t="n">
        <v>125.128199300699</v>
      </c>
      <c r="F171" s="29" t="n">
        <v>14</v>
      </c>
      <c r="G171" s="29" t="n">
        <v>49</v>
      </c>
      <c r="H171" s="29" t="n">
        <v>14</v>
      </c>
      <c r="I171" s="29" t="n">
        <v>53.62</v>
      </c>
      <c r="J171" s="30" t="n">
        <v>0.00578244957039943</v>
      </c>
      <c r="K171" s="29" t="n">
        <v>56809</v>
      </c>
      <c r="L171" s="29" t="n">
        <v>2380222</v>
      </c>
      <c r="M171" s="29" t="n">
        <f aca="false">+K171+L171</f>
        <v>2437031</v>
      </c>
      <c r="O171" s="20" t="n">
        <f aca="false">AS171/AS179</f>
        <v>0.00578244957039946</v>
      </c>
      <c r="P171" s="31" t="n">
        <f aca="false">ROUND(K179*O171,0)</f>
        <v>56809</v>
      </c>
      <c r="Q171" s="32" t="n">
        <f aca="false">O171-J171</f>
        <v>2.42861286636753E-017</v>
      </c>
      <c r="R171" s="33" t="n">
        <f aca="false">P171-K171</f>
        <v>0</v>
      </c>
      <c r="T171" s="31"/>
      <c r="U171" s="31"/>
      <c r="V171" s="31"/>
      <c r="W171" s="31"/>
      <c r="X171" s="31"/>
      <c r="Y171" s="31"/>
      <c r="Z171" s="31"/>
      <c r="AB171" s="31" t="n">
        <f aca="false">B171+T171</f>
        <v>3874</v>
      </c>
      <c r="AC171" s="31" t="n">
        <f aca="false">C171+U171</f>
        <v>37</v>
      </c>
      <c r="AD171" s="31" t="n">
        <f aca="false">D171+V171+W171</f>
        <v>264.656171328671</v>
      </c>
      <c r="AE171" s="31" t="n">
        <f aca="false">E171+W171</f>
        <v>125.128199300699</v>
      </c>
      <c r="AF171" s="31" t="n">
        <f aca="false">F171+X171</f>
        <v>14</v>
      </c>
      <c r="AG171" s="31" t="n">
        <f aca="false">I171+Y171+0.33*Z171</f>
        <v>53.62</v>
      </c>
      <c r="AI171" s="34" t="n">
        <f aca="false">IF(AC171&gt;0,AB171/AC171,0)</f>
        <v>104.702702702703</v>
      </c>
      <c r="AJ171" s="35" t="n">
        <f aca="false">EXP((((AI171-AI179)/AI180+2)/4-1.9)^3)</f>
        <v>0.00533198504823898</v>
      </c>
      <c r="AK171" s="36" t="n">
        <f aca="false">AB171/AD171</f>
        <v>14.6378600602854</v>
      </c>
      <c r="AL171" s="35" t="n">
        <f aca="false">EXP((((AK171-AK179)/AK180+2)/4-1.9)^3)</f>
        <v>0.0153337994557531</v>
      </c>
      <c r="AM171" s="35" t="n">
        <f aca="false">AE171/AD171</f>
        <v>0.472795320330184</v>
      </c>
      <c r="AN171" s="35" t="n">
        <f aca="false">EXP((((AM171-AM179)/AM180+2)/4-1.9)^3)</f>
        <v>0.00686941969495308</v>
      </c>
      <c r="AO171" s="35" t="n">
        <f aca="false">AF171/AD171</f>
        <v>0.0528988231399058</v>
      </c>
      <c r="AP171" s="35" t="n">
        <f aca="false">EXP((((AO171-AO179)/AO180+2)/4-1.9)^3)</f>
        <v>0.0151378594941604</v>
      </c>
      <c r="AQ171" s="35" t="n">
        <f aca="false">AG171/AD171</f>
        <v>0.202602492625839</v>
      </c>
      <c r="AR171" s="35" t="n">
        <f aca="false">EXP((((AQ171-AQ179)/AQ180+2)/4-1.9)^3)</f>
        <v>0.0249986078991534</v>
      </c>
      <c r="AS171" s="25" t="n">
        <f aca="false">0.01*AJ171+0.15*AL171+0.24*AN171+0.25*AP171+0.35*AR171</f>
        <v>0.0165360281338779</v>
      </c>
    </row>
    <row r="172" customFormat="false" ht="13.8" hidden="false" customHeight="false" outlineLevel="0" collapsed="false">
      <c r="A172" s="28" t="s">
        <v>96</v>
      </c>
      <c r="B172" s="29" t="n">
        <v>4510</v>
      </c>
      <c r="C172" s="29" t="n">
        <v>25</v>
      </c>
      <c r="D172" s="29" t="n">
        <v>315.608833113851</v>
      </c>
      <c r="E172" s="29" t="n">
        <v>194.039027919046</v>
      </c>
      <c r="F172" s="29" t="n">
        <v>13</v>
      </c>
      <c r="G172" s="29" t="n">
        <v>14</v>
      </c>
      <c r="H172" s="29" t="n">
        <v>1</v>
      </c>
      <c r="I172" s="29" t="n">
        <v>14.33</v>
      </c>
      <c r="J172" s="30" t="n">
        <v>0.00787440934745862</v>
      </c>
      <c r="K172" s="29" t="n">
        <v>77362</v>
      </c>
      <c r="L172" s="29" t="n">
        <v>4221951</v>
      </c>
      <c r="M172" s="29" t="n">
        <f aca="false">+K172+L172</f>
        <v>4299313</v>
      </c>
      <c r="O172" s="20" t="n">
        <f aca="false">AS172/AS179</f>
        <v>0.00787440934745864</v>
      </c>
      <c r="P172" s="31" t="n">
        <f aca="false">ROUND(K179*O172,0)</f>
        <v>77362</v>
      </c>
      <c r="Q172" s="32" t="n">
        <f aca="false">O172-J172</f>
        <v>0</v>
      </c>
      <c r="R172" s="33" t="n">
        <f aca="false">P172-K172</f>
        <v>0</v>
      </c>
      <c r="T172" s="31"/>
      <c r="U172" s="31"/>
      <c r="V172" s="31"/>
      <c r="W172" s="31"/>
      <c r="X172" s="31"/>
      <c r="Y172" s="31"/>
      <c r="Z172" s="31"/>
      <c r="AB172" s="31" t="n">
        <f aca="false">B172+T172</f>
        <v>4510</v>
      </c>
      <c r="AC172" s="31" t="n">
        <f aca="false">C172+U172</f>
        <v>25</v>
      </c>
      <c r="AD172" s="31" t="n">
        <f aca="false">D172+V172+W172</f>
        <v>315.608833113851</v>
      </c>
      <c r="AE172" s="31" t="n">
        <f aca="false">E172+W172</f>
        <v>194.039027919046</v>
      </c>
      <c r="AF172" s="31" t="n">
        <f aca="false">F172+X172</f>
        <v>13</v>
      </c>
      <c r="AG172" s="31" t="n">
        <f aca="false">I172+Y172+0.33*Z172</f>
        <v>14.33</v>
      </c>
      <c r="AI172" s="34" t="n">
        <f aca="false">IF(AC172&gt;0,AB172/AC172,0)</f>
        <v>180.4</v>
      </c>
      <c r="AJ172" s="35" t="n">
        <f aca="false">EXP((((AI172-AI179)/AI180+2)/4-1.9)^3)</f>
        <v>0.0403414272108376</v>
      </c>
      <c r="AK172" s="36" t="n">
        <f aca="false">AB172/AD172</f>
        <v>14.2898408625119</v>
      </c>
      <c r="AL172" s="35" t="n">
        <f aca="false">EXP((((AK172-AK179)/AK180+2)/4-1.9)^3)</f>
        <v>0.0131736269771528</v>
      </c>
      <c r="AM172" s="35" t="n">
        <f aca="false">AE172/AD172</f>
        <v>0.614808609773761</v>
      </c>
      <c r="AN172" s="35" t="n">
        <f aca="false">EXP((((AM172-AM179)/AM180+2)/4-1.9)^3)</f>
        <v>0.0611867752893929</v>
      </c>
      <c r="AO172" s="35" t="n">
        <f aca="false">AF172/AD172</f>
        <v>0.041190228650256</v>
      </c>
      <c r="AP172" s="35" t="n">
        <f aca="false">EXP((((AO172-AO179)/AO180+2)/4-1.9)^3)</f>
        <v>0.0124398260029302</v>
      </c>
      <c r="AQ172" s="35" t="n">
        <f aca="false">AG172/AD172</f>
        <v>0.0454043058890899</v>
      </c>
      <c r="AR172" s="35" t="n">
        <f aca="false">EXP((((AQ172-AQ179)/AQ180+2)/4-1.9)^3)</f>
        <v>0.00669756885221621</v>
      </c>
      <c r="AS172" s="25" t="n">
        <f aca="false">0.01*AJ172+0.15*AL172+0.24*AN172+0.25*AP172+0.35*AR172</f>
        <v>0.0225183899871438</v>
      </c>
    </row>
    <row r="173" customFormat="false" ht="13.8" hidden="false" customHeight="false" outlineLevel="0" collapsed="false">
      <c r="A173" s="28" t="s">
        <v>97</v>
      </c>
      <c r="B173" s="29" t="n">
        <v>7195</v>
      </c>
      <c r="C173" s="29" t="n">
        <v>50</v>
      </c>
      <c r="D173" s="29" t="n">
        <v>351.946380213805</v>
      </c>
      <c r="E173" s="29" t="n">
        <v>224.235317768605</v>
      </c>
      <c r="F173" s="29" t="n">
        <v>9</v>
      </c>
      <c r="G173" s="29" t="n">
        <v>13</v>
      </c>
      <c r="H173" s="29" t="n">
        <v>5</v>
      </c>
      <c r="I173" s="29" t="n">
        <v>14.65</v>
      </c>
      <c r="J173" s="30" t="n">
        <v>0.014573248406185</v>
      </c>
      <c r="K173" s="29" t="n">
        <v>143174</v>
      </c>
      <c r="L173" s="29" t="n">
        <v>2218572</v>
      </c>
      <c r="M173" s="29" t="n">
        <f aca="false">+K173+L173</f>
        <v>2361746</v>
      </c>
      <c r="O173" s="20" t="n">
        <f aca="false">AS173/AS179</f>
        <v>0.014573248406185</v>
      </c>
      <c r="P173" s="31" t="n">
        <f aca="false">ROUND(K179*O173,0)</f>
        <v>143174</v>
      </c>
      <c r="Q173" s="32" t="n">
        <f aca="false">O173-J173</f>
        <v>0</v>
      </c>
      <c r="R173" s="33" t="n">
        <f aca="false">P173-K173</f>
        <v>0</v>
      </c>
      <c r="T173" s="31"/>
      <c r="U173" s="31"/>
      <c r="V173" s="31"/>
      <c r="W173" s="31"/>
      <c r="X173" s="31"/>
      <c r="Y173" s="31"/>
      <c r="Z173" s="31"/>
      <c r="AB173" s="31" t="n">
        <f aca="false">B173+T173</f>
        <v>7195</v>
      </c>
      <c r="AC173" s="31" t="n">
        <f aca="false">C173+U173</f>
        <v>50</v>
      </c>
      <c r="AD173" s="31" t="n">
        <f aca="false">D173+V173+W173</f>
        <v>351.946380213805</v>
      </c>
      <c r="AE173" s="31" t="n">
        <f aca="false">E173+W173</f>
        <v>224.235317768605</v>
      </c>
      <c r="AF173" s="31" t="n">
        <f aca="false">F173+X173</f>
        <v>9</v>
      </c>
      <c r="AG173" s="31" t="n">
        <f aca="false">I173+Y173+0.33*Z173</f>
        <v>14.65</v>
      </c>
      <c r="AI173" s="34" t="n">
        <f aca="false">IF(AC173&gt;0,AB173/AC173,0)</f>
        <v>143.9</v>
      </c>
      <c r="AJ173" s="35" t="n">
        <f aca="false">EXP((((AI173-AI179)/AI180+2)/4-1.9)^3)</f>
        <v>0.0165021156515012</v>
      </c>
      <c r="AK173" s="36" t="n">
        <f aca="false">AB173/AD173</f>
        <v>20.4434550388871</v>
      </c>
      <c r="AL173" s="35" t="n">
        <f aca="false">EXP((((AK173-AK179)/AK180+2)/4-1.9)^3)</f>
        <v>0.117497072650325</v>
      </c>
      <c r="AM173" s="35" t="n">
        <f aca="false">AE173/AD173</f>
        <v>0.637129205967066</v>
      </c>
      <c r="AN173" s="35" t="n">
        <f aca="false">EXP((((AM173-AM179)/AM180+2)/4-1.9)^3)</f>
        <v>0.0802117646544169</v>
      </c>
      <c r="AO173" s="35" t="n">
        <f aca="false">AF173/AD173</f>
        <v>0.0255720771855433</v>
      </c>
      <c r="AP173" s="35" t="n">
        <f aca="false">EXP((((AO173-AO179)/AO180+2)/4-1.9)^3)</f>
        <v>0.00948442905072241</v>
      </c>
      <c r="AQ173" s="35" t="n">
        <f aca="false">AG173/AD173</f>
        <v>0.0416256589742455</v>
      </c>
      <c r="AR173" s="35" t="n">
        <f aca="false">EXP((((AQ173-AQ179)/AQ180+2)/4-1.9)^3)</f>
        <v>0.00646713573680052</v>
      </c>
      <c r="AS173" s="25" t="n">
        <f aca="false">0.01*AJ173+0.15*AL173+0.24*AN173+0.25*AP173+0.35*AR173</f>
        <v>0.0416750103416846</v>
      </c>
    </row>
    <row r="174" customFormat="false" ht="13.8" hidden="false" customHeight="false" outlineLevel="0" collapsed="false">
      <c r="A174" s="28" t="s">
        <v>98</v>
      </c>
      <c r="B174" s="29" t="n">
        <v>6583</v>
      </c>
      <c r="C174" s="29" t="n">
        <v>32</v>
      </c>
      <c r="D174" s="29" t="n">
        <v>261.978561938392</v>
      </c>
      <c r="E174" s="29" t="n">
        <v>150.129530899208</v>
      </c>
      <c r="F174" s="29" t="n">
        <v>4</v>
      </c>
      <c r="G174" s="29" t="n">
        <v>13</v>
      </c>
      <c r="H174" s="29" t="n">
        <v>0</v>
      </c>
      <c r="I174" s="29" t="n">
        <v>13</v>
      </c>
      <c r="J174" s="30" t="n">
        <v>0.0223459151810408</v>
      </c>
      <c r="K174" s="29" t="n">
        <v>219536</v>
      </c>
      <c r="L174" s="29" t="n">
        <v>3514283</v>
      </c>
      <c r="M174" s="29" t="n">
        <f aca="false">+K174+L174</f>
        <v>3733819</v>
      </c>
      <c r="O174" s="20" t="n">
        <f aca="false">AS174/AS179</f>
        <v>0.0223459151810408</v>
      </c>
      <c r="P174" s="31" t="n">
        <f aca="false">ROUND(K179*O174,0)</f>
        <v>219536</v>
      </c>
      <c r="Q174" s="32" t="n">
        <f aca="false">O174-J174</f>
        <v>0</v>
      </c>
      <c r="R174" s="33" t="n">
        <f aca="false">P174-K174</f>
        <v>0</v>
      </c>
      <c r="T174" s="31"/>
      <c r="U174" s="31"/>
      <c r="V174" s="31"/>
      <c r="W174" s="31"/>
      <c r="X174" s="31"/>
      <c r="Y174" s="31"/>
      <c r="Z174" s="31"/>
      <c r="AB174" s="31" t="n">
        <f aca="false">B174+T174</f>
        <v>6583</v>
      </c>
      <c r="AC174" s="31" t="n">
        <f aca="false">C174+U174</f>
        <v>32</v>
      </c>
      <c r="AD174" s="31" t="n">
        <f aca="false">D174+V174+W174</f>
        <v>261.978561938392</v>
      </c>
      <c r="AE174" s="31" t="n">
        <f aca="false">E174+W174</f>
        <v>150.129530899208</v>
      </c>
      <c r="AF174" s="31" t="n">
        <f aca="false">F174+X174</f>
        <v>4</v>
      </c>
      <c r="AG174" s="31" t="n">
        <f aca="false">I174+Y174+0.33*Z174</f>
        <v>13</v>
      </c>
      <c r="AI174" s="34" t="n">
        <f aca="false">IF(AC174&gt;0,AB174/AC174,0)</f>
        <v>205.71875</v>
      </c>
      <c r="AJ174" s="35" t="n">
        <f aca="false">EXP((((AI174-AI179)/AI180+2)/4-1.9)^3)</f>
        <v>0.0690163630633689</v>
      </c>
      <c r="AK174" s="36" t="n">
        <f aca="false">AB174/AD174</f>
        <v>25.1280102894376</v>
      </c>
      <c r="AL174" s="35" t="n">
        <f aca="false">EXP((((AK174-AK179)/AK180+2)/4-1.9)^3)</f>
        <v>0.33594570566037</v>
      </c>
      <c r="AM174" s="35" t="n">
        <f aca="false">AE174/AD174</f>
        <v>0.573060367185744</v>
      </c>
      <c r="AN174" s="35" t="n">
        <f aca="false">EXP((((AM174-AM179)/AM180+2)/4-1.9)^3)</f>
        <v>0.0350523093689249</v>
      </c>
      <c r="AO174" s="35" t="n">
        <f aca="false">AF174/AD174</f>
        <v>0.0152684249062358</v>
      </c>
      <c r="AP174" s="35" t="n">
        <f aca="false">EXP((((AO174-AO179)/AO180+2)/4-1.9)^3)</f>
        <v>0.00788305163538674</v>
      </c>
      <c r="AQ174" s="35" t="n">
        <f aca="false">AG174/AD174</f>
        <v>0.0496223809452665</v>
      </c>
      <c r="AR174" s="35" t="n">
        <f aca="false">EXP((((AQ174-AQ179)/AQ180+2)/4-1.9)^3)</f>
        <v>0.00696317489072027</v>
      </c>
      <c r="AS174" s="25" t="n">
        <f aca="false">0.01*AJ174+0.15*AL174+0.24*AN174+0.25*AP174+0.35*AR174</f>
        <v>0.0639024478488299</v>
      </c>
    </row>
    <row r="175" customFormat="false" ht="13.8" hidden="false" customHeight="false" outlineLevel="0" collapsed="false">
      <c r="A175" s="28" t="s">
        <v>99</v>
      </c>
      <c r="B175" s="29" t="n">
        <v>3527</v>
      </c>
      <c r="C175" s="29" t="n">
        <v>37</v>
      </c>
      <c r="D175" s="29" t="n">
        <v>337.825928641251</v>
      </c>
      <c r="E175" s="29" t="n">
        <v>189.945928641251</v>
      </c>
      <c r="F175" s="29" t="n">
        <v>38</v>
      </c>
      <c r="G175" s="29" t="n">
        <v>39</v>
      </c>
      <c r="H175" s="29" t="n">
        <v>9</v>
      </c>
      <c r="I175" s="29" t="n">
        <v>41.97</v>
      </c>
      <c r="J175" s="30" t="n">
        <v>0.00755704965534589</v>
      </c>
      <c r="K175" s="29" t="n">
        <v>74244</v>
      </c>
      <c r="L175" s="29" t="n">
        <v>2502050</v>
      </c>
      <c r="M175" s="29" t="n">
        <f aca="false">+K175+L175</f>
        <v>2576294</v>
      </c>
      <c r="O175" s="20" t="n">
        <f aca="false">AS175/AS179</f>
        <v>0.00755704965534592</v>
      </c>
      <c r="P175" s="31" t="n">
        <f aca="false">ROUND(K179*O175,0)</f>
        <v>74244</v>
      </c>
      <c r="Q175" s="32" t="n">
        <f aca="false">O175-J175</f>
        <v>2.86229373536173E-017</v>
      </c>
      <c r="R175" s="33" t="n">
        <f aca="false">P175-K175</f>
        <v>0</v>
      </c>
      <c r="T175" s="31"/>
      <c r="U175" s="31"/>
      <c r="V175" s="31"/>
      <c r="W175" s="31"/>
      <c r="X175" s="31"/>
      <c r="Y175" s="31"/>
      <c r="Z175" s="31"/>
      <c r="AB175" s="31" t="n">
        <f aca="false">B175+T175</f>
        <v>3527</v>
      </c>
      <c r="AC175" s="31" t="n">
        <f aca="false">C175+U175</f>
        <v>37</v>
      </c>
      <c r="AD175" s="31" t="n">
        <f aca="false">D175+V175+W175</f>
        <v>337.825928641251</v>
      </c>
      <c r="AE175" s="31" t="n">
        <f aca="false">E175+W175</f>
        <v>189.945928641251</v>
      </c>
      <c r="AF175" s="31" t="n">
        <f aca="false">F175+X175</f>
        <v>38</v>
      </c>
      <c r="AG175" s="31" t="n">
        <f aca="false">I175+Y175+0.33*Z175</f>
        <v>41.97</v>
      </c>
      <c r="AI175" s="34" t="n">
        <f aca="false">IF(AC175&gt;0,AB175/AC175,0)</f>
        <v>95.3243243243243</v>
      </c>
      <c r="AJ175" s="35" t="n">
        <f aca="false">EXP((((AI175-AI179)/AI180+2)/4-1.9)^3)</f>
        <v>0.00395805397309197</v>
      </c>
      <c r="AK175" s="36" t="n">
        <f aca="false">AB175/AD175</f>
        <v>10.4402880329101</v>
      </c>
      <c r="AL175" s="35" t="n">
        <f aca="false">EXP((((AK175-AK179)/AK180+2)/4-1.9)^3)</f>
        <v>0.00190886593316844</v>
      </c>
      <c r="AM175" s="35" t="n">
        <f aca="false">AE175/AD175</f>
        <v>0.562259769121988</v>
      </c>
      <c r="AN175" s="35" t="n">
        <f aca="false">EXP((((AM175-AM179)/AM180+2)/4-1.9)^3)</f>
        <v>0.0300109312386328</v>
      </c>
      <c r="AO175" s="35" t="n">
        <f aca="false">AF175/AD175</f>
        <v>0.112483965197217</v>
      </c>
      <c r="AP175" s="35" t="n">
        <f aca="false">EXP((((AO175-AO179)/AO180+2)/4-1.9)^3)</f>
        <v>0.0375613001733793</v>
      </c>
      <c r="AQ175" s="35" t="n">
        <f aca="false">AG175/AD175</f>
        <v>0.124235579455979</v>
      </c>
      <c r="AR175" s="35" t="n">
        <f aca="false">EXP((((AQ175-AQ179)/AQ180+2)/4-1.9)^3)</f>
        <v>0.0134056567426299</v>
      </c>
      <c r="AS175" s="25" t="n">
        <f aca="false">0.01*AJ175+0.15*AL175+0.24*AN175+0.25*AP175+0.35*AR175</f>
        <v>0.0216108388302433</v>
      </c>
    </row>
    <row r="176" customFormat="false" ht="13.8" hidden="false" customHeight="false" outlineLevel="0" collapsed="false">
      <c r="A176" s="28" t="s">
        <v>100</v>
      </c>
      <c r="B176" s="29" t="n">
        <v>5891</v>
      </c>
      <c r="C176" s="29" t="n">
        <v>25</v>
      </c>
      <c r="D176" s="29" t="n">
        <v>376.173874624485</v>
      </c>
      <c r="E176" s="29" t="n">
        <v>243.363268563879</v>
      </c>
      <c r="F176" s="29" t="n">
        <v>19</v>
      </c>
      <c r="G176" s="29" t="n">
        <v>48</v>
      </c>
      <c r="H176" s="29" t="n">
        <v>9</v>
      </c>
      <c r="I176" s="29" t="n">
        <v>50.97</v>
      </c>
      <c r="J176" s="30" t="n">
        <v>0.0122633330042577</v>
      </c>
      <c r="K176" s="29" t="n">
        <v>120480</v>
      </c>
      <c r="L176" s="29" t="n">
        <v>1877603</v>
      </c>
      <c r="M176" s="29" t="n">
        <f aca="false">+K176+L176</f>
        <v>1998083</v>
      </c>
      <c r="O176" s="20" t="n">
        <f aca="false">AS176/AS179</f>
        <v>0.0122633330042577</v>
      </c>
      <c r="P176" s="31" t="n">
        <f aca="false">ROUND(K179*O176,0)</f>
        <v>120480</v>
      </c>
      <c r="Q176" s="32" t="n">
        <f aca="false">O176-J176</f>
        <v>0</v>
      </c>
      <c r="R176" s="33" t="n">
        <f aca="false">P176-K176</f>
        <v>0</v>
      </c>
      <c r="T176" s="31"/>
      <c r="U176" s="31"/>
      <c r="V176" s="31"/>
      <c r="W176" s="31"/>
      <c r="X176" s="31"/>
      <c r="Y176" s="31"/>
      <c r="Z176" s="31"/>
      <c r="AB176" s="31" t="n">
        <f aca="false">B176+T176</f>
        <v>5891</v>
      </c>
      <c r="AC176" s="31" t="n">
        <f aca="false">C176+U176</f>
        <v>25</v>
      </c>
      <c r="AD176" s="31" t="n">
        <f aca="false">D176+V176+W176</f>
        <v>376.173874624485</v>
      </c>
      <c r="AE176" s="31" t="n">
        <f aca="false">E176+W176</f>
        <v>243.363268563879</v>
      </c>
      <c r="AF176" s="31" t="n">
        <f aca="false">F176+X176</f>
        <v>19</v>
      </c>
      <c r="AG176" s="31" t="n">
        <f aca="false">I176+Y176+0.33*Z176</f>
        <v>50.97</v>
      </c>
      <c r="AI176" s="34" t="n">
        <f aca="false">IF(AC176&gt;0,AB176/AC176,0)</f>
        <v>235.64</v>
      </c>
      <c r="AJ176" s="35" t="n">
        <f aca="false">EXP((((AI176-AI179)/AI180+2)/4-1.9)^3)</f>
        <v>0.119987528721626</v>
      </c>
      <c r="AK176" s="36" t="n">
        <f aca="false">AB176/AD176</f>
        <v>15.6603113543722</v>
      </c>
      <c r="AL176" s="35" t="n">
        <f aca="false">EXP((((AK176-AK179)/AK180+2)/4-1.9)^3)</f>
        <v>0.0234657186386365</v>
      </c>
      <c r="AM176" s="35" t="n">
        <f aca="false">AE176/AD176</f>
        <v>0.646943567803096</v>
      </c>
      <c r="AN176" s="35" t="n">
        <f aca="false">EXP((((AM176-AM179)/AM180+2)/4-1.9)^3)</f>
        <v>0.0898331527870714</v>
      </c>
      <c r="AO176" s="35" t="n">
        <f aca="false">AF176/AD176</f>
        <v>0.0505085580942236</v>
      </c>
      <c r="AP176" s="35" t="n">
        <f aca="false">EXP((((AO176-AO179)/AO180+2)/4-1.9)^3)</f>
        <v>0.0145503017573569</v>
      </c>
      <c r="AQ176" s="35" t="n">
        <f aca="false">AG176/AD176</f>
        <v>0.135495852950662</v>
      </c>
      <c r="AR176" s="35" t="n">
        <f aca="false">EXP((((AQ176-AQ179)/AQ180+2)/4-1.9)^3)</f>
        <v>0.0147202777538454</v>
      </c>
      <c r="AS176" s="25" t="n">
        <f aca="false">0.01*AJ176+0.15*AL176+0.24*AN176+0.25*AP176+0.35*AR176</f>
        <v>0.035069362405094</v>
      </c>
    </row>
    <row r="177" customFormat="false" ht="13.8" hidden="false" customHeight="false" outlineLevel="0" collapsed="false">
      <c r="A177" s="28" t="s">
        <v>101</v>
      </c>
      <c r="B177" s="29" t="n">
        <v>6921</v>
      </c>
      <c r="C177" s="29" t="n">
        <v>42</v>
      </c>
      <c r="D177" s="29" t="n">
        <v>360.980373699111</v>
      </c>
      <c r="E177" s="29" t="n">
        <v>220.712776233224</v>
      </c>
      <c r="F177" s="29" t="n">
        <v>42</v>
      </c>
      <c r="G177" s="29" t="n">
        <v>55</v>
      </c>
      <c r="H177" s="29" t="n">
        <v>11</v>
      </c>
      <c r="I177" s="29" t="n">
        <v>58.63</v>
      </c>
      <c r="J177" s="30" t="n">
        <v>0.0149806569561188</v>
      </c>
      <c r="K177" s="29" t="n">
        <v>147176</v>
      </c>
      <c r="L177" s="29" t="n">
        <v>1279977</v>
      </c>
      <c r="M177" s="29" t="n">
        <f aca="false">+K177+L177</f>
        <v>1427153</v>
      </c>
      <c r="O177" s="20" t="n">
        <f aca="false">AS177/AS179</f>
        <v>0.0149806569561188</v>
      </c>
      <c r="P177" s="31" t="n">
        <f aca="false">ROUND(K179*O177,0)</f>
        <v>147176</v>
      </c>
      <c r="Q177" s="32" t="n">
        <f aca="false">O177-J177</f>
        <v>0</v>
      </c>
      <c r="R177" s="33" t="n">
        <f aca="false">P177-K177</f>
        <v>0</v>
      </c>
      <c r="T177" s="31"/>
      <c r="U177" s="31"/>
      <c r="V177" s="31"/>
      <c r="W177" s="31"/>
      <c r="X177" s="31"/>
      <c r="Y177" s="31"/>
      <c r="Z177" s="31"/>
      <c r="AB177" s="31" t="n">
        <f aca="false">B177+T177</f>
        <v>6921</v>
      </c>
      <c r="AC177" s="31" t="n">
        <f aca="false">C177+U177</f>
        <v>42</v>
      </c>
      <c r="AD177" s="31" t="n">
        <f aca="false">D177+V177+W177</f>
        <v>360.980373699111</v>
      </c>
      <c r="AE177" s="31" t="n">
        <f aca="false">E177+W177</f>
        <v>220.712776233224</v>
      </c>
      <c r="AF177" s="31" t="n">
        <f aca="false">F177+X177</f>
        <v>42</v>
      </c>
      <c r="AG177" s="31" t="n">
        <f aca="false">I177+Y177+0.33*Z177</f>
        <v>58.63</v>
      </c>
      <c r="AI177" s="34" t="n">
        <f aca="false">IF(AC177&gt;0,AB177/AC177,0)</f>
        <v>164.785714285714</v>
      </c>
      <c r="AJ177" s="35" t="n">
        <f aca="false">EXP((((AI177-AI179)/AI180+2)/4-1.9)^3)</f>
        <v>0.0280179040514277</v>
      </c>
      <c r="AK177" s="36" t="n">
        <f aca="false">AB177/AD177</f>
        <v>19.1727875094087</v>
      </c>
      <c r="AL177" s="35" t="n">
        <f aca="false">EXP((((AK177-AK179)/AK180+2)/4-1.9)^3)</f>
        <v>0.0811291488626777</v>
      </c>
      <c r="AM177" s="35" t="n">
        <f aca="false">AE177/AD177</f>
        <v>0.611425973028649</v>
      </c>
      <c r="AN177" s="35" t="n">
        <f aca="false">EXP((((AM177-AM179)/AM180+2)/4-1.9)^3)</f>
        <v>0.0586322168504918</v>
      </c>
      <c r="AO177" s="35" t="n">
        <f aca="false">AF177/AD177</f>
        <v>0.116349815835163</v>
      </c>
      <c r="AP177" s="35" t="n">
        <f aca="false">EXP((((AO177-AO179)/AO180+2)/4-1.9)^3)</f>
        <v>0.0396425546692703</v>
      </c>
      <c r="AQ177" s="35" t="n">
        <f aca="false">AG177/AD177</f>
        <v>0.162418802438467</v>
      </c>
      <c r="AR177" s="35" t="n">
        <f aca="false">EXP((((AQ177-AQ179)/AQ180+2)/4-1.9)^3)</f>
        <v>0.0183090041938039</v>
      </c>
      <c r="AS177" s="25" t="n">
        <f aca="false">0.01*AJ177+0.15*AL177+0.24*AN177+0.25*AP177+0.35*AR177</f>
        <v>0.0428400735491829</v>
      </c>
    </row>
    <row r="178" customFormat="false" ht="13.8" hidden="false" customHeight="false" outlineLevel="0" collapsed="false">
      <c r="A178" s="37" t="s">
        <v>102</v>
      </c>
      <c r="B178" s="38" t="n">
        <v>8110</v>
      </c>
      <c r="C178" s="38" t="n">
        <v>34</v>
      </c>
      <c r="D178" s="38" t="n">
        <v>436.483244913171</v>
      </c>
      <c r="E178" s="38" t="n">
        <v>226.977041660159</v>
      </c>
      <c r="F178" s="38" t="n">
        <v>23</v>
      </c>
      <c r="G178" s="38" t="n">
        <v>43</v>
      </c>
      <c r="H178" s="38" t="n">
        <v>9</v>
      </c>
      <c r="I178" s="38" t="n">
        <v>45.97</v>
      </c>
      <c r="J178" s="39" t="n">
        <v>0.00799957774189427</v>
      </c>
      <c r="K178" s="38" t="n">
        <v>78591</v>
      </c>
      <c r="L178" s="38" t="n">
        <v>1266816</v>
      </c>
      <c r="M178" s="38" t="n">
        <f aca="false">+K178+L178</f>
        <v>1345407</v>
      </c>
      <c r="O178" s="20" t="n">
        <f aca="false">AS178/AS179</f>
        <v>0.00799957774189429</v>
      </c>
      <c r="P178" s="31" t="n">
        <f aca="false">ROUND(K179*O178,0)</f>
        <v>78591</v>
      </c>
      <c r="Q178" s="32" t="n">
        <f aca="false">O178-J178</f>
        <v>0</v>
      </c>
      <c r="R178" s="33" t="n">
        <f aca="false">P178-K178</f>
        <v>0</v>
      </c>
      <c r="T178" s="31"/>
      <c r="U178" s="31"/>
      <c r="V178" s="31"/>
      <c r="W178" s="31"/>
      <c r="X178" s="31"/>
      <c r="Y178" s="31"/>
      <c r="Z178" s="31"/>
      <c r="AB178" s="31" t="n">
        <f aca="false">B178+T178</f>
        <v>8110</v>
      </c>
      <c r="AC178" s="31" t="n">
        <f aca="false">C178+U178</f>
        <v>34</v>
      </c>
      <c r="AD178" s="31" t="n">
        <f aca="false">D178+V178+W178</f>
        <v>436.483244913171</v>
      </c>
      <c r="AE178" s="31" t="n">
        <f aca="false">E178+W178</f>
        <v>226.977041660159</v>
      </c>
      <c r="AF178" s="31" t="n">
        <f aca="false">F178+X178</f>
        <v>23</v>
      </c>
      <c r="AG178" s="31" t="n">
        <f aca="false">I178+Y178+0.33*Z178</f>
        <v>45.97</v>
      </c>
      <c r="AI178" s="34" t="n">
        <f aca="false">IF(AC178&gt;0,AB178/AC178,0)</f>
        <v>238.529411764706</v>
      </c>
      <c r="AJ178" s="35" t="n">
        <f aca="false">EXP((((AI178-AI179)/AI180+2)/4-1.9)^3)</f>
        <v>0.126007738727446</v>
      </c>
      <c r="AK178" s="36" t="n">
        <f aca="false">AB178/AD178</f>
        <v>18.5803237455617</v>
      </c>
      <c r="AL178" s="35" t="n">
        <f aca="false">EXP((((AK178-AK179)/AK180+2)/4-1.9)^3)</f>
        <v>0.0673338648452607</v>
      </c>
      <c r="AM178" s="35" t="n">
        <f aca="false">AE178/AD178</f>
        <v>0.520013183336078</v>
      </c>
      <c r="AN178" s="35" t="n">
        <f aca="false">EXP((((AM178-AM179)/AM180+2)/4-1.9)^3)</f>
        <v>0.0156136007631237</v>
      </c>
      <c r="AO178" s="35" t="n">
        <f aca="false">AF178/AD178</f>
        <v>0.0526938897839603</v>
      </c>
      <c r="AP178" s="35" t="n">
        <f aca="false">EXP((((AO178-AO179)/AO180+2)/4-1.9)^3)</f>
        <v>0.015086714322451</v>
      </c>
      <c r="AQ178" s="35" t="n">
        <f aca="false">AG178/AD178</f>
        <v>0.105319048407333</v>
      </c>
      <c r="AR178" s="35" t="n">
        <f aca="false">EXP((((AQ178-AQ179)/AQ180+2)/4-1.9)^3)</f>
        <v>0.011420666394871</v>
      </c>
      <c r="AS178" s="25" t="n">
        <f aca="false">0.01*AJ178+0.15*AL178+0.24*AN178+0.25*AP178+0.35*AR178</f>
        <v>0.0228763331160309</v>
      </c>
    </row>
    <row r="179" customFormat="false" ht="13.8" hidden="false" customHeight="false" outlineLevel="0" collapsed="false">
      <c r="A179" s="46" t="s">
        <v>66</v>
      </c>
      <c r="B179" s="47" t="n">
        <f aca="false">SUM(B154:B178)</f>
        <v>255258</v>
      </c>
      <c r="C179" s="47" t="n">
        <f aca="false">SUM(C154:C178)</f>
        <v>1192</v>
      </c>
      <c r="D179" s="47" t="n">
        <f aca="false">SUM(D154:D178)</f>
        <v>14847.4581818182</v>
      </c>
      <c r="E179" s="47" t="n">
        <f aca="false">SUM(E154:E178)</f>
        <v>9437.02368920837</v>
      </c>
      <c r="F179" s="47" t="n">
        <f aca="false">SUM(F154:F178)</f>
        <v>3376</v>
      </c>
      <c r="G179" s="47" t="n">
        <f aca="false">SUM(G154:G178)</f>
        <v>6661</v>
      </c>
      <c r="H179" s="47" t="n">
        <f aca="false">SUM(H154:H178)</f>
        <v>790</v>
      </c>
      <c r="I179" s="47" t="n">
        <f aca="false">SUM(I154:I178)</f>
        <v>6921.7</v>
      </c>
      <c r="J179" s="48" t="n">
        <f aca="false">SUM(J154:J178)</f>
        <v>1</v>
      </c>
      <c r="K179" s="47" t="n">
        <f aca="false">SUM(K154:K178)</f>
        <v>9824434</v>
      </c>
      <c r="L179" s="47" t="n">
        <f aca="false">SUM(L154:L178)</f>
        <v>186664245</v>
      </c>
      <c r="M179" s="47" t="n">
        <f aca="false">SUM(M154:M178)</f>
        <v>196488679</v>
      </c>
      <c r="O179" s="50" t="n">
        <f aca="false">SUM(O154:O178)</f>
        <v>1</v>
      </c>
      <c r="P179" s="51" t="n">
        <f aca="false">SUM(P154:P178)</f>
        <v>9824432</v>
      </c>
      <c r="Q179" s="52" t="n">
        <f aca="false">O179-J181</f>
        <v>1</v>
      </c>
      <c r="R179" s="53" t="n">
        <f aca="false">P179-K179</f>
        <v>-2</v>
      </c>
      <c r="AI179" s="54" t="n">
        <f aca="false">AVERAGE(AI154:AI178)</f>
        <v>202.207342571425</v>
      </c>
      <c r="AJ179" s="55"/>
      <c r="AK179" s="56" t="n">
        <f aca="false">AVERAGE(AK154:AK178)</f>
        <v>18.4386052567797</v>
      </c>
      <c r="AL179" s="55"/>
      <c r="AM179" s="55" t="n">
        <f aca="false">AVERAGE(AM154:AM178)</f>
        <v>0.618804433223583</v>
      </c>
      <c r="AN179" s="55"/>
      <c r="AO179" s="55" t="n">
        <f aca="false">AVERAGE(AO154:AO178)</f>
        <v>0.153130946864997</v>
      </c>
      <c r="AP179" s="55"/>
      <c r="AQ179" s="55" t="n">
        <f aca="false">AVERAGE(AQ154:AQ178)</f>
        <v>0.340439329882705</v>
      </c>
      <c r="AR179" s="55"/>
      <c r="AS179" s="25" t="n">
        <f aca="false">SUM(AS154:AS178)</f>
        <v>2.85969258055035</v>
      </c>
    </row>
    <row r="180" customFormat="false" ht="13.8" hidden="false" customHeight="false" outlineLevel="0" collapsed="false">
      <c r="A180" s="57" t="s">
        <v>67</v>
      </c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AI180" s="58" t="n">
        <f aca="false">_xlfn.STDEV.P(AI154:AI178)</f>
        <v>72.4942793501857</v>
      </c>
      <c r="AK180" s="59" t="n">
        <f aca="false">_xlfn.STDEV.P(AK154:AK178)</f>
        <v>4.5125017044351</v>
      </c>
      <c r="AM180" s="27" t="n">
        <f aca="false">_xlfn.STDEV.P(AM154:AM178)</f>
        <v>0.118602396550759</v>
      </c>
      <c r="AO180" s="27" t="n">
        <f aca="false">_xlfn.STDEV.P(AO154:AO178)</f>
        <v>0.118076568175076</v>
      </c>
      <c r="AP180" s="27"/>
      <c r="AQ180" s="27" t="n">
        <f aca="false">_xlfn.STDEV.P(AQ154:AQ178)</f>
        <v>0.237425311026185</v>
      </c>
      <c r="AS180" s="27"/>
    </row>
    <row r="181" customFormat="false" ht="13.8" hidden="false" customHeight="false" outlineLevel="0" collapsed="false">
      <c r="A181" s="57" t="s">
        <v>68</v>
      </c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</row>
    <row r="182" customFormat="false" ht="13.8" hidden="false" customHeight="false" outlineLevel="0" collapsed="false">
      <c r="A182" s="57"/>
      <c r="B182" s="49" t="n">
        <f aca="false">SUM(B154:B178)-B179</f>
        <v>0</v>
      </c>
      <c r="C182" s="49" t="n">
        <f aca="false">SUM(C154:C178)-C179</f>
        <v>0</v>
      </c>
      <c r="D182" s="49" t="n">
        <f aca="false">SUM(D154:D178)-D179</f>
        <v>0</v>
      </c>
      <c r="E182" s="49" t="n">
        <f aca="false">SUM(E154:E178)-E179</f>
        <v>0</v>
      </c>
      <c r="F182" s="49" t="n">
        <f aca="false">SUM(F154:F178)-F179</f>
        <v>0</v>
      </c>
      <c r="G182" s="49" t="n">
        <f aca="false">SUM(G154:G178)-G179</f>
        <v>0</v>
      </c>
      <c r="H182" s="49" t="n">
        <f aca="false">SUM(H154:H178)-H179</f>
        <v>0</v>
      </c>
      <c r="I182" s="49" t="n">
        <f aca="false">SUM(I154:I178)-I179</f>
        <v>0</v>
      </c>
      <c r="J182" s="49" t="n">
        <f aca="false">SUM(J154:J178)-J179</f>
        <v>0</v>
      </c>
      <c r="K182" s="49" t="n">
        <f aca="false">SUM(K154:K178)-K179</f>
        <v>0</v>
      </c>
      <c r="L182" s="49" t="n">
        <f aca="false">SUM(L154:L178)-L179</f>
        <v>0</v>
      </c>
      <c r="M182" s="49" t="n">
        <f aca="false">SUM(M154:M178)-M179</f>
        <v>0</v>
      </c>
    </row>
    <row r="183" customFormat="false" ht="13.8" hidden="false" customHeight="false" outlineLevel="0" collapsed="false">
      <c r="A183" s="6" t="s">
        <v>130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customFormat="false" ht="13.8" hidden="false" customHeight="false" outlineLevel="0" collapsed="false">
      <c r="A184" s="6" t="s">
        <v>131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customFormat="false" ht="9" hidden="false" customHeight="true" outlineLevel="0" collapsed="false">
      <c r="A185" s="66"/>
      <c r="B185" s="66"/>
      <c r="C185" s="66"/>
      <c r="D185" s="66"/>
      <c r="E185" s="66"/>
      <c r="F185" s="66"/>
      <c r="G185" s="66"/>
      <c r="H185" s="66"/>
      <c r="I185" s="66"/>
    </row>
    <row r="186" customFormat="false" ht="13.8" hidden="false" customHeight="true" outlineLevel="0" collapsed="false">
      <c r="A186" s="7" t="s">
        <v>8</v>
      </c>
      <c r="B186" s="8" t="s">
        <v>9</v>
      </c>
      <c r="C186" s="8"/>
      <c r="D186" s="8"/>
      <c r="E186" s="8"/>
      <c r="F186" s="8"/>
      <c r="G186" s="8"/>
      <c r="H186" s="8"/>
      <c r="I186" s="8"/>
      <c r="J186" s="7" t="s">
        <v>10</v>
      </c>
      <c r="K186" s="7" t="s">
        <v>11</v>
      </c>
      <c r="L186" s="7" t="s">
        <v>12</v>
      </c>
      <c r="M186" s="7" t="s">
        <v>13</v>
      </c>
      <c r="O186" s="9" t="s">
        <v>14</v>
      </c>
      <c r="P186" s="9" t="s">
        <v>15</v>
      </c>
      <c r="Q186" s="9" t="s">
        <v>16</v>
      </c>
      <c r="R186" s="9" t="s">
        <v>17</v>
      </c>
      <c r="T186" s="10" t="s">
        <v>18</v>
      </c>
      <c r="U186" s="10"/>
      <c r="V186" s="10"/>
      <c r="W186" s="10"/>
      <c r="X186" s="10"/>
      <c r="Y186" s="10"/>
      <c r="Z186" s="10"/>
      <c r="AB186" s="10" t="s">
        <v>19</v>
      </c>
      <c r="AC186" s="10"/>
      <c r="AD186" s="10"/>
      <c r="AE186" s="10"/>
      <c r="AF186" s="10"/>
      <c r="AG186" s="10"/>
      <c r="AI186" s="11" t="s">
        <v>20</v>
      </c>
      <c r="AJ186" s="11"/>
      <c r="AK186" s="11" t="s">
        <v>21</v>
      </c>
      <c r="AL186" s="11"/>
      <c r="AM186" s="11" t="s">
        <v>22</v>
      </c>
      <c r="AN186" s="11"/>
      <c r="AO186" s="12" t="s">
        <v>23</v>
      </c>
      <c r="AP186" s="12"/>
      <c r="AQ186" s="11" t="s">
        <v>24</v>
      </c>
      <c r="AR186" s="11"/>
      <c r="AS186" s="13" t="s">
        <v>25</v>
      </c>
    </row>
    <row r="187" customFormat="false" ht="43.35" hidden="false" customHeight="false" outlineLevel="0" collapsed="false">
      <c r="A187" s="7"/>
      <c r="B187" s="14" t="s">
        <v>132</v>
      </c>
      <c r="C187" s="14" t="s">
        <v>133</v>
      </c>
      <c r="D187" s="14" t="s">
        <v>134</v>
      </c>
      <c r="E187" s="14" t="s">
        <v>135</v>
      </c>
      <c r="F187" s="14" t="s">
        <v>136</v>
      </c>
      <c r="G187" s="14" t="s">
        <v>137</v>
      </c>
      <c r="H187" s="14" t="s">
        <v>138</v>
      </c>
      <c r="I187" s="7" t="s">
        <v>33</v>
      </c>
      <c r="J187" s="7"/>
      <c r="K187" s="7"/>
      <c r="L187" s="7"/>
      <c r="M187" s="7"/>
      <c r="O187" s="9"/>
      <c r="P187" s="9"/>
      <c r="Q187" s="9"/>
      <c r="R187" s="9"/>
      <c r="T187" s="15" t="s">
        <v>26</v>
      </c>
      <c r="U187" s="15" t="s">
        <v>27</v>
      </c>
      <c r="V187" s="15" t="s">
        <v>34</v>
      </c>
      <c r="W187" s="15" t="s">
        <v>29</v>
      </c>
      <c r="X187" s="15" t="s">
        <v>30</v>
      </c>
      <c r="Y187" s="15" t="s">
        <v>31</v>
      </c>
      <c r="Z187" s="16" t="s">
        <v>32</v>
      </c>
      <c r="AB187" s="15" t="s">
        <v>26</v>
      </c>
      <c r="AC187" s="15" t="s">
        <v>27</v>
      </c>
      <c r="AD187" s="15" t="s">
        <v>35</v>
      </c>
      <c r="AE187" s="15" t="s">
        <v>29</v>
      </c>
      <c r="AF187" s="15" t="s">
        <v>30</v>
      </c>
      <c r="AG187" s="16" t="s">
        <v>31</v>
      </c>
      <c r="AI187" s="11" t="s">
        <v>36</v>
      </c>
      <c r="AJ187" s="12" t="s">
        <v>37</v>
      </c>
      <c r="AK187" s="11" t="s">
        <v>36</v>
      </c>
      <c r="AL187" s="12" t="s">
        <v>37</v>
      </c>
      <c r="AM187" s="11" t="s">
        <v>36</v>
      </c>
      <c r="AN187" s="12" t="s">
        <v>37</v>
      </c>
      <c r="AO187" s="11" t="s">
        <v>36</v>
      </c>
      <c r="AP187" s="12" t="s">
        <v>37</v>
      </c>
      <c r="AQ187" s="11" t="s">
        <v>36</v>
      </c>
      <c r="AR187" s="12" t="s">
        <v>37</v>
      </c>
      <c r="AS187" s="12" t="s">
        <v>38</v>
      </c>
    </row>
    <row r="188" customFormat="false" ht="13.8" hidden="false" customHeight="false" outlineLevel="0" collapsed="false">
      <c r="A188" s="17" t="s">
        <v>78</v>
      </c>
      <c r="B188" s="18" t="n">
        <v>26658</v>
      </c>
      <c r="C188" s="18" t="n">
        <v>68</v>
      </c>
      <c r="D188" s="18" t="n">
        <v>1775.77608022699</v>
      </c>
      <c r="E188" s="18" t="n">
        <v>1119.83258844264</v>
      </c>
      <c r="F188" s="18" t="n">
        <v>739</v>
      </c>
      <c r="G188" s="18" t="n">
        <v>1618</v>
      </c>
      <c r="H188" s="18" t="n">
        <v>184</v>
      </c>
      <c r="I188" s="18" t="n">
        <v>1678.72</v>
      </c>
      <c r="J188" s="19" t="n">
        <v>0.139974656313444</v>
      </c>
      <c r="K188" s="18" t="n">
        <v>1271540</v>
      </c>
      <c r="L188" s="18" t="n">
        <v>33878367</v>
      </c>
      <c r="M188" s="18" t="n">
        <f aca="false">+K188+L188</f>
        <v>35149907</v>
      </c>
      <c r="O188" s="20" t="n">
        <f aca="false">AS188/AS213</f>
        <v>0.139974656313444</v>
      </c>
      <c r="P188" s="21" t="n">
        <f aca="false">ROUND(K213*O188,0)</f>
        <v>1271541</v>
      </c>
      <c r="Q188" s="22" t="n">
        <f aca="false">O188-J188</f>
        <v>0</v>
      </c>
      <c r="R188" s="23" t="n">
        <f aca="false">P188-K188</f>
        <v>1</v>
      </c>
      <c r="T188" s="21"/>
      <c r="U188" s="21"/>
      <c r="V188" s="21"/>
      <c r="W188" s="21"/>
      <c r="X188" s="21"/>
      <c r="Y188" s="21"/>
      <c r="Z188" s="21"/>
      <c r="AB188" s="21" t="n">
        <f aca="false">B188+T188</f>
        <v>26658</v>
      </c>
      <c r="AC188" s="21" t="n">
        <f aca="false">C188+U188</f>
        <v>68</v>
      </c>
      <c r="AD188" s="21" t="n">
        <f aca="false">D188+V188+W188</f>
        <v>1775.77608022699</v>
      </c>
      <c r="AE188" s="21" t="n">
        <f aca="false">E188+W188</f>
        <v>1119.83258844264</v>
      </c>
      <c r="AF188" s="21" t="n">
        <f aca="false">F188+X188</f>
        <v>739</v>
      </c>
      <c r="AG188" s="21" t="n">
        <f aca="false">I188+Y188+0.33*Z188</f>
        <v>1678.72</v>
      </c>
      <c r="AI188" s="24" t="n">
        <f aca="false">IF(AC188&gt;0,AB188/AC188,0)</f>
        <v>392.029411764706</v>
      </c>
      <c r="AJ188" s="25" t="n">
        <f aca="false">EXP((((AI188-AI213)/AI214+2)/4-1.9)^3)</f>
        <v>0.6487477719512</v>
      </c>
      <c r="AK188" s="26" t="n">
        <f aca="false">AB188/AD188</f>
        <v>15.012027865919</v>
      </c>
      <c r="AL188" s="25" t="n">
        <f aca="false">EXP((((AK188-AK213)/AK214+2)/4-1.9)^3)</f>
        <v>0.00935578248358176</v>
      </c>
      <c r="AM188" s="25" t="n">
        <f aca="false">AE188/AD188</f>
        <v>0.63061587601715</v>
      </c>
      <c r="AN188" s="25" t="n">
        <f aca="false">EXP((((AM188-AM213)/AM214+2)/4-1.9)^3)</f>
        <v>0.0937379424613204</v>
      </c>
      <c r="AO188" s="25" t="n">
        <f aca="false">AF188/AD188</f>
        <v>0.416156072957993</v>
      </c>
      <c r="AP188" s="25" t="n">
        <f aca="false">EXP((((AO188-AO213)/AO214+2)/4-1.9)^3)</f>
        <v>0.730423400230203</v>
      </c>
      <c r="AQ188" s="25" t="n">
        <f aca="false">AG188/AD188</f>
        <v>0.945344415150259</v>
      </c>
      <c r="AR188" s="25" t="n">
        <f aca="false">EXP((((AQ188-AQ213)/AQ214+2)/4-1.9)^3)</f>
        <v>0.526320613605978</v>
      </c>
      <c r="AS188" s="25" t="n">
        <f aca="false">0.01*AJ188+0.15*AL188+0.24*AN188+0.25*AP188+0.35*AR188</f>
        <v>0.397206016102409</v>
      </c>
    </row>
    <row r="189" customFormat="false" ht="13.8" hidden="false" customHeight="false" outlineLevel="0" collapsed="false">
      <c r="A189" s="28" t="s">
        <v>79</v>
      </c>
      <c r="B189" s="29" t="n">
        <v>21566</v>
      </c>
      <c r="C189" s="29" t="n">
        <v>65</v>
      </c>
      <c r="D189" s="29" t="n">
        <v>1914.83930893964</v>
      </c>
      <c r="E189" s="29" t="n">
        <v>1187.45514216684</v>
      </c>
      <c r="F189" s="29" t="n">
        <v>578</v>
      </c>
      <c r="G189" s="29" t="n">
        <v>1490</v>
      </c>
      <c r="H189" s="29" t="n">
        <v>128</v>
      </c>
      <c r="I189" s="29" t="n">
        <v>1532.24</v>
      </c>
      <c r="J189" s="30" t="n">
        <v>0.0902090671814147</v>
      </c>
      <c r="K189" s="29" t="n">
        <v>819466</v>
      </c>
      <c r="L189" s="29" t="n">
        <v>21514369</v>
      </c>
      <c r="M189" s="29" t="n">
        <f aca="false">+K189+L189</f>
        <v>22333835</v>
      </c>
      <c r="O189" s="20" t="n">
        <f aca="false">AS189/AS213</f>
        <v>0.0902090671814147</v>
      </c>
      <c r="P189" s="31" t="n">
        <f aca="false">ROUND(K213*O189,0)</f>
        <v>819466</v>
      </c>
      <c r="Q189" s="32" t="n">
        <f aca="false">O189-J189</f>
        <v>0</v>
      </c>
      <c r="R189" s="33" t="n">
        <f aca="false">P189-K189</f>
        <v>0</v>
      </c>
      <c r="T189" s="31"/>
      <c r="U189" s="31"/>
      <c r="V189" s="31"/>
      <c r="W189" s="31"/>
      <c r="X189" s="31"/>
      <c r="Y189" s="31"/>
      <c r="Z189" s="31"/>
      <c r="AB189" s="31" t="n">
        <f aca="false">B189+T189</f>
        <v>21566</v>
      </c>
      <c r="AC189" s="31" t="n">
        <f aca="false">C189+U189</f>
        <v>65</v>
      </c>
      <c r="AD189" s="31" t="n">
        <f aca="false">D189+V189+W189</f>
        <v>1914.83930893964</v>
      </c>
      <c r="AE189" s="31" t="n">
        <f aca="false">E189+W189</f>
        <v>1187.45514216684</v>
      </c>
      <c r="AF189" s="31" t="n">
        <f aca="false">F189+X189</f>
        <v>578</v>
      </c>
      <c r="AG189" s="31" t="n">
        <f aca="false">I189+Y189+0.33*Z189</f>
        <v>1532.24</v>
      </c>
      <c r="AI189" s="34" t="n">
        <f aca="false">IF(AC189&gt;0,AB189/AC189,0)</f>
        <v>331.784615384615</v>
      </c>
      <c r="AJ189" s="35" t="n">
        <f aca="false">EXP((((AI189-AI213)/AI214+2)/4-1.9)^3)</f>
        <v>0.410219898365471</v>
      </c>
      <c r="AK189" s="36" t="n">
        <f aca="false">AB189/AD189</f>
        <v>11.2625638607463</v>
      </c>
      <c r="AL189" s="35" t="n">
        <f aca="false">EXP((((AK189-AK213)/AK214+2)/4-1.9)^3)</f>
        <v>0.00141154515349773</v>
      </c>
      <c r="AM189" s="35" t="n">
        <f aca="false">AE189/AD189</f>
        <v>0.620133050654994</v>
      </c>
      <c r="AN189" s="35" t="n">
        <f aca="false">EXP((((AM189-AM213)/AM214+2)/4-1.9)^3)</f>
        <v>0.084194918762546</v>
      </c>
      <c r="AO189" s="35" t="n">
        <f aca="false">AF189/AD189</f>
        <v>0.301853005263441</v>
      </c>
      <c r="AP189" s="35" t="n">
        <f aca="false">EXP((((AO189-AO213)/AO214+2)/4-1.9)^3)</f>
        <v>0.409267893490864</v>
      </c>
      <c r="AQ189" s="35" t="n">
        <f aca="false">AG189/AD189</f>
        <v>0.800192471946116</v>
      </c>
      <c r="AR189" s="35" t="n">
        <f aca="false">EXP((((AQ189-AQ213)/AQ214+2)/4-1.9)^3)</f>
        <v>0.368995836277868</v>
      </c>
      <c r="AS189" s="25" t="n">
        <f aca="false">0.01*AJ189+0.15*AL189+0.24*AN189+0.25*AP189+0.35*AR189</f>
        <v>0.25598622732966</v>
      </c>
    </row>
    <row r="190" customFormat="false" ht="13.8" hidden="false" customHeight="false" outlineLevel="0" collapsed="false">
      <c r="A190" s="28" t="s">
        <v>80</v>
      </c>
      <c r="B190" s="29" t="n">
        <v>23749</v>
      </c>
      <c r="C190" s="29" t="n">
        <v>98</v>
      </c>
      <c r="D190" s="29" t="n">
        <v>1278.84568721162</v>
      </c>
      <c r="E190" s="29" t="n">
        <v>929.410081151014</v>
      </c>
      <c r="F190" s="29" t="n">
        <v>294</v>
      </c>
      <c r="G190" s="29" t="n">
        <v>792</v>
      </c>
      <c r="H190" s="29" t="n">
        <v>69</v>
      </c>
      <c r="I190" s="29" t="n">
        <v>814.77</v>
      </c>
      <c r="J190" s="30" t="n">
        <v>0.0675617764007377</v>
      </c>
      <c r="K190" s="29" t="n">
        <v>613737</v>
      </c>
      <c r="L190" s="29" t="n">
        <v>12764267</v>
      </c>
      <c r="M190" s="29" t="n">
        <f aca="false">+K190+L190</f>
        <v>13378004</v>
      </c>
      <c r="O190" s="20" t="n">
        <f aca="false">AS190/AS213</f>
        <v>0.0675617764007376</v>
      </c>
      <c r="P190" s="31" t="n">
        <f aca="false">ROUND(K213*O190,0)</f>
        <v>613737</v>
      </c>
      <c r="Q190" s="32" t="n">
        <f aca="false">O190-J190</f>
        <v>0</v>
      </c>
      <c r="R190" s="33" t="n">
        <f aca="false">P190-K190</f>
        <v>0</v>
      </c>
      <c r="T190" s="31"/>
      <c r="U190" s="31"/>
      <c r="V190" s="31"/>
      <c r="W190" s="31"/>
      <c r="X190" s="31"/>
      <c r="Y190" s="31"/>
      <c r="Z190" s="31"/>
      <c r="AB190" s="31" t="n">
        <f aca="false">B190+T190</f>
        <v>23749</v>
      </c>
      <c r="AC190" s="31" t="n">
        <f aca="false">C190+U190</f>
        <v>98</v>
      </c>
      <c r="AD190" s="31" t="n">
        <f aca="false">D190+V190+W190</f>
        <v>1278.84568721162</v>
      </c>
      <c r="AE190" s="31" t="n">
        <f aca="false">E190+W190</f>
        <v>929.410081151014</v>
      </c>
      <c r="AF190" s="31" t="n">
        <f aca="false">F190+X190</f>
        <v>294</v>
      </c>
      <c r="AG190" s="31" t="n">
        <f aca="false">I190+Y190+0.33*Z190</f>
        <v>814.77</v>
      </c>
      <c r="AI190" s="34" t="n">
        <f aca="false">IF(AC190&gt;0,AB190/AC190,0)</f>
        <v>242.336734693878</v>
      </c>
      <c r="AJ190" s="35" t="n">
        <f aca="false">EXP((((AI190-AI213)/AI214+2)/4-1.9)^3)</f>
        <v>0.130186761655655</v>
      </c>
      <c r="AK190" s="36" t="n">
        <f aca="false">AB190/AD190</f>
        <v>18.5706533927342</v>
      </c>
      <c r="AL190" s="35" t="n">
        <f aca="false">EXP((((AK190-AK213)/AK214+2)/4-1.9)^3)</f>
        <v>0.0387481371007272</v>
      </c>
      <c r="AM190" s="35" t="n">
        <f aca="false">AE190/AD190</f>
        <v>0.726757020370056</v>
      </c>
      <c r="AN190" s="35" t="n">
        <f aca="false">EXP((((AM190-AM213)/AM214+2)/4-1.9)^3)</f>
        <v>0.217932381860868</v>
      </c>
      <c r="AO190" s="35" t="n">
        <f aca="false">AF190/AD190</f>
        <v>0.229894820727772</v>
      </c>
      <c r="AP190" s="35" t="n">
        <f aca="false">EXP((((AO190-AO213)/AO214+2)/4-1.9)^3)</f>
        <v>0.22596933782021</v>
      </c>
      <c r="AQ190" s="35" t="n">
        <f aca="false">AG190/AD190</f>
        <v>0.637113615933221</v>
      </c>
      <c r="AR190" s="35" t="n">
        <f aca="false">EXP((((AQ190-AQ213)/AQ214+2)/4-1.9)^3)</f>
        <v>0.21659950484472</v>
      </c>
      <c r="AS190" s="25" t="n">
        <f aca="false">0.01*AJ190+0.15*AL190+0.24*AN190+0.25*AP190+0.35*AR190</f>
        <v>0.191720020978978</v>
      </c>
    </row>
    <row r="191" customFormat="false" ht="13.8" hidden="false" customHeight="false" outlineLevel="0" collapsed="false">
      <c r="A191" s="28" t="s">
        <v>81</v>
      </c>
      <c r="B191" s="29" t="n">
        <v>13386</v>
      </c>
      <c r="C191" s="29" t="n">
        <v>54</v>
      </c>
      <c r="D191" s="29" t="n">
        <v>552.623309754551</v>
      </c>
      <c r="E191" s="29" t="n">
        <v>398.712305996039</v>
      </c>
      <c r="F191" s="29" t="n">
        <v>113</v>
      </c>
      <c r="G191" s="29" t="n">
        <v>257</v>
      </c>
      <c r="H191" s="29" t="n">
        <v>49</v>
      </c>
      <c r="I191" s="29" t="n">
        <v>273.17</v>
      </c>
      <c r="J191" s="30" t="n">
        <v>0.0585003306697915</v>
      </c>
      <c r="K191" s="29" t="n">
        <v>531422</v>
      </c>
      <c r="L191" s="29" t="n">
        <v>9668307</v>
      </c>
      <c r="M191" s="29" t="n">
        <f aca="false">+K191+L191</f>
        <v>10199729</v>
      </c>
      <c r="O191" s="20" t="n">
        <f aca="false">AS191/AS213</f>
        <v>0.0585003306697914</v>
      </c>
      <c r="P191" s="31" t="n">
        <f aca="false">ROUND(K213*O191,0)</f>
        <v>531422</v>
      </c>
      <c r="Q191" s="32" t="n">
        <f aca="false">O191-J191</f>
        <v>0</v>
      </c>
      <c r="R191" s="33" t="n">
        <f aca="false">P191-K191</f>
        <v>0</v>
      </c>
      <c r="T191" s="31"/>
      <c r="U191" s="31"/>
      <c r="V191" s="31"/>
      <c r="W191" s="31"/>
      <c r="X191" s="31"/>
      <c r="Y191" s="31"/>
      <c r="Z191" s="31"/>
      <c r="AB191" s="31" t="n">
        <f aca="false">B191+T191</f>
        <v>13386</v>
      </c>
      <c r="AC191" s="31" t="n">
        <f aca="false">C191+U191</f>
        <v>54</v>
      </c>
      <c r="AD191" s="31" t="n">
        <f aca="false">D191+V191+W191</f>
        <v>552.623309754551</v>
      </c>
      <c r="AE191" s="31" t="n">
        <f aca="false">E191+W191</f>
        <v>398.712305996039</v>
      </c>
      <c r="AF191" s="31" t="n">
        <f aca="false">F191+X191</f>
        <v>113</v>
      </c>
      <c r="AG191" s="31" t="n">
        <f aca="false">I191+Y191+0.33*Z191</f>
        <v>273.17</v>
      </c>
      <c r="AI191" s="34" t="n">
        <f aca="false">IF(AC191&gt;0,AB191/AC191,0)</f>
        <v>247.888888888889</v>
      </c>
      <c r="AJ191" s="35" t="n">
        <f aca="false">EXP((((AI191-AI213)/AI214+2)/4-1.9)^3)</f>
        <v>0.142471862465076</v>
      </c>
      <c r="AK191" s="36" t="n">
        <f aca="false">AB191/AD191</f>
        <v>24.2226481650682</v>
      </c>
      <c r="AL191" s="35" t="n">
        <f aca="false">EXP((((AK191-AK213)/AK214+2)/4-1.9)^3)</f>
        <v>0.194189147882749</v>
      </c>
      <c r="AM191" s="35" t="n">
        <f aca="false">AE191/AD191</f>
        <v>0.721490206725315</v>
      </c>
      <c r="AN191" s="35" t="n">
        <f aca="false">EXP((((AM191-AM213)/AM214+2)/4-1.9)^3)</f>
        <v>0.209394756645952</v>
      </c>
      <c r="AO191" s="35" t="n">
        <f aca="false">AF191/AD191</f>
        <v>0.204479250160818</v>
      </c>
      <c r="AP191" s="35" t="n">
        <f aca="false">EXP((((AO191-AO213)/AO214+2)/4-1.9)^3)</f>
        <v>0.174214939202014</v>
      </c>
      <c r="AQ191" s="35" t="n">
        <f aca="false">AG191/AD191</f>
        <v>0.494315015632129</v>
      </c>
      <c r="AR191" s="35" t="n">
        <f aca="false">EXP((((AQ191-AQ213)/AQ214+2)/4-1.9)^3)</f>
        <v>0.118985124302658</v>
      </c>
      <c r="AS191" s="25" t="n">
        <f aca="false">0.01*AJ191+0.15*AL191+0.24*AN191+0.25*AP191+0.35*AR191</f>
        <v>0.166006360708525</v>
      </c>
    </row>
    <row r="192" customFormat="false" ht="13.8" hidden="false" customHeight="false" outlineLevel="0" collapsed="false">
      <c r="A192" s="28" t="s">
        <v>82</v>
      </c>
      <c r="B192" s="29" t="n">
        <v>14130</v>
      </c>
      <c r="C192" s="29" t="n">
        <v>64</v>
      </c>
      <c r="D192" s="29" t="n">
        <v>527.336169117455</v>
      </c>
      <c r="E192" s="29" t="n">
        <v>288.252155443993</v>
      </c>
      <c r="F192" s="29" t="n">
        <v>100</v>
      </c>
      <c r="G192" s="29" t="n">
        <v>420</v>
      </c>
      <c r="H192" s="29" t="n">
        <v>4</v>
      </c>
      <c r="I192" s="29" t="n">
        <v>421.32</v>
      </c>
      <c r="J192" s="30" t="n">
        <v>0.0788229796306569</v>
      </c>
      <c r="K192" s="29" t="n">
        <v>716034</v>
      </c>
      <c r="L192" s="29" t="n">
        <v>9534851</v>
      </c>
      <c r="M192" s="29" t="n">
        <f aca="false">+K192+L192</f>
        <v>10250885</v>
      </c>
      <c r="O192" s="20" t="n">
        <f aca="false">AS192/AS213</f>
        <v>0.078822979630657</v>
      </c>
      <c r="P192" s="31" t="n">
        <f aca="false">ROUND(K213*O192,0)</f>
        <v>716034</v>
      </c>
      <c r="Q192" s="32" t="n">
        <f aca="false">O192-J192</f>
        <v>0</v>
      </c>
      <c r="R192" s="33" t="n">
        <f aca="false">P192-K192</f>
        <v>0</v>
      </c>
      <c r="T192" s="31"/>
      <c r="U192" s="31"/>
      <c r="V192" s="31"/>
      <c r="W192" s="31"/>
      <c r="X192" s="31"/>
      <c r="Y192" s="31"/>
      <c r="Z192" s="31"/>
      <c r="AB192" s="31" t="n">
        <f aca="false">B192+T192</f>
        <v>14130</v>
      </c>
      <c r="AC192" s="31" t="n">
        <f aca="false">C192+U192</f>
        <v>64</v>
      </c>
      <c r="AD192" s="31" t="n">
        <f aca="false">D192+V192+W192</f>
        <v>527.336169117455</v>
      </c>
      <c r="AE192" s="31" t="n">
        <f aca="false">E192+W192</f>
        <v>288.252155443993</v>
      </c>
      <c r="AF192" s="31" t="n">
        <f aca="false">F192+X192</f>
        <v>100</v>
      </c>
      <c r="AG192" s="31" t="n">
        <f aca="false">I192+Y192+0.33*Z192</f>
        <v>421.32</v>
      </c>
      <c r="AI192" s="34" t="n">
        <f aca="false">IF(AC192&gt;0,AB192/AC192,0)</f>
        <v>220.78125</v>
      </c>
      <c r="AJ192" s="35" t="n">
        <f aca="false">EXP((((AI192-AI213)/AI214+2)/4-1.9)^3)</f>
        <v>0.0893479985054107</v>
      </c>
      <c r="AK192" s="36" t="n">
        <f aca="false">AB192/AD192</f>
        <v>26.7950518616006</v>
      </c>
      <c r="AL192" s="35" t="n">
        <f aca="false">EXP((((AK192-AK213)/AK214+2)/4-1.9)^3)</f>
        <v>0.323209136810422</v>
      </c>
      <c r="AM192" s="35" t="n">
        <f aca="false">AE192/AD192</f>
        <v>0.546619352748758</v>
      </c>
      <c r="AN192" s="35" t="n">
        <f aca="false">EXP((((AM192-AM213)/AM214+2)/4-1.9)^3)</f>
        <v>0.0361500462115512</v>
      </c>
      <c r="AO192" s="35" t="n">
        <f aca="false">AF192/AD192</f>
        <v>0.189632355708426</v>
      </c>
      <c r="AP192" s="35" t="n">
        <f aca="false">EXP((((AO192-AO213)/AO214+2)/4-1.9)^3)</f>
        <v>0.147697580900462</v>
      </c>
      <c r="AQ192" s="35" t="n">
        <f aca="false">AG192/AD192</f>
        <v>0.798959041070742</v>
      </c>
      <c r="AR192" s="35" t="n">
        <f aca="false">EXP((((AQ192-AQ213)/AQ214+2)/4-1.9)^3)</f>
        <v>0.367716214979108</v>
      </c>
      <c r="AS192" s="25" t="n">
        <f aca="false">0.01*AJ192+0.15*AL192+0.24*AN192+0.25*AP192+0.35*AR192</f>
        <v>0.223675932065193</v>
      </c>
    </row>
    <row r="193" customFormat="false" ht="13.8" hidden="false" customHeight="false" outlineLevel="0" collapsed="false">
      <c r="A193" s="28" t="s">
        <v>83</v>
      </c>
      <c r="B193" s="29" t="n">
        <v>17275</v>
      </c>
      <c r="C193" s="29" t="n">
        <v>64</v>
      </c>
      <c r="D193" s="29" t="n">
        <v>851.501519874431</v>
      </c>
      <c r="E193" s="29" t="n">
        <v>571.952884044852</v>
      </c>
      <c r="F193" s="29" t="n">
        <v>164</v>
      </c>
      <c r="G193" s="29" t="n">
        <v>367</v>
      </c>
      <c r="H193" s="29" t="n">
        <v>25</v>
      </c>
      <c r="I193" s="29" t="n">
        <v>375.25</v>
      </c>
      <c r="J193" s="30" t="n">
        <v>0.0408077141157916</v>
      </c>
      <c r="K193" s="29" t="n">
        <v>370701</v>
      </c>
      <c r="L193" s="29" t="n">
        <v>10826886</v>
      </c>
      <c r="M193" s="29" t="n">
        <f aca="false">+K193+L193</f>
        <v>11197587</v>
      </c>
      <c r="O193" s="20" t="n">
        <f aca="false">AS193/AS213</f>
        <v>0.0408077141157916</v>
      </c>
      <c r="P193" s="31" t="n">
        <f aca="false">ROUND(K213*O193,0)</f>
        <v>370701</v>
      </c>
      <c r="Q193" s="32" t="n">
        <f aca="false">O193-J193</f>
        <v>0</v>
      </c>
      <c r="R193" s="33" t="n">
        <f aca="false">P193-K193</f>
        <v>0</v>
      </c>
      <c r="T193" s="31"/>
      <c r="U193" s="31"/>
      <c r="V193" s="31"/>
      <c r="W193" s="31"/>
      <c r="X193" s="31"/>
      <c r="Y193" s="31"/>
      <c r="Z193" s="31"/>
      <c r="AB193" s="31" t="n">
        <f aca="false">B193+T193</f>
        <v>17275</v>
      </c>
      <c r="AC193" s="31" t="n">
        <f aca="false">C193+U193</f>
        <v>64</v>
      </c>
      <c r="AD193" s="31" t="n">
        <f aca="false">D193+V193+W193</f>
        <v>851.501519874431</v>
      </c>
      <c r="AE193" s="31" t="n">
        <f aca="false">E193+W193</f>
        <v>571.952884044852</v>
      </c>
      <c r="AF193" s="31" t="n">
        <f aca="false">F193+X193</f>
        <v>164</v>
      </c>
      <c r="AG193" s="31" t="n">
        <f aca="false">I193+Y193+0.33*Z193</f>
        <v>375.25</v>
      </c>
      <c r="AI193" s="34" t="n">
        <f aca="false">IF(AC193&gt;0,AB193/AC193,0)</f>
        <v>269.921875</v>
      </c>
      <c r="AJ193" s="35" t="n">
        <f aca="false">EXP((((AI193-AI213)/AI214+2)/4-1.9)^3)</f>
        <v>0.198498931471174</v>
      </c>
      <c r="AK193" s="36" t="n">
        <f aca="false">AB193/AD193</f>
        <v>20.2876913273713</v>
      </c>
      <c r="AL193" s="35" t="n">
        <f aca="false">EXP((((AK193-AK213)/AK214+2)/4-1.9)^3)</f>
        <v>0.0683756239325767</v>
      </c>
      <c r="AM193" s="35" t="n">
        <f aca="false">AE193/AD193</f>
        <v>0.671699193360449</v>
      </c>
      <c r="AN193" s="35" t="n">
        <f aca="false">EXP((((AM193-AM213)/AM214+2)/4-1.9)^3)</f>
        <v>0.138567029152402</v>
      </c>
      <c r="AO193" s="35" t="n">
        <f aca="false">AF193/AD193</f>
        <v>0.192600948057244</v>
      </c>
      <c r="AP193" s="35" t="n">
        <f aca="false">EXP((((AO193-AO213)/AO214+2)/4-1.9)^3)</f>
        <v>0.152777090428914</v>
      </c>
      <c r="AQ193" s="35" t="n">
        <f aca="false">AG193/AD193</f>
        <v>0.440692108283421</v>
      </c>
      <c r="AR193" s="35" t="n">
        <f aca="false">EXP((((AQ193-AQ213)/AQ214+2)/4-1.9)^3)</f>
        <v>0.0917381101774245</v>
      </c>
      <c r="AS193" s="25" t="n">
        <f aca="false">0.01*AJ193+0.15*AL193+0.24*AN193+0.25*AP193+0.35*AR193</f>
        <v>0.115800031070502</v>
      </c>
    </row>
    <row r="194" customFormat="false" ht="13.8" hidden="false" customHeight="false" outlineLevel="0" collapsed="false">
      <c r="A194" s="28" t="s">
        <v>84</v>
      </c>
      <c r="B194" s="29" t="n">
        <v>11648</v>
      </c>
      <c r="C194" s="29" t="n">
        <v>55</v>
      </c>
      <c r="D194" s="29" t="n">
        <v>860.151789492559</v>
      </c>
      <c r="E194" s="29" t="n">
        <v>441.562092522862</v>
      </c>
      <c r="F194" s="29" t="n">
        <v>158</v>
      </c>
      <c r="G194" s="29" t="n">
        <v>340</v>
      </c>
      <c r="H194" s="29" t="n">
        <v>37</v>
      </c>
      <c r="I194" s="29" t="n">
        <v>352.21</v>
      </c>
      <c r="J194" s="30" t="n">
        <v>0.0242657450092145</v>
      </c>
      <c r="K194" s="29" t="n">
        <v>220432</v>
      </c>
      <c r="L194" s="29" t="n">
        <v>8315950</v>
      </c>
      <c r="M194" s="29" t="n">
        <f aca="false">+K194+L194</f>
        <v>8536382</v>
      </c>
      <c r="O194" s="20" t="n">
        <f aca="false">AS194/AS213</f>
        <v>0.0242657450092145</v>
      </c>
      <c r="P194" s="31" t="n">
        <f aca="false">ROUND(K213*O194,0)</f>
        <v>220432</v>
      </c>
      <c r="Q194" s="32" t="n">
        <f aca="false">O194-J194</f>
        <v>0</v>
      </c>
      <c r="R194" s="33" t="n">
        <f aca="false">P194-K194</f>
        <v>0</v>
      </c>
      <c r="T194" s="31"/>
      <c r="U194" s="31"/>
      <c r="V194" s="31"/>
      <c r="W194" s="31"/>
      <c r="X194" s="31"/>
      <c r="Y194" s="31"/>
      <c r="Z194" s="31"/>
      <c r="AB194" s="31" t="n">
        <f aca="false">B194+T194</f>
        <v>11648</v>
      </c>
      <c r="AC194" s="31" t="n">
        <f aca="false">C194+U194</f>
        <v>55</v>
      </c>
      <c r="AD194" s="31" t="n">
        <f aca="false">D194+V194+W194</f>
        <v>860.151789492559</v>
      </c>
      <c r="AE194" s="31" t="n">
        <f aca="false">E194+W194</f>
        <v>441.562092522862</v>
      </c>
      <c r="AF194" s="31" t="n">
        <f aca="false">F194+X194</f>
        <v>158</v>
      </c>
      <c r="AG194" s="31" t="n">
        <f aca="false">I194+Y194+0.33*Z194</f>
        <v>352.21</v>
      </c>
      <c r="AI194" s="34" t="n">
        <f aca="false">IF(AC194&gt;0,AB194/AC194,0)</f>
        <v>211.781818181818</v>
      </c>
      <c r="AJ194" s="35" t="n">
        <f aca="false">EXP((((AI194-AI213)/AI214+2)/4-1.9)^3)</f>
        <v>0.0753833260427436</v>
      </c>
      <c r="AK194" s="36" t="n">
        <f aca="false">AB194/AD194</f>
        <v>13.5417959275207</v>
      </c>
      <c r="AL194" s="35" t="n">
        <f aca="false">EXP((((AK194-AK213)/AK214+2)/4-1.9)^3)</f>
        <v>0.00468863986431958</v>
      </c>
      <c r="AM194" s="35" t="n">
        <f aca="false">AE194/AD194</f>
        <v>0.513353687008381</v>
      </c>
      <c r="AN194" s="35" t="n">
        <f aca="false">EXP((((AM194-AM213)/AM214+2)/4-1.9)^3)</f>
        <v>0.0233141070303811</v>
      </c>
      <c r="AO194" s="35" t="n">
        <f aca="false">AF194/AD194</f>
        <v>0.183688509319048</v>
      </c>
      <c r="AP194" s="35" t="n">
        <f aca="false">EXP((((AO194-AO213)/AO214+2)/4-1.9)^3)</f>
        <v>0.137861584077009</v>
      </c>
      <c r="AQ194" s="35" t="n">
        <f aca="false">AG194/AD194</f>
        <v>0.409474239666215</v>
      </c>
      <c r="AR194" s="35" t="n">
        <f aca="false">EXP((((AQ194-AQ213)/AQ214+2)/4-1.9)^3)</f>
        <v>0.0781170920111215</v>
      </c>
      <c r="AS194" s="25" t="n">
        <f aca="false">0.01*AJ194+0.15*AL194+0.24*AN194+0.25*AP194+0.35*AR194</f>
        <v>0.0688588931505116</v>
      </c>
    </row>
    <row r="195" customFormat="false" ht="13.8" hidden="false" customHeight="false" outlineLevel="0" collapsed="false">
      <c r="A195" s="28" t="s">
        <v>85</v>
      </c>
      <c r="B195" s="29" t="n">
        <v>9216</v>
      </c>
      <c r="C195" s="29" t="n">
        <v>49</v>
      </c>
      <c r="D195" s="29" t="n">
        <v>448.882388942995</v>
      </c>
      <c r="E195" s="29" t="n">
        <v>296.667099160314</v>
      </c>
      <c r="F195" s="29" t="n">
        <v>47.5</v>
      </c>
      <c r="G195" s="29" t="n">
        <v>220</v>
      </c>
      <c r="H195" s="29" t="n">
        <v>25</v>
      </c>
      <c r="I195" s="29" t="n">
        <v>228.25</v>
      </c>
      <c r="J195" s="30" t="n">
        <v>0.034552184635595</v>
      </c>
      <c r="K195" s="29" t="n">
        <v>313875</v>
      </c>
      <c r="L195" s="29" t="n">
        <v>8096999</v>
      </c>
      <c r="M195" s="29" t="n">
        <f aca="false">+K195+L195</f>
        <v>8410874</v>
      </c>
      <c r="O195" s="20" t="n">
        <f aca="false">AS195/AS213</f>
        <v>0.034552184635595</v>
      </c>
      <c r="P195" s="31" t="n">
        <f aca="false">ROUND(K213*O195,0)</f>
        <v>313875</v>
      </c>
      <c r="Q195" s="32" t="n">
        <f aca="false">O195-J195</f>
        <v>0</v>
      </c>
      <c r="R195" s="33" t="n">
        <f aca="false">P195-K195</f>
        <v>0</v>
      </c>
      <c r="T195" s="31"/>
      <c r="U195" s="31"/>
      <c r="V195" s="31"/>
      <c r="W195" s="31"/>
      <c r="X195" s="31"/>
      <c r="Y195" s="31"/>
      <c r="Z195" s="31"/>
      <c r="AB195" s="31" t="n">
        <f aca="false">B195+T195</f>
        <v>9216</v>
      </c>
      <c r="AC195" s="31" t="n">
        <f aca="false">C195+U195</f>
        <v>49</v>
      </c>
      <c r="AD195" s="31" t="n">
        <f aca="false">D195+V195+W195</f>
        <v>448.882388942995</v>
      </c>
      <c r="AE195" s="31" t="n">
        <f aca="false">E195+W195</f>
        <v>296.667099160314</v>
      </c>
      <c r="AF195" s="31" t="n">
        <f aca="false">F195+X195</f>
        <v>47.5</v>
      </c>
      <c r="AG195" s="31" t="n">
        <f aca="false">I195+Y195+0.33*Z195</f>
        <v>228.25</v>
      </c>
      <c r="AI195" s="34" t="n">
        <f aca="false">IF(AC195&gt;0,AB195/AC195,0)</f>
        <v>188.081632653061</v>
      </c>
      <c r="AJ195" s="35" t="n">
        <f aca="false">EXP((((AI195-AI213)/AI214+2)/4-1.9)^3)</f>
        <v>0.0463990713646151</v>
      </c>
      <c r="AK195" s="36" t="n">
        <f aca="false">AB195/AD195</f>
        <v>20.5309903596382</v>
      </c>
      <c r="AL195" s="35" t="n">
        <f aca="false">EXP((((AK195-AK213)/AK214+2)/4-1.9)^3)</f>
        <v>0.0736772760583189</v>
      </c>
      <c r="AM195" s="35" t="n">
        <f aca="false">AE195/AD195</f>
        <v>0.660901622491562</v>
      </c>
      <c r="AN195" s="35" t="n">
        <f aca="false">EXP((((AM195-AM213)/AM214+2)/4-1.9)^3)</f>
        <v>0.125607348490555</v>
      </c>
      <c r="AO195" s="35" t="n">
        <f aca="false">AF195/AD195</f>
        <v>0.105818363941278</v>
      </c>
      <c r="AP195" s="35" t="n">
        <f aca="false">EXP((((AO195-AO213)/AO214+2)/4-1.9)^3)</f>
        <v>0.0477087832651373</v>
      </c>
      <c r="AQ195" s="35" t="n">
        <f aca="false">AG195/AD195</f>
        <v>0.508485085675719</v>
      </c>
      <c r="AR195" s="35" t="n">
        <f aca="false">EXP((((AQ195-AQ213)/AQ214+2)/4-1.9)^3)</f>
        <v>0.127029075551401</v>
      </c>
      <c r="AS195" s="25" t="n">
        <f aca="false">0.01*AJ195+0.15*AL195+0.24*AN195+0.25*AP195+0.35*AR195</f>
        <v>0.0980487180194018</v>
      </c>
    </row>
    <row r="196" customFormat="false" ht="13.8" hidden="false" customHeight="false" outlineLevel="0" collapsed="false">
      <c r="A196" s="28" t="s">
        <v>86</v>
      </c>
      <c r="B196" s="29" t="n">
        <v>15464</v>
      </c>
      <c r="C196" s="29" t="n">
        <v>65</v>
      </c>
      <c r="D196" s="29" t="n">
        <v>787.294757147325</v>
      </c>
      <c r="E196" s="29" t="n">
        <v>366.491462880141</v>
      </c>
      <c r="F196" s="29" t="n">
        <v>85</v>
      </c>
      <c r="G196" s="29" t="n">
        <v>220</v>
      </c>
      <c r="H196" s="29" t="n">
        <v>27</v>
      </c>
      <c r="I196" s="29" t="n">
        <v>228.91</v>
      </c>
      <c r="J196" s="30" t="n">
        <v>0.0135951501609844</v>
      </c>
      <c r="K196" s="29" t="n">
        <v>123499</v>
      </c>
      <c r="L196" s="29" t="n">
        <v>3463987</v>
      </c>
      <c r="M196" s="29" t="n">
        <f aca="false">+K196+L196</f>
        <v>3587486</v>
      </c>
      <c r="O196" s="20" t="n">
        <f aca="false">AS196/AS213</f>
        <v>0.0135951501609844</v>
      </c>
      <c r="P196" s="31" t="n">
        <f aca="false">ROUND(K213*O196,0)</f>
        <v>123499</v>
      </c>
      <c r="Q196" s="32" t="n">
        <f aca="false">O196-J196</f>
        <v>0</v>
      </c>
      <c r="R196" s="33" t="n">
        <f aca="false">P196-K196</f>
        <v>0</v>
      </c>
      <c r="T196" s="31"/>
      <c r="U196" s="31"/>
      <c r="V196" s="31"/>
      <c r="W196" s="31"/>
      <c r="X196" s="31"/>
      <c r="Y196" s="31"/>
      <c r="Z196" s="31"/>
      <c r="AB196" s="31" t="n">
        <f aca="false">B196+T196</f>
        <v>15464</v>
      </c>
      <c r="AC196" s="31" t="n">
        <f aca="false">C196+U196</f>
        <v>65</v>
      </c>
      <c r="AD196" s="31" t="n">
        <f aca="false">D196+V196+W196</f>
        <v>787.294757147325</v>
      </c>
      <c r="AE196" s="31" t="n">
        <f aca="false">E196+W196</f>
        <v>366.491462880141</v>
      </c>
      <c r="AF196" s="31" t="n">
        <f aca="false">F196+X196</f>
        <v>85</v>
      </c>
      <c r="AG196" s="31" t="n">
        <f aca="false">I196+Y196+0.33*Z196</f>
        <v>228.91</v>
      </c>
      <c r="AI196" s="34" t="n">
        <f aca="false">IF(AC196&gt;0,AB196/AC196,0)</f>
        <v>237.907692307692</v>
      </c>
      <c r="AJ196" s="35" t="n">
        <f aca="false">EXP((((AI196-AI213)/AI214+2)/4-1.9)^3)</f>
        <v>0.120913304643431</v>
      </c>
      <c r="AK196" s="36" t="n">
        <f aca="false">AB196/AD196</f>
        <v>19.6419445952264</v>
      </c>
      <c r="AL196" s="35" t="n">
        <f aca="false">EXP((((AK196-AK213)/AK214+2)/4-1.9)^3)</f>
        <v>0.0556971148370233</v>
      </c>
      <c r="AM196" s="35" t="n">
        <f aca="false">AE196/AD196</f>
        <v>0.465507307845008</v>
      </c>
      <c r="AN196" s="35" t="n">
        <f aca="false">EXP((((AM196-AM213)/AM214+2)/4-1.9)^3)</f>
        <v>0.0116217816097013</v>
      </c>
      <c r="AO196" s="35" t="n">
        <f aca="false">AF196/AD196</f>
        <v>0.107964646313648</v>
      </c>
      <c r="AP196" s="35" t="n">
        <f aca="false">EXP((((AO196-AO213)/AO214+2)/4-1.9)^3)</f>
        <v>0.0493286962542488</v>
      </c>
      <c r="AQ196" s="35" t="n">
        <f aca="false">AG196/AD196</f>
        <v>0.290755143384201</v>
      </c>
      <c r="AR196" s="35" t="n">
        <f aca="false">EXP((((AQ196-AQ213)/AQ214+2)/4-1.9)^3)</f>
        <v>0.0396967121947408</v>
      </c>
      <c r="AS196" s="25" t="n">
        <f aca="false">0.01*AJ196+0.15*AL196+0.24*AN196+0.25*AP196+0.35*AR196</f>
        <v>0.0385789511900376</v>
      </c>
    </row>
    <row r="197" customFormat="false" ht="13.8" hidden="false" customHeight="false" outlineLevel="0" collapsed="false">
      <c r="A197" s="28" t="s">
        <v>87</v>
      </c>
      <c r="B197" s="29" t="n">
        <v>6317</v>
      </c>
      <c r="C197" s="29" t="n">
        <v>52</v>
      </c>
      <c r="D197" s="29" t="n">
        <v>315.137275897253</v>
      </c>
      <c r="E197" s="29" t="n">
        <v>180.440299612668</v>
      </c>
      <c r="F197" s="29" t="n">
        <v>26.5</v>
      </c>
      <c r="G197" s="29" t="n">
        <v>93</v>
      </c>
      <c r="H197" s="29" t="n">
        <v>13</v>
      </c>
      <c r="I197" s="29" t="n">
        <v>97.29</v>
      </c>
      <c r="J197" s="30" t="n">
        <v>0.015998494505324</v>
      </c>
      <c r="K197" s="29" t="n">
        <v>145332</v>
      </c>
      <c r="L197" s="29" t="n">
        <v>3332032</v>
      </c>
      <c r="M197" s="29" t="n">
        <f aca="false">+K197+L197</f>
        <v>3477364</v>
      </c>
      <c r="O197" s="20" t="n">
        <f aca="false">AS197/AS213</f>
        <v>0.015998494505324</v>
      </c>
      <c r="P197" s="31" t="n">
        <f aca="false">ROUND(K213*O197,0)</f>
        <v>145332</v>
      </c>
      <c r="Q197" s="32" t="n">
        <f aca="false">O197-J197</f>
        <v>0</v>
      </c>
      <c r="R197" s="33" t="n">
        <f aca="false">P197-K197</f>
        <v>0</v>
      </c>
      <c r="T197" s="31"/>
      <c r="U197" s="31"/>
      <c r="V197" s="31"/>
      <c r="W197" s="31"/>
      <c r="X197" s="31"/>
      <c r="Y197" s="31"/>
      <c r="Z197" s="31"/>
      <c r="AB197" s="31" t="n">
        <f aca="false">B197+T197</f>
        <v>6317</v>
      </c>
      <c r="AC197" s="31" t="n">
        <f aca="false">C197+U197</f>
        <v>52</v>
      </c>
      <c r="AD197" s="31" t="n">
        <f aca="false">D197+V197+W197</f>
        <v>315.137275897253</v>
      </c>
      <c r="AE197" s="31" t="n">
        <f aca="false">E197+W197</f>
        <v>180.440299612668</v>
      </c>
      <c r="AF197" s="31" t="n">
        <f aca="false">F197+X197</f>
        <v>26.5</v>
      </c>
      <c r="AG197" s="31" t="n">
        <f aca="false">I197+Y197+0.33*Z197</f>
        <v>97.29</v>
      </c>
      <c r="AI197" s="34" t="n">
        <f aca="false">IF(AC197&gt;0,AB197/AC197,0)</f>
        <v>121.480769230769</v>
      </c>
      <c r="AJ197" s="35" t="n">
        <f aca="false">EXP((((AI197-AI213)/AI214+2)/4-1.9)^3)</f>
        <v>0.00864374037958663</v>
      </c>
      <c r="AK197" s="36" t="n">
        <f aca="false">AB197/AD197</f>
        <v>20.0452326117701</v>
      </c>
      <c r="AL197" s="35" t="n">
        <f aca="false">EXP((((AK197-AK213)/AK214+2)/4-1.9)^3)</f>
        <v>0.0633827348204321</v>
      </c>
      <c r="AM197" s="35" t="n">
        <f aca="false">AE197/AD197</f>
        <v>0.572576821002599</v>
      </c>
      <c r="AN197" s="35" t="n">
        <f aca="false">EXP((((AM197-AM213)/AM214+2)/4-1.9)^3)</f>
        <v>0.0496593129737456</v>
      </c>
      <c r="AO197" s="35" t="n">
        <f aca="false">AF197/AD197</f>
        <v>0.0840903378521303</v>
      </c>
      <c r="AP197" s="35" t="n">
        <f aca="false">EXP((((AO197-AO213)/AO214+2)/4-1.9)^3)</f>
        <v>0.0335512507488399</v>
      </c>
      <c r="AQ197" s="35" t="n">
        <f aca="false">AG197/AD197</f>
        <v>0.308722602627689</v>
      </c>
      <c r="AR197" s="35" t="n">
        <f aca="false">EXP((((AQ197-AQ213)/AQ214+2)/4-1.9)^3)</f>
        <v>0.0442829282084569</v>
      </c>
      <c r="AS197" s="25" t="n">
        <f aca="false">0.01*AJ197+0.15*AL197+0.24*AN197+0.25*AP197+0.35*AR197</f>
        <v>0.0453989203007295</v>
      </c>
    </row>
    <row r="198" customFormat="false" ht="13.8" hidden="false" customHeight="false" outlineLevel="0" collapsed="false">
      <c r="A198" s="28" t="s">
        <v>88</v>
      </c>
      <c r="B198" s="29" t="n">
        <v>7507</v>
      </c>
      <c r="C198" s="29" t="n">
        <v>37</v>
      </c>
      <c r="D198" s="29" t="n">
        <v>309.016044239448</v>
      </c>
      <c r="E198" s="29" t="n">
        <v>138.95979020979</v>
      </c>
      <c r="F198" s="29" t="n">
        <v>26</v>
      </c>
      <c r="G198" s="29" t="n">
        <v>111</v>
      </c>
      <c r="H198" s="29" t="n">
        <v>8</v>
      </c>
      <c r="I198" s="29" t="n">
        <v>113.64</v>
      </c>
      <c r="J198" s="30" t="n">
        <v>0.0220623453967599</v>
      </c>
      <c r="K198" s="29" t="n">
        <v>200416</v>
      </c>
      <c r="L198" s="29" t="n">
        <v>3568139</v>
      </c>
      <c r="M198" s="29" t="n">
        <f aca="false">+K198+L198</f>
        <v>3768555</v>
      </c>
      <c r="O198" s="20" t="n">
        <f aca="false">AS198/AS213</f>
        <v>0.0220623453967599</v>
      </c>
      <c r="P198" s="31" t="n">
        <f aca="false">ROUND(K213*O198,0)</f>
        <v>200416</v>
      </c>
      <c r="Q198" s="32" t="n">
        <f aca="false">O198-J198</f>
        <v>0</v>
      </c>
      <c r="R198" s="33" t="n">
        <f aca="false">P198-K198</f>
        <v>0</v>
      </c>
      <c r="T198" s="31"/>
      <c r="U198" s="31"/>
      <c r="V198" s="31"/>
      <c r="W198" s="31"/>
      <c r="X198" s="31"/>
      <c r="Y198" s="31"/>
      <c r="Z198" s="31"/>
      <c r="AB198" s="31" t="n">
        <f aca="false">B198+T198</f>
        <v>7507</v>
      </c>
      <c r="AC198" s="31" t="n">
        <f aca="false">C198+U198</f>
        <v>37</v>
      </c>
      <c r="AD198" s="31" t="n">
        <f aca="false">D198+V198+W198</f>
        <v>309.016044239448</v>
      </c>
      <c r="AE198" s="31" t="n">
        <f aca="false">E198+W198</f>
        <v>138.95979020979</v>
      </c>
      <c r="AF198" s="31" t="n">
        <f aca="false">F198+X198</f>
        <v>26</v>
      </c>
      <c r="AG198" s="31" t="n">
        <f aca="false">I198+Y198+0.33*Z198</f>
        <v>113.64</v>
      </c>
      <c r="AI198" s="34" t="n">
        <f aca="false">IF(AC198&gt;0,AB198/AC198,0)</f>
        <v>202.891891891892</v>
      </c>
      <c r="AJ198" s="35" t="n">
        <f aca="false">EXP((((AI198-AI213)/AI214+2)/4-1.9)^3)</f>
        <v>0.0632472908325486</v>
      </c>
      <c r="AK198" s="36" t="n">
        <f aca="false">AB198/AD198</f>
        <v>24.2932370015811</v>
      </c>
      <c r="AL198" s="35" t="n">
        <f aca="false">EXP((((AK198-AK213)/AK214+2)/4-1.9)^3)</f>
        <v>0.197261201471596</v>
      </c>
      <c r="AM198" s="35" t="n">
        <f aca="false">AE198/AD198</f>
        <v>0.449684709904946</v>
      </c>
      <c r="AN198" s="35" t="n">
        <f aca="false">EXP((((AM198-AM213)/AM214+2)/4-1.9)^3)</f>
        <v>0.00907063845878687</v>
      </c>
      <c r="AO198" s="35" t="n">
        <f aca="false">AF198/AD198</f>
        <v>0.0841380261144411</v>
      </c>
      <c r="AP198" s="35" t="n">
        <f aca="false">EXP((((AO198-AO213)/AO214+2)/4-1.9)^3)</f>
        <v>0.033578134515631</v>
      </c>
      <c r="AQ198" s="35" t="n">
        <f aca="false">AG198/AD198</f>
        <v>0.367747895678657</v>
      </c>
      <c r="AR198" s="35" t="n">
        <f aca="false">EXP((((AQ198-AQ213)/AQ214+2)/4-1.9)^3)</f>
        <v>0.0623233346370365</v>
      </c>
      <c r="AS198" s="25" t="n">
        <f aca="false">0.01*AJ198+0.15*AL198+0.24*AN198+0.25*AP198+0.35*AR198</f>
        <v>0.0626063071110442</v>
      </c>
    </row>
    <row r="199" customFormat="false" ht="13.8" hidden="false" customHeight="false" outlineLevel="0" collapsed="false">
      <c r="A199" s="28" t="s">
        <v>89</v>
      </c>
      <c r="B199" s="29" t="n">
        <v>10659</v>
      </c>
      <c r="C199" s="29" t="n">
        <v>55</v>
      </c>
      <c r="D199" s="29" t="n">
        <v>424.986300538114</v>
      </c>
      <c r="E199" s="29" t="n">
        <v>322.379133895233</v>
      </c>
      <c r="F199" s="29" t="n">
        <v>32</v>
      </c>
      <c r="G199" s="29" t="n">
        <v>97</v>
      </c>
      <c r="H199" s="29" t="n">
        <v>10</v>
      </c>
      <c r="I199" s="29" t="n">
        <v>100.3</v>
      </c>
      <c r="J199" s="30" t="n">
        <v>0.0416505873465861</v>
      </c>
      <c r="K199" s="29" t="n">
        <v>378357</v>
      </c>
      <c r="L199" s="29" t="n">
        <v>3974619</v>
      </c>
      <c r="M199" s="29" t="n">
        <f aca="false">+K199+L199</f>
        <v>4352976</v>
      </c>
      <c r="O199" s="20" t="n">
        <f aca="false">AS199/AS213</f>
        <v>0.0416505873465859</v>
      </c>
      <c r="P199" s="31" t="n">
        <f aca="false">ROUND(K213*O199,0)</f>
        <v>378357</v>
      </c>
      <c r="Q199" s="32" t="n">
        <f aca="false">O199-J199</f>
        <v>-1.52655665885959E-016</v>
      </c>
      <c r="R199" s="33" t="n">
        <f aca="false">P199-K199</f>
        <v>0</v>
      </c>
      <c r="T199" s="31"/>
      <c r="U199" s="31"/>
      <c r="V199" s="31"/>
      <c r="W199" s="31"/>
      <c r="X199" s="31"/>
      <c r="Y199" s="31"/>
      <c r="Z199" s="31"/>
      <c r="AB199" s="31" t="n">
        <f aca="false">B199+T199</f>
        <v>10659</v>
      </c>
      <c r="AC199" s="31" t="n">
        <f aca="false">C199+U199</f>
        <v>55</v>
      </c>
      <c r="AD199" s="31" t="n">
        <f aca="false">D199+V199+W199</f>
        <v>424.986300538114</v>
      </c>
      <c r="AE199" s="31" t="n">
        <f aca="false">E199+W199</f>
        <v>322.379133895233</v>
      </c>
      <c r="AF199" s="31" t="n">
        <f aca="false">F199+X199</f>
        <v>32</v>
      </c>
      <c r="AG199" s="31" t="n">
        <f aca="false">I199+Y199+0.33*Z199</f>
        <v>100.3</v>
      </c>
      <c r="AI199" s="34" t="n">
        <f aca="false">IF(AC199&gt;0,AB199/AC199,0)</f>
        <v>193.8</v>
      </c>
      <c r="AJ199" s="35" t="n">
        <f aca="false">EXP((((AI199-AI213)/AI214+2)/4-1.9)^3)</f>
        <v>0.0524306419050345</v>
      </c>
      <c r="AK199" s="36" t="n">
        <f aca="false">AB199/AD199</f>
        <v>25.0808084554812</v>
      </c>
      <c r="AL199" s="35" t="n">
        <f aca="false">EXP((((AK199-AK213)/AK214+2)/4-1.9)^3)</f>
        <v>0.233436078750969</v>
      </c>
      <c r="AM199" s="35" t="n">
        <f aca="false">AE199/AD199</f>
        <v>0.758563590136999</v>
      </c>
      <c r="AN199" s="35" t="n">
        <f aca="false">EXP((((AM199-AM213)/AM214+2)/4-1.9)^3)</f>
        <v>0.273456083551671</v>
      </c>
      <c r="AO199" s="35" t="n">
        <f aca="false">AF199/AD199</f>
        <v>0.0752965447579884</v>
      </c>
      <c r="AP199" s="35" t="n">
        <f aca="false">EXP((((AO199-AO213)/AO214+2)/4-1.9)^3)</f>
        <v>0.0288818284503308</v>
      </c>
      <c r="AQ199" s="35" t="n">
        <f aca="false">AG199/AD199</f>
        <v>0.23600760747582</v>
      </c>
      <c r="AR199" s="35" t="n">
        <f aca="false">EXP((((AQ199-AQ213)/AQ214+2)/4-1.9)^3)</f>
        <v>0.0280063332648827</v>
      </c>
      <c r="AS199" s="25" t="n">
        <f aca="false">0.01*AJ199+0.15*AL199+0.24*AN199+0.25*AP199+0.35*AR199</f>
        <v>0.118191852039388</v>
      </c>
    </row>
    <row r="200" customFormat="false" ht="13.8" hidden="false" customHeight="false" outlineLevel="0" collapsed="false">
      <c r="A200" s="28" t="s">
        <v>90</v>
      </c>
      <c r="B200" s="29" t="n">
        <v>8289</v>
      </c>
      <c r="C200" s="29" t="n">
        <v>50</v>
      </c>
      <c r="D200" s="29" t="n">
        <v>305.556417280862</v>
      </c>
      <c r="E200" s="29" t="n">
        <v>200.360606060606</v>
      </c>
      <c r="F200" s="29" t="n">
        <v>77</v>
      </c>
      <c r="G200" s="29" t="n">
        <v>254</v>
      </c>
      <c r="H200" s="29" t="n">
        <v>47</v>
      </c>
      <c r="I200" s="29" t="n">
        <v>269.51</v>
      </c>
      <c r="J200" s="30" t="n">
        <v>0.109033932130603</v>
      </c>
      <c r="K200" s="29" t="n">
        <v>990473</v>
      </c>
      <c r="L200" s="29" t="n">
        <v>4929764</v>
      </c>
      <c r="M200" s="29" t="n">
        <f aca="false">+K200+L200</f>
        <v>5920237</v>
      </c>
      <c r="O200" s="20" t="n">
        <f aca="false">AS200/AS213</f>
        <v>0.109033932130603</v>
      </c>
      <c r="P200" s="31" t="n">
        <f aca="false">ROUND(K213*O200,0)</f>
        <v>990473</v>
      </c>
      <c r="Q200" s="32" t="n">
        <f aca="false">O200-J200</f>
        <v>0</v>
      </c>
      <c r="R200" s="33" t="n">
        <f aca="false">P200-K200</f>
        <v>0</v>
      </c>
      <c r="T200" s="31"/>
      <c r="U200" s="31"/>
      <c r="V200" s="31"/>
      <c r="W200" s="31"/>
      <c r="X200" s="31"/>
      <c r="Y200" s="31"/>
      <c r="Z200" s="31"/>
      <c r="AB200" s="31" t="n">
        <f aca="false">B200+T200</f>
        <v>8289</v>
      </c>
      <c r="AC200" s="31" t="n">
        <f aca="false">C200+U200</f>
        <v>50</v>
      </c>
      <c r="AD200" s="31" t="n">
        <f aca="false">D200+V200+W200</f>
        <v>305.556417280862</v>
      </c>
      <c r="AE200" s="31" t="n">
        <f aca="false">E200+W200</f>
        <v>200.360606060606</v>
      </c>
      <c r="AF200" s="31" t="n">
        <f aca="false">F200+X200</f>
        <v>77</v>
      </c>
      <c r="AG200" s="31" t="n">
        <f aca="false">I200+Y200+0.33*Z200</f>
        <v>269.51</v>
      </c>
      <c r="AI200" s="34" t="n">
        <f aca="false">IF(AC200&gt;0,AB200/AC200,0)</f>
        <v>165.78</v>
      </c>
      <c r="AJ200" s="35" t="n">
        <f aca="false">EXP((((AI200-AI213)/AI214+2)/4-1.9)^3)</f>
        <v>0.0278938906425878</v>
      </c>
      <c r="AK200" s="36" t="n">
        <f aca="false">AB200/AD200</f>
        <v>27.1275598587115</v>
      </c>
      <c r="AL200" s="35" t="n">
        <f aca="false">EXP((((AK200-AK213)/AK214+2)/4-1.9)^3)</f>
        <v>0.342128763155557</v>
      </c>
      <c r="AM200" s="35" t="n">
        <f aca="false">AE200/AD200</f>
        <v>0.655723770567837</v>
      </c>
      <c r="AN200" s="35" t="n">
        <f aca="false">EXP((((AM200-AM213)/AM214+2)/4-1.9)^3)</f>
        <v>0.11969433844664</v>
      </c>
      <c r="AO200" s="35" t="n">
        <f aca="false">AF200/AD200</f>
        <v>0.251999289313643</v>
      </c>
      <c r="AP200" s="35" t="n">
        <f aca="false">EXP((((AO200-AO213)/AO214+2)/4-1.9)^3)</f>
        <v>0.27712452898959</v>
      </c>
      <c r="AQ200" s="35" t="n">
        <f aca="false">AG200/AD200</f>
        <v>0.88203023977818</v>
      </c>
      <c r="AR200" s="35" t="n">
        <f aca="false">EXP((((AQ200-AQ213)/AQ214+2)/4-1.9)^3)</f>
        <v>0.456570030998667</v>
      </c>
      <c r="AS200" s="25" t="n">
        <f aca="false">0.01*AJ200+0.15*AL200+0.24*AN200+0.25*AP200+0.35*AR200</f>
        <v>0.309405537703884</v>
      </c>
    </row>
    <row r="201" customFormat="false" ht="13.8" hidden="false" customHeight="false" outlineLevel="0" collapsed="false">
      <c r="A201" s="28" t="s">
        <v>91</v>
      </c>
      <c r="B201" s="29" t="n">
        <v>2583</v>
      </c>
      <c r="C201" s="29" t="n">
        <v>25</v>
      </c>
      <c r="D201" s="29" t="n">
        <v>167.113636363636</v>
      </c>
      <c r="E201" s="29" t="n">
        <v>67.6590909090909</v>
      </c>
      <c r="F201" s="29" t="n">
        <v>10</v>
      </c>
      <c r="G201" s="29" t="n">
        <v>47</v>
      </c>
      <c r="H201" s="29" t="n">
        <v>21</v>
      </c>
      <c r="I201" s="29" t="n">
        <v>53.93</v>
      </c>
      <c r="J201" s="30" t="n">
        <v>0.00885302326332534</v>
      </c>
      <c r="K201" s="29" t="n">
        <v>80422</v>
      </c>
      <c r="L201" s="29" t="n">
        <v>1750704</v>
      </c>
      <c r="M201" s="29" t="n">
        <f aca="false">+K201+L201</f>
        <v>1831126</v>
      </c>
      <c r="O201" s="20" t="n">
        <f aca="false">AS201/AS213</f>
        <v>0.00885302326332535</v>
      </c>
      <c r="P201" s="31" t="n">
        <f aca="false">ROUND(K213*O201,0)</f>
        <v>80422</v>
      </c>
      <c r="Q201" s="32" t="n">
        <f aca="false">O201-J201</f>
        <v>0</v>
      </c>
      <c r="R201" s="33" t="n">
        <f aca="false">P201-K201</f>
        <v>0</v>
      </c>
      <c r="T201" s="31"/>
      <c r="U201" s="31"/>
      <c r="V201" s="31"/>
      <c r="W201" s="31"/>
      <c r="X201" s="31"/>
      <c r="Y201" s="31"/>
      <c r="Z201" s="31"/>
      <c r="AB201" s="31" t="n">
        <f aca="false">B201+T201</f>
        <v>2583</v>
      </c>
      <c r="AC201" s="31" t="n">
        <f aca="false">C201+U201</f>
        <v>25</v>
      </c>
      <c r="AD201" s="31" t="n">
        <f aca="false">D201+V201+W201</f>
        <v>167.113636363636</v>
      </c>
      <c r="AE201" s="31" t="n">
        <f aca="false">E201+W201</f>
        <v>67.6590909090909</v>
      </c>
      <c r="AF201" s="31" t="n">
        <f aca="false">F201+X201</f>
        <v>10</v>
      </c>
      <c r="AG201" s="31" t="n">
        <f aca="false">I201+Y201+0.33*Z201</f>
        <v>53.93</v>
      </c>
      <c r="AI201" s="34" t="n">
        <f aca="false">IF(AC201&gt;0,AB201/AC201,0)</f>
        <v>103.32</v>
      </c>
      <c r="AJ201" s="35" t="n">
        <f aca="false">EXP((((AI201-AI213)/AI214+2)/4-1.9)^3)</f>
        <v>0.00500727957029387</v>
      </c>
      <c r="AK201" s="36" t="n">
        <f aca="false">AB201/AD201</f>
        <v>15.4565483476132</v>
      </c>
      <c r="AL201" s="35" t="n">
        <f aca="false">EXP((((AK201-AK213)/AK214+2)/4-1.9)^3)</f>
        <v>0.011387589579058</v>
      </c>
      <c r="AM201" s="35" t="n">
        <f aca="false">AE201/AD201</f>
        <v>0.404868761049912</v>
      </c>
      <c r="AN201" s="35" t="n">
        <f aca="false">EXP((((AM201-AM213)/AM214+2)/4-1.9)^3)</f>
        <v>0.00427824719309015</v>
      </c>
      <c r="AO201" s="35" t="n">
        <f aca="false">AF201/AD201</f>
        <v>0.0598395212838297</v>
      </c>
      <c r="AP201" s="35" t="n">
        <f aca="false">EXP((((AO201-AO213)/AO214+2)/4-1.9)^3)</f>
        <v>0.0219600470265145</v>
      </c>
      <c r="AQ201" s="35" t="n">
        <f aca="false">AG201/AD201</f>
        <v>0.322714538283694</v>
      </c>
      <c r="AR201" s="35" t="n">
        <f aca="false">EXP((((AQ201-AQ213)/AQ214+2)/4-1.9)^3)</f>
        <v>0.0481349074771533</v>
      </c>
      <c r="AS201" s="25" t="n">
        <f aca="false">0.01*AJ201+0.15*AL201+0.24*AN201+0.25*AP201+0.35*AR201</f>
        <v>0.0251222199325355</v>
      </c>
    </row>
    <row r="202" customFormat="false" ht="13.8" hidden="false" customHeight="false" outlineLevel="0" collapsed="false">
      <c r="A202" s="28" t="s">
        <v>92</v>
      </c>
      <c r="B202" s="29" t="n">
        <v>7229</v>
      </c>
      <c r="C202" s="29" t="n">
        <v>26</v>
      </c>
      <c r="D202" s="29" t="n">
        <v>342.322528562325</v>
      </c>
      <c r="E202" s="29" t="n">
        <v>315.254346744144</v>
      </c>
      <c r="F202" s="29" t="n">
        <v>73</v>
      </c>
      <c r="G202" s="29" t="n">
        <v>171</v>
      </c>
      <c r="H202" s="29" t="n">
        <v>47</v>
      </c>
      <c r="I202" s="29" t="n">
        <v>186.51</v>
      </c>
      <c r="J202" s="30" t="n">
        <v>0.0930129809383011</v>
      </c>
      <c r="K202" s="29" t="n">
        <v>844937</v>
      </c>
      <c r="L202" s="29" t="n">
        <v>10713058</v>
      </c>
      <c r="M202" s="29" t="n">
        <f aca="false">+K202+L202</f>
        <v>11557995</v>
      </c>
      <c r="O202" s="20" t="n">
        <f aca="false">AS202/AS213</f>
        <v>0.0930129809383008</v>
      </c>
      <c r="P202" s="31" t="n">
        <f aca="false">ROUND(K213*O202,0)</f>
        <v>844937</v>
      </c>
      <c r="Q202" s="32" t="n">
        <f aca="false">O202-J202</f>
        <v>-3.33066907387547E-016</v>
      </c>
      <c r="R202" s="33" t="n">
        <f aca="false">P202-K202</f>
        <v>0</v>
      </c>
      <c r="T202" s="31"/>
      <c r="U202" s="31"/>
      <c r="V202" s="31"/>
      <c r="W202" s="31"/>
      <c r="X202" s="31"/>
      <c r="Y202" s="31"/>
      <c r="Z202" s="31"/>
      <c r="AB202" s="31" t="n">
        <f aca="false">B202+T202</f>
        <v>7229</v>
      </c>
      <c r="AC202" s="31" t="n">
        <f aca="false">C202+U202</f>
        <v>26</v>
      </c>
      <c r="AD202" s="31" t="n">
        <f aca="false">D202+V202+W202</f>
        <v>342.322528562325</v>
      </c>
      <c r="AE202" s="31" t="n">
        <f aca="false">E202+W202</f>
        <v>315.254346744144</v>
      </c>
      <c r="AF202" s="31" t="n">
        <f aca="false">F202+X202</f>
        <v>73</v>
      </c>
      <c r="AG202" s="31" t="n">
        <f aca="false">I202+Y202+0.33*Z202</f>
        <v>186.51</v>
      </c>
      <c r="AI202" s="34" t="n">
        <f aca="false">IF(AC202&gt;0,AB202/AC202,0)</f>
        <v>278.038461538462</v>
      </c>
      <c r="AJ202" s="35" t="n">
        <f aca="false">EXP((((AI202-AI213)/AI214+2)/4-1.9)^3)</f>
        <v>0.222016463888511</v>
      </c>
      <c r="AK202" s="36" t="n">
        <f aca="false">AB202/AD202</f>
        <v>21.1175116938991</v>
      </c>
      <c r="AL202" s="35" t="n">
        <f aca="false">EXP((((AK202-AK213)/AK214+2)/4-1.9)^3)</f>
        <v>0.0877064600036779</v>
      </c>
      <c r="AM202" s="35" t="n">
        <f aca="false">AE202/AD202</f>
        <v>0.920927839801073</v>
      </c>
      <c r="AN202" s="35" t="n">
        <f aca="false">EXP((((AM202-AM213)/AM214+2)/4-1.9)^3)</f>
        <v>0.618794649653551</v>
      </c>
      <c r="AO202" s="35" t="n">
        <f aca="false">AF202/AD202</f>
        <v>0.213249184348406</v>
      </c>
      <c r="AP202" s="35" t="n">
        <f aca="false">EXP((((AO202-AO213)/AO214+2)/4-1.9)^3)</f>
        <v>0.191178736197159</v>
      </c>
      <c r="AQ202" s="35" t="n">
        <f aca="false">AG202/AD202</f>
        <v>0.544837059901662</v>
      </c>
      <c r="AR202" s="35" t="n">
        <f aca="false">EXP((((AQ202-AQ213)/AQ214+2)/4-1.9)^3)</f>
        <v>0.149318167050126</v>
      </c>
      <c r="AS202" s="25" t="n">
        <f aca="false">0.01*AJ202+0.15*AL202+0.24*AN202+0.25*AP202+0.35*AR202</f>
        <v>0.263942892073123</v>
      </c>
    </row>
    <row r="203" customFormat="false" ht="13.8" hidden="false" customHeight="false" outlineLevel="0" collapsed="false">
      <c r="A203" s="28" t="s">
        <v>93</v>
      </c>
      <c r="B203" s="29" t="n">
        <v>2916</v>
      </c>
      <c r="C203" s="29" t="n">
        <v>24</v>
      </c>
      <c r="D203" s="29" t="n">
        <v>160.956442666591</v>
      </c>
      <c r="E203" s="29" t="n">
        <v>48.2368247694335</v>
      </c>
      <c r="F203" s="29" t="n">
        <v>3</v>
      </c>
      <c r="G203" s="29" t="n">
        <v>9</v>
      </c>
      <c r="H203" s="29" t="n">
        <v>9</v>
      </c>
      <c r="I203" s="29" t="n">
        <v>11.97</v>
      </c>
      <c r="J203" s="30" t="n">
        <v>0.00375490856319922</v>
      </c>
      <c r="K203" s="29" t="n">
        <v>34110</v>
      </c>
      <c r="L203" s="29" t="n">
        <v>1537815</v>
      </c>
      <c r="M203" s="29" t="n">
        <f aca="false">+K203+L203</f>
        <v>1571925</v>
      </c>
      <c r="O203" s="20" t="n">
        <f aca="false">AS203/AS213</f>
        <v>0.00375490856319922</v>
      </c>
      <c r="P203" s="31" t="n">
        <f aca="false">ROUND(K213*O203,0)</f>
        <v>34110</v>
      </c>
      <c r="Q203" s="32" t="n">
        <f aca="false">O203-J203</f>
        <v>0</v>
      </c>
      <c r="R203" s="33" t="n">
        <f aca="false">P203-K203</f>
        <v>0</v>
      </c>
      <c r="T203" s="31"/>
      <c r="U203" s="31"/>
      <c r="V203" s="31"/>
      <c r="W203" s="31"/>
      <c r="X203" s="31"/>
      <c r="Y203" s="31"/>
      <c r="Z203" s="31"/>
      <c r="AB203" s="31" t="n">
        <f aca="false">B203+T203</f>
        <v>2916</v>
      </c>
      <c r="AC203" s="31" t="n">
        <f aca="false">C203+U203</f>
        <v>24</v>
      </c>
      <c r="AD203" s="31" t="n">
        <f aca="false">D203+V203+W203</f>
        <v>160.956442666591</v>
      </c>
      <c r="AE203" s="31" t="n">
        <f aca="false">E203+W203</f>
        <v>48.2368247694335</v>
      </c>
      <c r="AF203" s="31" t="n">
        <f aca="false">F203+X203</f>
        <v>3</v>
      </c>
      <c r="AG203" s="31" t="n">
        <f aca="false">I203+Y203+0.33*Z203</f>
        <v>11.97</v>
      </c>
      <c r="AI203" s="34" t="n">
        <f aca="false">IF(AC203&gt;0,AB203/AC203,0)</f>
        <v>121.5</v>
      </c>
      <c r="AJ203" s="35" t="n">
        <f aca="false">EXP((((AI203-AI213)/AI214+2)/4-1.9)^3)</f>
        <v>0.00864855850249568</v>
      </c>
      <c r="AK203" s="36" t="n">
        <f aca="false">AB203/AD203</f>
        <v>18.1167025792206</v>
      </c>
      <c r="AL203" s="35" t="n">
        <f aca="false">EXP((((AK203-AK213)/AK214+2)/4-1.9)^3)</f>
        <v>0.0329368091689744</v>
      </c>
      <c r="AM203" s="35" t="n">
        <f aca="false">AE203/AD203</f>
        <v>0.299688685772911</v>
      </c>
      <c r="AN203" s="35" t="n">
        <f aca="false">EXP((((AM203-AM213)/AM214+2)/4-1.9)^3)</f>
        <v>0.000540405877315287</v>
      </c>
      <c r="AO203" s="35" t="n">
        <f aca="false">AF203/AD203</f>
        <v>0.0186385829004328</v>
      </c>
      <c r="AP203" s="35" t="n">
        <f aca="false">EXP((((AO203-AO213)/AO214+2)/4-1.9)^3)</f>
        <v>0.00988217890103875</v>
      </c>
      <c r="AQ203" s="35" t="n">
        <f aca="false">AG203/AD203</f>
        <v>0.0743679457727267</v>
      </c>
      <c r="AR203" s="35" t="n">
        <f aca="false">EXP((((AQ203-AQ213)/AQ214+2)/4-1.9)^3)</f>
        <v>0.00865158045697176</v>
      </c>
      <c r="AS203" s="25" t="n">
        <f aca="false">0.01*AJ203+0.15*AL203+0.24*AN203+0.25*AP203+0.35*AR203</f>
        <v>0.0106553022561266</v>
      </c>
    </row>
    <row r="204" customFormat="false" ht="13.8" hidden="false" customHeight="false" outlineLevel="0" collapsed="false">
      <c r="A204" s="28" t="s">
        <v>94</v>
      </c>
      <c r="B204" s="29" t="n">
        <v>7669</v>
      </c>
      <c r="C204" s="29" t="n">
        <v>76</v>
      </c>
      <c r="D204" s="29" t="n">
        <v>333.141774891775</v>
      </c>
      <c r="E204" s="29" t="n">
        <v>265.353896103896</v>
      </c>
      <c r="F204" s="29" t="n">
        <v>25</v>
      </c>
      <c r="G204" s="29" t="n">
        <v>113</v>
      </c>
      <c r="H204" s="29" t="n">
        <v>21</v>
      </c>
      <c r="I204" s="29" t="n">
        <v>119.93</v>
      </c>
      <c r="J204" s="30" t="n">
        <v>0.0470416054081576</v>
      </c>
      <c r="K204" s="29" t="n">
        <v>427330</v>
      </c>
      <c r="L204" s="29" t="n">
        <v>6982101</v>
      </c>
      <c r="M204" s="29" t="n">
        <f aca="false">+K204+L204</f>
        <v>7409431</v>
      </c>
      <c r="O204" s="20" t="n">
        <f aca="false">AS204/AS213</f>
        <v>0.0470416054081574</v>
      </c>
      <c r="P204" s="31" t="n">
        <f aca="false">ROUND(K213*O204,0)</f>
        <v>427330</v>
      </c>
      <c r="Q204" s="32" t="n">
        <f aca="false">O204-J204</f>
        <v>-1.80411241501588E-016</v>
      </c>
      <c r="R204" s="33" t="n">
        <f aca="false">P204-K204</f>
        <v>0</v>
      </c>
      <c r="T204" s="31"/>
      <c r="U204" s="31"/>
      <c r="V204" s="31"/>
      <c r="W204" s="31"/>
      <c r="X204" s="31"/>
      <c r="Y204" s="31"/>
      <c r="Z204" s="31"/>
      <c r="AB204" s="31" t="n">
        <f aca="false">B204+T204</f>
        <v>7669</v>
      </c>
      <c r="AC204" s="31" t="n">
        <f aca="false">C204+U204</f>
        <v>76</v>
      </c>
      <c r="AD204" s="31" t="n">
        <f aca="false">D204+V204+W204</f>
        <v>333.141774891775</v>
      </c>
      <c r="AE204" s="31" t="n">
        <f aca="false">E204+W204</f>
        <v>265.353896103896</v>
      </c>
      <c r="AF204" s="31" t="n">
        <f aca="false">F204+X204</f>
        <v>25</v>
      </c>
      <c r="AG204" s="31" t="n">
        <f aca="false">I204+Y204+0.33*Z204</f>
        <v>119.93</v>
      </c>
      <c r="AI204" s="34" t="n">
        <f aca="false">IF(AC204&gt;0,AB204/AC204,0)</f>
        <v>100.907894736842</v>
      </c>
      <c r="AJ204" s="35" t="n">
        <f aca="false">EXP((((AI204-AI213)/AI214+2)/4-1.9)^3)</f>
        <v>0.00464309137452622</v>
      </c>
      <c r="AK204" s="36" t="n">
        <f aca="false">AB204/AD204</f>
        <v>23.0202291576653</v>
      </c>
      <c r="AL204" s="35" t="n">
        <f aca="false">EXP((((AK204-AK213)/AK214+2)/4-1.9)^3)</f>
        <v>0.146306962003656</v>
      </c>
      <c r="AM204" s="35" t="n">
        <f aca="false">AE204/AD204</f>
        <v>0.796519428372799</v>
      </c>
      <c r="AN204" s="35" t="n">
        <f aca="false">EXP((((AM204-AM213)/AM214+2)/4-1.9)^3)</f>
        <v>0.347588863891737</v>
      </c>
      <c r="AO204" s="35" t="n">
        <f aca="false">AF204/AD204</f>
        <v>0.0750431254324726</v>
      </c>
      <c r="AP204" s="35" t="n">
        <f aca="false">EXP((((AO204-AO213)/AO214+2)/4-1.9)^3)</f>
        <v>0.0287555208263016</v>
      </c>
      <c r="AQ204" s="35" t="n">
        <f aca="false">AG204/AD204</f>
        <v>0.359996881324657</v>
      </c>
      <c r="AR204" s="35" t="n">
        <f aca="false">EXP((((AQ204-AQ213)/AQ214+2)/4-1.9)^3)</f>
        <v>0.0596778819752269</v>
      </c>
      <c r="AS204" s="25" t="n">
        <f aca="false">0.01*AJ204+0.15*AL204+0.24*AN204+0.25*AP204+0.35*AR204</f>
        <v>0.133489941446215</v>
      </c>
    </row>
    <row r="205" customFormat="false" ht="13.8" hidden="false" customHeight="false" outlineLevel="0" collapsed="false">
      <c r="A205" s="28" t="s">
        <v>95</v>
      </c>
      <c r="B205" s="29" t="n">
        <v>4207</v>
      </c>
      <c r="C205" s="29" t="n">
        <v>41</v>
      </c>
      <c r="D205" s="29" t="n">
        <v>280.220742590743</v>
      </c>
      <c r="E205" s="29" t="n">
        <v>147.692770562771</v>
      </c>
      <c r="F205" s="29" t="n">
        <v>15</v>
      </c>
      <c r="G205" s="29" t="n">
        <v>33</v>
      </c>
      <c r="H205" s="29" t="n">
        <v>10</v>
      </c>
      <c r="I205" s="29" t="n">
        <v>36.3</v>
      </c>
      <c r="J205" s="30" t="n">
        <v>0.00624186371631793</v>
      </c>
      <c r="K205" s="29" t="n">
        <v>56702</v>
      </c>
      <c r="L205" s="29" t="n">
        <v>2259985</v>
      </c>
      <c r="M205" s="29" t="n">
        <f aca="false">+K205+L205</f>
        <v>2316687</v>
      </c>
      <c r="O205" s="20" t="n">
        <f aca="false">AS205/AS213</f>
        <v>0.00624186371631795</v>
      </c>
      <c r="P205" s="31" t="n">
        <f aca="false">ROUND(K213*O205,0)</f>
        <v>56702</v>
      </c>
      <c r="Q205" s="32" t="n">
        <f aca="false">O205-J205</f>
        <v>0</v>
      </c>
      <c r="R205" s="33" t="n">
        <f aca="false">P205-K205</f>
        <v>0</v>
      </c>
      <c r="T205" s="31"/>
      <c r="U205" s="31"/>
      <c r="V205" s="31"/>
      <c r="W205" s="31"/>
      <c r="X205" s="31"/>
      <c r="Y205" s="31"/>
      <c r="Z205" s="31"/>
      <c r="AB205" s="31" t="n">
        <f aca="false">B205+T205</f>
        <v>4207</v>
      </c>
      <c r="AC205" s="31" t="n">
        <f aca="false">C205+U205</f>
        <v>41</v>
      </c>
      <c r="AD205" s="31" t="n">
        <f aca="false">D205+V205+W205</f>
        <v>280.220742590743</v>
      </c>
      <c r="AE205" s="31" t="n">
        <f aca="false">E205+W205</f>
        <v>147.692770562771</v>
      </c>
      <c r="AF205" s="31" t="n">
        <f aca="false">F205+X205</f>
        <v>15</v>
      </c>
      <c r="AG205" s="31" t="n">
        <f aca="false">I205+Y205+0.33*Z205</f>
        <v>36.3</v>
      </c>
      <c r="AI205" s="34" t="n">
        <f aca="false">IF(AC205&gt;0,AB205/AC205,0)</f>
        <v>102.609756097561</v>
      </c>
      <c r="AJ205" s="35" t="n">
        <f aca="false">EXP((((AI205-AI213)/AI214+2)/4-1.9)^3)</f>
        <v>0.00489753570121412</v>
      </c>
      <c r="AK205" s="36" t="n">
        <f aca="false">AB205/AD205</f>
        <v>15.0131641259129</v>
      </c>
      <c r="AL205" s="35" t="n">
        <f aca="false">EXP((((AK205-AK213)/AK214+2)/4-1.9)^3)</f>
        <v>0.00936055097194896</v>
      </c>
      <c r="AM205" s="35" t="n">
        <f aca="false">AE205/AD205</f>
        <v>0.527058665241185</v>
      </c>
      <c r="AN205" s="35" t="n">
        <f aca="false">EXP((((AM205-AM213)/AM214+2)/4-1.9)^3)</f>
        <v>0.0280548816504856</v>
      </c>
      <c r="AO205" s="35" t="n">
        <f aca="false">AF205/AD205</f>
        <v>0.0535292279269534</v>
      </c>
      <c r="AP205" s="35" t="n">
        <f aca="false">EXP((((AO205-AO213)/AO214+2)/4-1.9)^3)</f>
        <v>0.0195589198351079</v>
      </c>
      <c r="AQ205" s="35" t="n">
        <f aca="false">AG205/AD205</f>
        <v>0.129540731583227</v>
      </c>
      <c r="AR205" s="35" t="n">
        <f aca="false">EXP((((AQ205-AQ213)/AQ214+2)/4-1.9)^3)</f>
        <v>0.0132473547477104</v>
      </c>
      <c r="AS205" s="25" t="n">
        <f aca="false">0.01*AJ205+0.15*AL205+0.24*AN205+0.25*AP205+0.35*AR205</f>
        <v>0.0177125337193966</v>
      </c>
    </row>
    <row r="206" customFormat="false" ht="13.8" hidden="false" customHeight="false" outlineLevel="0" collapsed="false">
      <c r="A206" s="28" t="s">
        <v>96</v>
      </c>
      <c r="B206" s="29" t="n">
        <v>4694</v>
      </c>
      <c r="C206" s="29" t="n">
        <v>25</v>
      </c>
      <c r="D206" s="29" t="n">
        <v>257.833957290384</v>
      </c>
      <c r="E206" s="29" t="n">
        <v>119.735173551928</v>
      </c>
      <c r="F206" s="29" t="n">
        <v>9</v>
      </c>
      <c r="G206" s="29" t="n">
        <v>18</v>
      </c>
      <c r="H206" s="29" t="n">
        <v>5</v>
      </c>
      <c r="I206" s="29" t="n">
        <v>19.65</v>
      </c>
      <c r="J206" s="30" t="n">
        <v>0.00521718612328369</v>
      </c>
      <c r="K206" s="29" t="n">
        <v>47393</v>
      </c>
      <c r="L206" s="29" t="n">
        <v>4061862</v>
      </c>
      <c r="M206" s="29" t="n">
        <f aca="false">+K206+L206</f>
        <v>4109255</v>
      </c>
      <c r="O206" s="20" t="n">
        <f aca="false">AS206/AS213</f>
        <v>0.00521718612328371</v>
      </c>
      <c r="P206" s="31" t="n">
        <f aca="false">ROUND(K213*O206,0)</f>
        <v>47393</v>
      </c>
      <c r="Q206" s="32" t="n">
        <f aca="false">O206-J206</f>
        <v>1.99493199737333E-017</v>
      </c>
      <c r="R206" s="33" t="n">
        <f aca="false">P206-K206</f>
        <v>0</v>
      </c>
      <c r="T206" s="31"/>
      <c r="U206" s="31"/>
      <c r="V206" s="31"/>
      <c r="W206" s="31"/>
      <c r="X206" s="31"/>
      <c r="Y206" s="31"/>
      <c r="Z206" s="31"/>
      <c r="AB206" s="31" t="n">
        <f aca="false">B206+T206</f>
        <v>4694</v>
      </c>
      <c r="AC206" s="31" t="n">
        <f aca="false">C206+U206</f>
        <v>25</v>
      </c>
      <c r="AD206" s="31" t="n">
        <f aca="false">D206+V206+W206</f>
        <v>257.833957290384</v>
      </c>
      <c r="AE206" s="31" t="n">
        <f aca="false">E206+W206</f>
        <v>119.735173551928</v>
      </c>
      <c r="AF206" s="31" t="n">
        <f aca="false">F206+X206</f>
        <v>9</v>
      </c>
      <c r="AG206" s="31" t="n">
        <f aca="false">I206+Y206+0.33*Z206</f>
        <v>19.65</v>
      </c>
      <c r="AI206" s="34" t="n">
        <f aca="false">IF(AC206&gt;0,AB206/AC206,0)</f>
        <v>187.76</v>
      </c>
      <c r="AJ206" s="35" t="n">
        <f aca="false">EXP((((AI206-AI213)/AI214+2)/4-1.9)^3)</f>
        <v>0.0460766833946405</v>
      </c>
      <c r="AK206" s="36" t="n">
        <f aca="false">AB206/AD206</f>
        <v>18.205515089362</v>
      </c>
      <c r="AL206" s="35" t="n">
        <f aca="false">EXP((((AK206-AK213)/AK214+2)/4-1.9)^3)</f>
        <v>0.0340148688563522</v>
      </c>
      <c r="AM206" s="35" t="n">
        <f aca="false">AE206/AD206</f>
        <v>0.464388689566892</v>
      </c>
      <c r="AN206" s="35" t="n">
        <f aca="false">EXP((((AM206-AM213)/AM214+2)/4-1.9)^3)</f>
        <v>0.0114232709208832</v>
      </c>
      <c r="AO206" s="35" t="n">
        <f aca="false">AF206/AD206</f>
        <v>0.0349061857273663</v>
      </c>
      <c r="AP206" s="35" t="n">
        <f aca="false">EXP((((AO206-AO213)/AO214+2)/4-1.9)^3)</f>
        <v>0.0137096633918572</v>
      </c>
      <c r="AQ206" s="35" t="n">
        <f aca="false">AG206/AD206</f>
        <v>0.0762118388380832</v>
      </c>
      <c r="AR206" s="35" t="n">
        <f aca="false">EXP((((AQ206-AQ213)/AQ214+2)/4-1.9)^3)</f>
        <v>0.00877945304652363</v>
      </c>
      <c r="AS206" s="25" t="n">
        <f aca="false">0.01*AJ206+0.15*AL206+0.24*AN206+0.25*AP206+0.35*AR206</f>
        <v>0.0148048065976588</v>
      </c>
    </row>
    <row r="207" customFormat="false" ht="13.8" hidden="false" customHeight="false" outlineLevel="0" collapsed="false">
      <c r="A207" s="28" t="s">
        <v>97</v>
      </c>
      <c r="B207" s="29" t="n">
        <v>7566</v>
      </c>
      <c r="C207" s="29" t="n">
        <v>50</v>
      </c>
      <c r="D207" s="29" t="n">
        <v>330.994906999121</v>
      </c>
      <c r="E207" s="29" t="n">
        <v>202.183098923218</v>
      </c>
      <c r="F207" s="29" t="n">
        <v>2</v>
      </c>
      <c r="G207" s="29" t="n">
        <v>10</v>
      </c>
      <c r="H207" s="29" t="n">
        <v>2</v>
      </c>
      <c r="I207" s="29" t="n">
        <v>10.66</v>
      </c>
      <c r="J207" s="30" t="n">
        <v>0.0153774209197714</v>
      </c>
      <c r="K207" s="29" t="n">
        <v>139690</v>
      </c>
      <c r="L207" s="29" t="n">
        <v>2019662</v>
      </c>
      <c r="M207" s="29" t="n">
        <f aca="false">+K207+L207</f>
        <v>2159352</v>
      </c>
      <c r="O207" s="20" t="n">
        <f aca="false">AS207/AS213</f>
        <v>0.0153774209197714</v>
      </c>
      <c r="P207" s="31" t="n">
        <f aca="false">ROUND(K213*O207,0)</f>
        <v>139690</v>
      </c>
      <c r="Q207" s="32" t="n">
        <f aca="false">O207-J207</f>
        <v>0</v>
      </c>
      <c r="R207" s="33" t="n">
        <f aca="false">P207-K207</f>
        <v>0</v>
      </c>
      <c r="T207" s="31"/>
      <c r="U207" s="31"/>
      <c r="V207" s="31"/>
      <c r="W207" s="31"/>
      <c r="X207" s="31"/>
      <c r="Y207" s="31"/>
      <c r="Z207" s="31"/>
      <c r="AB207" s="31" t="n">
        <f aca="false">B207+T207</f>
        <v>7566</v>
      </c>
      <c r="AC207" s="31" t="n">
        <f aca="false">C207+U207</f>
        <v>50</v>
      </c>
      <c r="AD207" s="31" t="n">
        <f aca="false">D207+V207+W207</f>
        <v>330.994906999121</v>
      </c>
      <c r="AE207" s="31" t="n">
        <f aca="false">E207+W207</f>
        <v>202.183098923218</v>
      </c>
      <c r="AF207" s="31" t="n">
        <f aca="false">F207+X207</f>
        <v>2</v>
      </c>
      <c r="AG207" s="31" t="n">
        <f aca="false">I207+Y207+0.33*Z207</f>
        <v>10.66</v>
      </c>
      <c r="AI207" s="34" t="n">
        <f aca="false">IF(AC207&gt;0,AB207/AC207,0)</f>
        <v>151.32</v>
      </c>
      <c r="AJ207" s="35" t="n">
        <f aca="false">EXP((((AI207-AI213)/AI214+2)/4-1.9)^3)</f>
        <v>0.0194944871475109</v>
      </c>
      <c r="AK207" s="36" t="n">
        <f aca="false">AB207/AD207</f>
        <v>22.8583577572089</v>
      </c>
      <c r="AL207" s="35" t="n">
        <f aca="false">EXP((((AK207-AK213)/AK214+2)/4-1.9)^3)</f>
        <v>0.140508820132997</v>
      </c>
      <c r="AM207" s="35" t="n">
        <f aca="false">AE207/AD207</f>
        <v>0.610834471008204</v>
      </c>
      <c r="AN207" s="35" t="n">
        <f aca="false">EXP((((AM207-AM213)/AM214+2)/4-1.9)^3)</f>
        <v>0.0763417660283643</v>
      </c>
      <c r="AO207" s="35" t="n">
        <f aca="false">AF207/AD207</f>
        <v>0.0060423890449931</v>
      </c>
      <c r="AP207" s="35" t="n">
        <f aca="false">EXP((((AO207-AO213)/AO214+2)/4-1.9)^3)</f>
        <v>0.00758451630088013</v>
      </c>
      <c r="AQ207" s="35" t="n">
        <f aca="false">AG207/AD207</f>
        <v>0.0322059336098132</v>
      </c>
      <c r="AR207" s="35" t="n">
        <f aca="false">EXP((((AQ207-AQ213)/AQ214+2)/4-1.9)^3)</f>
        <v>0.00613451219121221</v>
      </c>
      <c r="AS207" s="25" t="n">
        <f aca="false">0.01*AJ207+0.15*AL207+0.24*AN207+0.25*AP207+0.35*AR207</f>
        <v>0.0436365000803764</v>
      </c>
    </row>
    <row r="208" customFormat="false" ht="13.8" hidden="false" customHeight="false" outlineLevel="0" collapsed="false">
      <c r="A208" s="28" t="s">
        <v>98</v>
      </c>
      <c r="B208" s="29" t="n">
        <v>6744</v>
      </c>
      <c r="C208" s="29" t="n">
        <v>32</v>
      </c>
      <c r="D208" s="29" t="n">
        <v>220.654458305825</v>
      </c>
      <c r="E208" s="29" t="n">
        <v>138.878834868835</v>
      </c>
      <c r="F208" s="29" t="n">
        <v>5</v>
      </c>
      <c r="G208" s="29" t="n">
        <v>9</v>
      </c>
      <c r="H208" s="29" t="n">
        <v>0</v>
      </c>
      <c r="I208" s="29" t="n">
        <v>9</v>
      </c>
      <c r="J208" s="30" t="n">
        <v>0.0390822738705291</v>
      </c>
      <c r="K208" s="29" t="n">
        <v>355027</v>
      </c>
      <c r="L208" s="29" t="n">
        <v>3065449</v>
      </c>
      <c r="M208" s="29" t="n">
        <f aca="false">+K208+L208</f>
        <v>3420476</v>
      </c>
      <c r="O208" s="20" t="n">
        <f aca="false">AS208/AS213</f>
        <v>0.0390822738705291</v>
      </c>
      <c r="P208" s="31" t="n">
        <f aca="false">ROUND(K213*O208,0)</f>
        <v>355027</v>
      </c>
      <c r="Q208" s="32" t="n">
        <f aca="false">O208-J208</f>
        <v>0</v>
      </c>
      <c r="R208" s="33" t="n">
        <f aca="false">P208-K208</f>
        <v>0</v>
      </c>
      <c r="T208" s="31"/>
      <c r="U208" s="31"/>
      <c r="V208" s="31"/>
      <c r="W208" s="31"/>
      <c r="X208" s="31"/>
      <c r="Y208" s="31"/>
      <c r="Z208" s="31"/>
      <c r="AB208" s="31" t="n">
        <f aca="false">B208+T208</f>
        <v>6744</v>
      </c>
      <c r="AC208" s="31" t="n">
        <f aca="false">C208+U208</f>
        <v>32</v>
      </c>
      <c r="AD208" s="31" t="n">
        <f aca="false">D208+V208+W208</f>
        <v>220.654458305825</v>
      </c>
      <c r="AE208" s="31" t="n">
        <f aca="false">E208+W208</f>
        <v>138.878834868835</v>
      </c>
      <c r="AF208" s="31" t="n">
        <f aca="false">F208+X208</f>
        <v>5</v>
      </c>
      <c r="AG208" s="31" t="n">
        <f aca="false">I208+Y208+0.33*Z208</f>
        <v>9</v>
      </c>
      <c r="AI208" s="34" t="n">
        <f aca="false">IF(AC208&gt;0,AB208/AC208,0)</f>
        <v>210.75</v>
      </c>
      <c r="AJ208" s="35" t="n">
        <f aca="false">EXP((((AI208-AI213)/AI214+2)/4-1.9)^3)</f>
        <v>0.0738920929789707</v>
      </c>
      <c r="AK208" s="36" t="n">
        <f aca="false">AB208/AD208</f>
        <v>30.5636244641515</v>
      </c>
      <c r="AL208" s="35" t="n">
        <f aca="false">EXP((((AK208-AK213)/AK214+2)/4-1.9)^3)</f>
        <v>0.553034234922803</v>
      </c>
      <c r="AM208" s="35" t="n">
        <f aca="false">AE208/AD208</f>
        <v>0.62939510008155</v>
      </c>
      <c r="AN208" s="35" t="n">
        <f aca="false">EXP((((AM208-AM213)/AM214+2)/4-1.9)^3)</f>
        <v>0.0925882731123437</v>
      </c>
      <c r="AO208" s="35" t="n">
        <f aca="false">AF208/AD208</f>
        <v>0.0226598639265654</v>
      </c>
      <c r="AP208" s="35" t="n">
        <f aca="false">EXP((((AO208-AO213)/AO214+2)/4-1.9)^3)</f>
        <v>0.0107311778090198</v>
      </c>
      <c r="AQ208" s="35" t="n">
        <f aca="false">AG208/AD208</f>
        <v>0.0407877550678178</v>
      </c>
      <c r="AR208" s="35" t="n">
        <f aca="false">EXP((((AQ208-AQ213)/AQ214+2)/4-1.9)^3)</f>
        <v>0.00658775409748451</v>
      </c>
      <c r="AS208" s="25" t="n">
        <f aca="false">0.01*AJ208+0.15*AL208+0.24*AN208+0.25*AP208+0.35*AR208</f>
        <v>0.110903750101547</v>
      </c>
    </row>
    <row r="209" customFormat="false" ht="13.8" hidden="false" customHeight="false" outlineLevel="0" collapsed="false">
      <c r="A209" s="28" t="s">
        <v>99</v>
      </c>
      <c r="B209" s="29" t="n">
        <v>3851</v>
      </c>
      <c r="C209" s="29" t="n">
        <v>35</v>
      </c>
      <c r="D209" s="29" t="n">
        <v>308.046666666667</v>
      </c>
      <c r="E209" s="29" t="n">
        <v>155.727272727273</v>
      </c>
      <c r="F209" s="29" t="n">
        <v>28</v>
      </c>
      <c r="G209" s="29" t="n">
        <v>42</v>
      </c>
      <c r="H209" s="29" t="n">
        <v>11</v>
      </c>
      <c r="I209" s="29" t="n">
        <v>45.63</v>
      </c>
      <c r="J209" s="30" t="n">
        <v>0.00712143273703489</v>
      </c>
      <c r="K209" s="29" t="n">
        <v>64692</v>
      </c>
      <c r="L209" s="29" t="n">
        <v>2370571</v>
      </c>
      <c r="M209" s="29" t="n">
        <f aca="false">+K209+L209</f>
        <v>2435263</v>
      </c>
      <c r="O209" s="20" t="n">
        <f aca="false">AS209/AS213</f>
        <v>0.00712143273703491</v>
      </c>
      <c r="P209" s="31" t="n">
        <f aca="false">ROUND(K213*O209,0)</f>
        <v>64692</v>
      </c>
      <c r="Q209" s="32" t="n">
        <f aca="false">O209-J209</f>
        <v>0</v>
      </c>
      <c r="R209" s="33" t="n">
        <f aca="false">P209-K209</f>
        <v>0</v>
      </c>
      <c r="T209" s="31"/>
      <c r="U209" s="31"/>
      <c r="V209" s="31"/>
      <c r="W209" s="31"/>
      <c r="X209" s="31"/>
      <c r="Y209" s="31"/>
      <c r="Z209" s="31"/>
      <c r="AB209" s="31" t="n">
        <f aca="false">B209+T209</f>
        <v>3851</v>
      </c>
      <c r="AC209" s="31" t="n">
        <f aca="false">C209+U209</f>
        <v>35</v>
      </c>
      <c r="AD209" s="31" t="n">
        <f aca="false">D209+V209+W209</f>
        <v>308.046666666667</v>
      </c>
      <c r="AE209" s="31" t="n">
        <f aca="false">E209+W209</f>
        <v>155.727272727273</v>
      </c>
      <c r="AF209" s="31" t="n">
        <f aca="false">F209+X209</f>
        <v>28</v>
      </c>
      <c r="AG209" s="31" t="n">
        <f aca="false">I209+Y209+0.33*Z209</f>
        <v>45.63</v>
      </c>
      <c r="AI209" s="34" t="n">
        <f aca="false">IF(AC209&gt;0,AB209/AC209,0)</f>
        <v>110.028571428571</v>
      </c>
      <c r="AJ209" s="35" t="n">
        <f aca="false">EXP((((AI209-AI213)/AI214+2)/4-1.9)^3)</f>
        <v>0.00615448391495599</v>
      </c>
      <c r="AK209" s="36" t="n">
        <f aca="false">AB209/AD209</f>
        <v>12.5013526089121</v>
      </c>
      <c r="AL209" s="35" t="n">
        <f aca="false">EXP((((AK209-AK213)/AK214+2)/4-1.9)^3)</f>
        <v>0.0027653524320198</v>
      </c>
      <c r="AM209" s="35" t="n">
        <f aca="false">AE209/AD209</f>
        <v>0.505531432663685</v>
      </c>
      <c r="AN209" s="35" t="n">
        <f aca="false">EXP((((AM209-AM213)/AM214+2)/4-1.9)^3)</f>
        <v>0.0209177575732864</v>
      </c>
      <c r="AO209" s="35" t="n">
        <f aca="false">AF209/AD209</f>
        <v>0.0908953188910771</v>
      </c>
      <c r="AP209" s="35" t="n">
        <f aca="false">EXP((((AO209-AO213)/AO214+2)/4-1.9)^3)</f>
        <v>0.0375659812486352</v>
      </c>
      <c r="AQ209" s="35" t="n">
        <f aca="false">AG209/AD209</f>
        <v>0.148126907178566</v>
      </c>
      <c r="AR209" s="35" t="n">
        <f aca="false">EXP((((AQ209-AQ213)/AQ214+2)/4-1.9)^3)</f>
        <v>0.0152010899437514</v>
      </c>
      <c r="AS209" s="25" t="n">
        <f aca="false">0.01*AJ209+0.15*AL209+0.24*AN209+0.25*AP209+0.35*AR209</f>
        <v>0.020208486314013</v>
      </c>
    </row>
    <row r="210" customFormat="false" ht="13.8" hidden="false" customHeight="false" outlineLevel="0" collapsed="false">
      <c r="A210" s="28" t="s">
        <v>100</v>
      </c>
      <c r="B210" s="29" t="n">
        <v>5548</v>
      </c>
      <c r="C210" s="29" t="n">
        <v>20</v>
      </c>
      <c r="D210" s="29" t="n">
        <v>295.712737210443</v>
      </c>
      <c r="E210" s="29" t="n">
        <v>189.940009937716</v>
      </c>
      <c r="F210" s="29" t="n">
        <v>11</v>
      </c>
      <c r="G210" s="29" t="n">
        <v>48</v>
      </c>
      <c r="H210" s="29" t="n">
        <v>8</v>
      </c>
      <c r="I210" s="29" t="n">
        <v>50.64</v>
      </c>
      <c r="J210" s="30" t="n">
        <v>0.0153479155235067</v>
      </c>
      <c r="K210" s="29" t="n">
        <v>139422</v>
      </c>
      <c r="L210" s="29" t="n">
        <v>1688062</v>
      </c>
      <c r="M210" s="29" t="n">
        <f aca="false">+K210+L210</f>
        <v>1827484</v>
      </c>
      <c r="O210" s="20" t="n">
        <f aca="false">AS210/AS213</f>
        <v>0.0153479155235067</v>
      </c>
      <c r="P210" s="31" t="n">
        <f aca="false">ROUND(K213*O210,0)</f>
        <v>139422</v>
      </c>
      <c r="Q210" s="32" t="n">
        <f aca="false">O210-J210</f>
        <v>0</v>
      </c>
      <c r="R210" s="33" t="n">
        <f aca="false">P210-K210</f>
        <v>0</v>
      </c>
      <c r="T210" s="31"/>
      <c r="U210" s="31"/>
      <c r="V210" s="31"/>
      <c r="W210" s="31"/>
      <c r="X210" s="31"/>
      <c r="Y210" s="31"/>
      <c r="Z210" s="31"/>
      <c r="AB210" s="31" t="n">
        <f aca="false">B210+T210</f>
        <v>5548</v>
      </c>
      <c r="AC210" s="31" t="n">
        <f aca="false">C210+U210</f>
        <v>20</v>
      </c>
      <c r="AD210" s="31" t="n">
        <f aca="false">D210+V210+W210</f>
        <v>295.712737210443</v>
      </c>
      <c r="AE210" s="31" t="n">
        <f aca="false">E210+W210</f>
        <v>189.940009937716</v>
      </c>
      <c r="AF210" s="31" t="n">
        <f aca="false">F210+X210</f>
        <v>11</v>
      </c>
      <c r="AG210" s="31" t="n">
        <f aca="false">I210+Y210+0.33*Z210</f>
        <v>50.64</v>
      </c>
      <c r="AI210" s="34" t="n">
        <f aca="false">IF(AC210&gt;0,AB210/AC210,0)</f>
        <v>277.4</v>
      </c>
      <c r="AJ210" s="35" t="n">
        <f aca="false">EXP((((AI210-AI213)/AI214+2)/4-1.9)^3)</f>
        <v>0.220112204086237</v>
      </c>
      <c r="AK210" s="36" t="n">
        <f aca="false">AB210/AD210</f>
        <v>18.7614509010878</v>
      </c>
      <c r="AL210" s="35" t="n">
        <f aca="false">EXP((((AK210-AK213)/AK214+2)/4-1.9)^3)</f>
        <v>0.0414218893228388</v>
      </c>
      <c r="AM210" s="35" t="n">
        <f aca="false">AE210/AD210</f>
        <v>0.642312575810847</v>
      </c>
      <c r="AN210" s="35" t="n">
        <f aca="false">EXP((((AM210-AM213)/AM214+2)/4-1.9)^3)</f>
        <v>0.105276114958318</v>
      </c>
      <c r="AO210" s="35" t="n">
        <f aca="false">AF210/AD210</f>
        <v>0.0371982624210464</v>
      </c>
      <c r="AP210" s="35" t="n">
        <f aca="false">EXP((((AO210-AO213)/AO214+2)/4-1.9)^3)</f>
        <v>0.0143384296417458</v>
      </c>
      <c r="AQ210" s="35" t="n">
        <f aca="false">AG210/AD210</f>
        <v>0.171247273545617</v>
      </c>
      <c r="AR210" s="35" t="n">
        <f aca="false">EXP((((AQ210-AQ213)/AQ214+2)/4-1.9)^3)</f>
        <v>0.0179642634046057</v>
      </c>
      <c r="AS210" s="25" t="n">
        <f aca="false">0.01*AJ210+0.15*AL210+0.24*AN210+0.25*AP210+0.35*AR210</f>
        <v>0.0435527726313331</v>
      </c>
    </row>
    <row r="211" customFormat="false" ht="13.8" hidden="false" customHeight="false" outlineLevel="0" collapsed="false">
      <c r="A211" s="28" t="s">
        <v>101</v>
      </c>
      <c r="B211" s="29" t="n">
        <v>6796</v>
      </c>
      <c r="C211" s="29" t="n">
        <v>40</v>
      </c>
      <c r="D211" s="29" t="n">
        <v>353.046566418288</v>
      </c>
      <c r="E211" s="29" t="n">
        <v>204.801998850664</v>
      </c>
      <c r="F211" s="29" t="n">
        <v>30</v>
      </c>
      <c r="G211" s="29" t="n">
        <v>61</v>
      </c>
      <c r="H211" s="29" t="n">
        <v>13</v>
      </c>
      <c r="I211" s="29" t="n">
        <v>65.29</v>
      </c>
      <c r="J211" s="30" t="n">
        <v>0.0127221466370463</v>
      </c>
      <c r="K211" s="29" t="n">
        <v>115569</v>
      </c>
      <c r="L211" s="29" t="n">
        <v>1130242</v>
      </c>
      <c r="M211" s="29" t="n">
        <f aca="false">+K211+L211</f>
        <v>1245811</v>
      </c>
      <c r="O211" s="20" t="n">
        <f aca="false">AS211/AS213</f>
        <v>0.0127221466370464</v>
      </c>
      <c r="P211" s="31" t="n">
        <f aca="false">ROUND(K213*O211,0)</f>
        <v>115569</v>
      </c>
      <c r="Q211" s="32" t="n">
        <f aca="false">O211-J211</f>
        <v>0</v>
      </c>
      <c r="R211" s="33" t="n">
        <f aca="false">P211-K211</f>
        <v>0</v>
      </c>
      <c r="T211" s="31"/>
      <c r="U211" s="31"/>
      <c r="V211" s="31"/>
      <c r="W211" s="31"/>
      <c r="X211" s="31"/>
      <c r="Y211" s="31"/>
      <c r="Z211" s="31"/>
      <c r="AB211" s="31" t="n">
        <f aca="false">B211+T211</f>
        <v>6796</v>
      </c>
      <c r="AC211" s="31" t="n">
        <f aca="false">C211+U211</f>
        <v>40</v>
      </c>
      <c r="AD211" s="31" t="n">
        <f aca="false">D211+V211+W211</f>
        <v>353.046566418288</v>
      </c>
      <c r="AE211" s="31" t="n">
        <f aca="false">E211+W211</f>
        <v>204.801998850664</v>
      </c>
      <c r="AF211" s="31" t="n">
        <f aca="false">F211+X211</f>
        <v>30</v>
      </c>
      <c r="AG211" s="31" t="n">
        <f aca="false">I211+Y211+0.33*Z211</f>
        <v>65.29</v>
      </c>
      <c r="AI211" s="34" t="n">
        <f aca="false">IF(AC211&gt;0,AB211/AC211,0)</f>
        <v>169.9</v>
      </c>
      <c r="AJ211" s="35" t="n">
        <f aca="false">EXP((((AI211-AI213)/AI214+2)/4-1.9)^3)</f>
        <v>0.0307642566903263</v>
      </c>
      <c r="AK211" s="36" t="n">
        <f aca="false">AB211/AD211</f>
        <v>19.2495853137632</v>
      </c>
      <c r="AL211" s="35" t="n">
        <f aca="false">EXP((((AK211-AK213)/AK214+2)/4-1.9)^3)</f>
        <v>0.0489281308770422</v>
      </c>
      <c r="AM211" s="35" t="n">
        <f aca="false">AE211/AD211</f>
        <v>0.580099109668202</v>
      </c>
      <c r="AN211" s="35" t="n">
        <f aca="false">EXP((((AM211-AM213)/AM214+2)/4-1.9)^3)</f>
        <v>0.0542312227727189</v>
      </c>
      <c r="AO211" s="35" t="n">
        <f aca="false">AF211/AD211</f>
        <v>0.0849746261643462</v>
      </c>
      <c r="AP211" s="35" t="n">
        <f aca="false">EXP((((AO211-AO213)/AO214+2)/4-1.9)^3)</f>
        <v>0.0340525808721465</v>
      </c>
      <c r="AQ211" s="35" t="n">
        <f aca="false">AG211/AD211</f>
        <v>0.184933111409005</v>
      </c>
      <c r="AR211" s="35" t="n">
        <f aca="false">EXP((((AQ211-AQ213)/AQ214+2)/4-1.9)^3)</f>
        <v>0.0197889389159449</v>
      </c>
      <c r="AS211" s="25" t="n">
        <f aca="false">0.01*AJ211+0.15*AL211+0.24*AN211+0.25*AP211+0.35*AR211</f>
        <v>0.0361016295025294</v>
      </c>
    </row>
    <row r="212" customFormat="false" ht="13.8" hidden="false" customHeight="false" outlineLevel="0" collapsed="false">
      <c r="A212" s="37" t="s">
        <v>102</v>
      </c>
      <c r="B212" s="38" t="n">
        <v>8097</v>
      </c>
      <c r="C212" s="38" t="n">
        <v>32</v>
      </c>
      <c r="D212" s="38" t="n">
        <v>385.386000903435</v>
      </c>
      <c r="E212" s="38" t="n">
        <v>193.597460747204</v>
      </c>
      <c r="F212" s="38" t="n">
        <v>6</v>
      </c>
      <c r="G212" s="38" t="n">
        <v>47</v>
      </c>
      <c r="H212" s="38" t="n">
        <v>10</v>
      </c>
      <c r="I212" s="38" t="n">
        <v>50.3</v>
      </c>
      <c r="J212" s="39" t="n">
        <v>0.00919227880262328</v>
      </c>
      <c r="K212" s="38" t="n">
        <v>83503</v>
      </c>
      <c r="L212" s="38" t="n">
        <v>1149498</v>
      </c>
      <c r="M212" s="38" t="n">
        <f aca="false">+K212+L212</f>
        <v>1233001</v>
      </c>
      <c r="O212" s="20" t="n">
        <f aca="false">AS212/AS213</f>
        <v>0.00919227880262331</v>
      </c>
      <c r="P212" s="31" t="n">
        <f aca="false">ROUND(K213*O212,0)</f>
        <v>83503</v>
      </c>
      <c r="Q212" s="32" t="n">
        <f aca="false">O212-J212</f>
        <v>0</v>
      </c>
      <c r="R212" s="33" t="n">
        <f aca="false">P212-K212</f>
        <v>0</v>
      </c>
      <c r="T212" s="31"/>
      <c r="U212" s="31"/>
      <c r="V212" s="31"/>
      <c r="W212" s="31"/>
      <c r="X212" s="31"/>
      <c r="Y212" s="31"/>
      <c r="Z212" s="31"/>
      <c r="AB212" s="31" t="n">
        <f aca="false">B212+T212</f>
        <v>8097</v>
      </c>
      <c r="AC212" s="31" t="n">
        <f aca="false">C212+U212</f>
        <v>32</v>
      </c>
      <c r="AD212" s="31" t="n">
        <f aca="false">D212+V212+W212</f>
        <v>385.386000903435</v>
      </c>
      <c r="AE212" s="31" t="n">
        <f aca="false">E212+W212</f>
        <v>193.597460747204</v>
      </c>
      <c r="AF212" s="31" t="n">
        <f aca="false">F212+X212</f>
        <v>6</v>
      </c>
      <c r="AG212" s="31" t="n">
        <f aca="false">I212+Y212+0.33*Z212</f>
        <v>50.3</v>
      </c>
      <c r="AI212" s="34" t="n">
        <f aca="false">IF(AC212&gt;0,AB212/AC212,0)</f>
        <v>253.03125</v>
      </c>
      <c r="AJ212" s="35" t="n">
        <f aca="false">EXP((((AI212-AI213)/AI214+2)/4-1.9)^3)</f>
        <v>0.154509418056522</v>
      </c>
      <c r="AK212" s="36" t="n">
        <f aca="false">AB212/AD212</f>
        <v>21.0101041060618</v>
      </c>
      <c r="AL212" s="35" t="n">
        <f aca="false">EXP((((AK212-AK213)/AK214+2)/4-1.9)^3)</f>
        <v>0.0850021084237672</v>
      </c>
      <c r="AM212" s="35" t="n">
        <f aca="false">AE212/AD212</f>
        <v>0.502346894524884</v>
      </c>
      <c r="AN212" s="35" t="n">
        <f aca="false">EXP((((AM212-AM213)/AM214+2)/4-1.9)^3)</f>
        <v>0.0200023965882985</v>
      </c>
      <c r="AO212" s="35" t="n">
        <f aca="false">AF212/AD212</f>
        <v>0.015568806303121</v>
      </c>
      <c r="AP212" s="35" t="n">
        <f aca="false">EXP((((AO212-AO213)/AO214+2)/4-1.9)^3)</f>
        <v>0.00927337091411254</v>
      </c>
      <c r="AQ212" s="35" t="n">
        <f aca="false">AG212/AD212</f>
        <v>0.130518492841165</v>
      </c>
      <c r="AR212" s="35" t="n">
        <f aca="false">EXP((((AQ212-AQ213)/AQ214+2)/4-1.9)^3)</f>
        <v>0.013344562463717</v>
      </c>
      <c r="AS212" s="25" t="n">
        <f aca="false">0.01*AJ212+0.15*AL212+0.24*AN212+0.25*AP212+0.35*AR212</f>
        <v>0.026084925216151</v>
      </c>
    </row>
    <row r="213" customFormat="false" ht="13.8" hidden="false" customHeight="false" outlineLevel="0" collapsed="false">
      <c r="A213" s="46" t="s">
        <v>66</v>
      </c>
      <c r="B213" s="47" t="n">
        <f aca="false">+SUM(B188:B212)</f>
        <v>253764</v>
      </c>
      <c r="C213" s="47" t="n">
        <f aca="false">+SUM(C188:C212)</f>
        <v>1202</v>
      </c>
      <c r="D213" s="47" t="n">
        <f aca="false">+SUM(D188:D212)</f>
        <v>13787.3774675325</v>
      </c>
      <c r="E213" s="47" t="n">
        <f aca="false">+SUM(E188:E212)</f>
        <v>8491.53642028316</v>
      </c>
      <c r="F213" s="47" t="n">
        <f aca="false">+SUM(F188:F212)</f>
        <v>2657</v>
      </c>
      <c r="G213" s="47" t="n">
        <f aca="false">+SUM(G188:G212)</f>
        <v>6887</v>
      </c>
      <c r="H213" s="47" t="n">
        <f aca="false">+SUM(H188:H212)</f>
        <v>783</v>
      </c>
      <c r="I213" s="47" t="n">
        <f aca="false">+SUM(I188:I212)</f>
        <v>7145.39</v>
      </c>
      <c r="J213" s="48" t="n">
        <f aca="false">+SUM(J188:J212)</f>
        <v>1</v>
      </c>
      <c r="K213" s="47" t="n">
        <f aca="false">+SUM(K188:K212)</f>
        <v>9084081</v>
      </c>
      <c r="L213" s="47" t="n">
        <f aca="false">SUM(L188:L212)</f>
        <v>172597546</v>
      </c>
      <c r="M213" s="47" t="n">
        <f aca="false">SUM(M188:M212)</f>
        <v>181681627</v>
      </c>
      <c r="O213" s="50" t="n">
        <f aca="false">SUM(O188:O212)</f>
        <v>1</v>
      </c>
      <c r="P213" s="51" t="n">
        <f aca="false">SUM(P188:P212)</f>
        <v>9084082</v>
      </c>
      <c r="Q213" s="52" t="n">
        <f aca="false">O213-J215</f>
        <v>1</v>
      </c>
      <c r="R213" s="53" t="n">
        <f aca="false">P213-K213</f>
        <v>1</v>
      </c>
      <c r="AI213" s="54" t="n">
        <f aca="false">AVERAGE(AI188:AI212)</f>
        <v>203.72130055195</v>
      </c>
      <c r="AJ213" s="55"/>
      <c r="AK213" s="56" t="n">
        <f aca="false">AVERAGE(AK188:AK212)</f>
        <v>20.0914540571291</v>
      </c>
      <c r="AL213" s="55"/>
      <c r="AM213" s="55" t="n">
        <f aca="false">AVERAGE(AM188:AM212)</f>
        <v>0.595103914495848</v>
      </c>
      <c r="AN213" s="55"/>
      <c r="AO213" s="55" t="n">
        <f aca="false">AVERAGE(AO188:AO212)</f>
        <v>0.125606290594339</v>
      </c>
      <c r="AP213" s="55"/>
      <c r="AQ213" s="55" t="n">
        <f aca="false">AVERAGE(AQ188:AQ212)</f>
        <v>0.373413118066336</v>
      </c>
      <c r="AR213" s="55"/>
      <c r="AS213" s="25" t="n">
        <f aca="false">SUM(AS188:AS212)</f>
        <v>2.83769952764127</v>
      </c>
    </row>
    <row r="214" s="57" customFormat="true" ht="13.8" hidden="false" customHeight="false" outlineLevel="0" collapsed="false">
      <c r="A214" s="57" t="s">
        <v>67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58" t="n">
        <f aca="false">_xlfn.STDEV.P(AI188:AI212)</f>
        <v>73.1426899345754</v>
      </c>
      <c r="AJ214" s="1"/>
      <c r="AK214" s="59" t="n">
        <f aca="false">_xlfn.STDEV.P(AK188:AK212)</f>
        <v>4.67362240916885</v>
      </c>
      <c r="AL214" s="1"/>
      <c r="AM214" s="27" t="n">
        <f aca="false">_xlfn.STDEV.P(AM188:AM212)</f>
        <v>0.132011638297646</v>
      </c>
      <c r="AN214" s="1"/>
      <c r="AO214" s="27" t="n">
        <f aca="false">_xlfn.STDEV.P(AO188:AO212)</f>
        <v>0.100854928276749</v>
      </c>
      <c r="AP214" s="27"/>
      <c r="AQ214" s="27" t="n">
        <f aca="false">_xlfn.STDEV.P(AQ188:AQ212)</f>
        <v>0.266064585382024</v>
      </c>
      <c r="AR214" s="1"/>
      <c r="AS214" s="27"/>
      <c r="AMJ214" s="0"/>
    </row>
    <row r="215" s="57" customFormat="true" ht="13.8" hidden="false" customHeight="false" outlineLevel="0" collapsed="false">
      <c r="A215" s="57" t="s">
        <v>68</v>
      </c>
      <c r="O215" s="1"/>
      <c r="P215" s="1"/>
      <c r="Q215" s="1"/>
      <c r="R215" s="1"/>
      <c r="T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MJ215" s="0"/>
    </row>
    <row r="216" customFormat="false" ht="13.8" hidden="false" customHeight="false" outlineLevel="0" collapsed="false">
      <c r="A216" s="67"/>
      <c r="B216" s="49" t="n">
        <f aca="false">SUM(B188:B212)-B213</f>
        <v>0</v>
      </c>
      <c r="C216" s="49" t="n">
        <f aca="false">SUM(C188:C212)-C213</f>
        <v>0</v>
      </c>
      <c r="D216" s="49" t="n">
        <f aca="false">SUM(D188:D212)-D213</f>
        <v>0</v>
      </c>
      <c r="E216" s="49" t="n">
        <f aca="false">SUM(E188:E212)-E213</f>
        <v>0</v>
      </c>
      <c r="F216" s="49" t="n">
        <f aca="false">SUM(F188:F212)-F213</f>
        <v>0</v>
      </c>
      <c r="G216" s="49" t="n">
        <f aca="false">SUM(G188:G212)-G213</f>
        <v>0</v>
      </c>
      <c r="H216" s="49" t="n">
        <f aca="false">SUM(H188:H212)-H213</f>
        <v>0</v>
      </c>
      <c r="I216" s="49" t="n">
        <f aca="false">SUM(I188:I212)-I213</f>
        <v>0</v>
      </c>
      <c r="J216" s="49" t="n">
        <f aca="false">SUM(J188:J212)-J213</f>
        <v>0</v>
      </c>
      <c r="K216" s="49" t="n">
        <f aca="false">SUM(K188:K212)-K213</f>
        <v>0</v>
      </c>
      <c r="L216" s="49" t="n">
        <f aca="false">SUM(L188:L212)-L213</f>
        <v>0</v>
      </c>
      <c r="M216" s="49" t="n">
        <f aca="false">SUM(M188:M212)-M213</f>
        <v>0</v>
      </c>
    </row>
    <row r="217" customFormat="false" ht="13.8" hidden="false" customHeight="false" outlineLevel="0" collapsed="false">
      <c r="A217" s="6" t="s">
        <v>139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customFormat="false" ht="13.8" hidden="false" customHeight="false" outlineLevel="0" collapsed="false">
      <c r="A218" s="6" t="s">
        <v>140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customFormat="false" ht="9" hidden="false" customHeight="true" outlineLevel="0" collapsed="false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</row>
    <row r="220" customFormat="false" ht="13.8" hidden="false" customHeight="true" outlineLevel="0" collapsed="false">
      <c r="A220" s="7" t="s">
        <v>8</v>
      </c>
      <c r="B220" s="8" t="s">
        <v>9</v>
      </c>
      <c r="C220" s="8"/>
      <c r="D220" s="8"/>
      <c r="E220" s="8"/>
      <c r="F220" s="8"/>
      <c r="G220" s="8"/>
      <c r="H220" s="8"/>
      <c r="I220" s="8"/>
      <c r="J220" s="7" t="s">
        <v>10</v>
      </c>
      <c r="K220" s="7" t="s">
        <v>11</v>
      </c>
      <c r="L220" s="7" t="s">
        <v>12</v>
      </c>
      <c r="M220" s="7" t="s">
        <v>13</v>
      </c>
      <c r="O220" s="9" t="s">
        <v>14</v>
      </c>
      <c r="P220" s="9" t="s">
        <v>15</v>
      </c>
      <c r="Q220" s="9" t="s">
        <v>16</v>
      </c>
      <c r="R220" s="9" t="s">
        <v>17</v>
      </c>
      <c r="T220" s="10" t="s">
        <v>18</v>
      </c>
      <c r="U220" s="10"/>
      <c r="V220" s="10"/>
      <c r="W220" s="10"/>
      <c r="X220" s="10"/>
      <c r="Y220" s="10"/>
      <c r="Z220" s="10"/>
      <c r="AB220" s="10" t="s">
        <v>19</v>
      </c>
      <c r="AC220" s="10"/>
      <c r="AD220" s="10"/>
      <c r="AE220" s="10"/>
      <c r="AF220" s="10"/>
      <c r="AG220" s="10"/>
      <c r="AI220" s="11" t="s">
        <v>20</v>
      </c>
      <c r="AJ220" s="11"/>
      <c r="AK220" s="11" t="s">
        <v>21</v>
      </c>
      <c r="AL220" s="11"/>
      <c r="AM220" s="11" t="s">
        <v>22</v>
      </c>
      <c r="AN220" s="11"/>
      <c r="AO220" s="12" t="s">
        <v>23</v>
      </c>
      <c r="AP220" s="12"/>
      <c r="AQ220" s="11" t="s">
        <v>24</v>
      </c>
      <c r="AR220" s="11"/>
      <c r="AS220" s="13" t="s">
        <v>25</v>
      </c>
    </row>
    <row r="221" customFormat="false" ht="43.35" hidden="false" customHeight="false" outlineLevel="0" collapsed="false">
      <c r="A221" s="7"/>
      <c r="B221" s="14" t="s">
        <v>141</v>
      </c>
      <c r="C221" s="14" t="s">
        <v>142</v>
      </c>
      <c r="D221" s="14" t="s">
        <v>143</v>
      </c>
      <c r="E221" s="14" t="s">
        <v>144</v>
      </c>
      <c r="F221" s="14" t="s">
        <v>145</v>
      </c>
      <c r="G221" s="14" t="s">
        <v>146</v>
      </c>
      <c r="H221" s="14" t="s">
        <v>147</v>
      </c>
      <c r="I221" s="7" t="s">
        <v>33</v>
      </c>
      <c r="J221" s="7"/>
      <c r="K221" s="7"/>
      <c r="L221" s="7"/>
      <c r="M221" s="7"/>
      <c r="O221" s="9"/>
      <c r="P221" s="9"/>
      <c r="Q221" s="9"/>
      <c r="R221" s="9"/>
      <c r="T221" s="15" t="s">
        <v>26</v>
      </c>
      <c r="U221" s="15" t="s">
        <v>27</v>
      </c>
      <c r="V221" s="15" t="s">
        <v>34</v>
      </c>
      <c r="W221" s="15" t="s">
        <v>29</v>
      </c>
      <c r="X221" s="15" t="s">
        <v>30</v>
      </c>
      <c r="Y221" s="15" t="s">
        <v>31</v>
      </c>
      <c r="Z221" s="16" t="s">
        <v>32</v>
      </c>
      <c r="AB221" s="15" t="s">
        <v>26</v>
      </c>
      <c r="AC221" s="15" t="s">
        <v>27</v>
      </c>
      <c r="AD221" s="15" t="s">
        <v>35</v>
      </c>
      <c r="AE221" s="15" t="s">
        <v>29</v>
      </c>
      <c r="AF221" s="15" t="s">
        <v>30</v>
      </c>
      <c r="AG221" s="16" t="s">
        <v>31</v>
      </c>
      <c r="AI221" s="11" t="s">
        <v>36</v>
      </c>
      <c r="AJ221" s="12" t="s">
        <v>37</v>
      </c>
      <c r="AK221" s="11" t="s">
        <v>36</v>
      </c>
      <c r="AL221" s="12" t="s">
        <v>37</v>
      </c>
      <c r="AM221" s="11" t="s">
        <v>36</v>
      </c>
      <c r="AN221" s="12" t="s">
        <v>37</v>
      </c>
      <c r="AO221" s="11" t="s">
        <v>36</v>
      </c>
      <c r="AP221" s="12" t="s">
        <v>37</v>
      </c>
      <c r="AQ221" s="11" t="s">
        <v>36</v>
      </c>
      <c r="AR221" s="12" t="s">
        <v>37</v>
      </c>
      <c r="AS221" s="12" t="s">
        <v>38</v>
      </c>
    </row>
    <row r="222" customFormat="false" ht="13.8" hidden="false" customHeight="false" outlineLevel="0" collapsed="false">
      <c r="A222" s="17" t="s">
        <v>78</v>
      </c>
      <c r="B222" s="18" t="n">
        <v>27024</v>
      </c>
      <c r="C222" s="18" t="n">
        <v>68</v>
      </c>
      <c r="D222" s="18" t="n">
        <v>1743.15519936718</v>
      </c>
      <c r="E222" s="18" t="n">
        <v>1065.9772287208</v>
      </c>
      <c r="F222" s="18" t="n">
        <v>657</v>
      </c>
      <c r="G222" s="18" t="n">
        <v>1384</v>
      </c>
      <c r="H222" s="18" t="n">
        <v>174</v>
      </c>
      <c r="I222" s="18" t="n">
        <v>1441.42</v>
      </c>
      <c r="J222" s="19" t="n">
        <v>0.145811480585786</v>
      </c>
      <c r="K222" s="18" t="n">
        <v>1225932</v>
      </c>
      <c r="L222" s="18" t="n">
        <v>31780038</v>
      </c>
      <c r="M222" s="18" t="n">
        <f aca="false">+K222+L222</f>
        <v>33005970</v>
      </c>
      <c r="O222" s="20" t="n">
        <f aca="false">AS222/AS247</f>
        <v>0.145811480585786</v>
      </c>
      <c r="P222" s="21" t="n">
        <f aca="false">ROUND(K247*O222,0)</f>
        <v>1225932</v>
      </c>
      <c r="Q222" s="22" t="n">
        <f aca="false">O222-J222</f>
        <v>0</v>
      </c>
      <c r="R222" s="23" t="n">
        <f aca="false">P222-K222</f>
        <v>0</v>
      </c>
      <c r="T222" s="21"/>
      <c r="U222" s="21"/>
      <c r="V222" s="21"/>
      <c r="W222" s="21"/>
      <c r="X222" s="21"/>
      <c r="Y222" s="21"/>
      <c r="Z222" s="21"/>
      <c r="AB222" s="21" t="n">
        <f aca="false">B222+T222</f>
        <v>27024</v>
      </c>
      <c r="AC222" s="21" t="n">
        <f aca="false">C222+U222</f>
        <v>68</v>
      </c>
      <c r="AD222" s="21" t="n">
        <f aca="false">D222+V222+W222</f>
        <v>1743.15519936718</v>
      </c>
      <c r="AE222" s="21" t="n">
        <f aca="false">E222+W222</f>
        <v>1065.9772287208</v>
      </c>
      <c r="AF222" s="21" t="n">
        <f aca="false">F222+X222</f>
        <v>657</v>
      </c>
      <c r="AG222" s="21" t="n">
        <f aca="false">I222+Y222+0.33*Z222</f>
        <v>1441.42</v>
      </c>
      <c r="AI222" s="24" t="n">
        <f aca="false">IF(AC222&gt;0,AB222/AC222,0)</f>
        <v>397.411764705882</v>
      </c>
      <c r="AJ222" s="25" t="n">
        <f aca="false">EXP((((AI222-AI247)/AI248+2)/4-1.9)^3)</f>
        <v>0.541702551126099</v>
      </c>
      <c r="AK222" s="26" t="n">
        <f aca="false">AB222/AD222</f>
        <v>15.5029225222233</v>
      </c>
      <c r="AL222" s="25" t="n">
        <f aca="false">EXP((((AK222-AK247)/AK248+2)/4-1.9)^3)</f>
        <v>0.0162754808026331</v>
      </c>
      <c r="AM222" s="25" t="n">
        <f aca="false">AE222/AD222</f>
        <v>0.611521698760838</v>
      </c>
      <c r="AN222" s="25" t="n">
        <f aca="false">EXP((((AM222-AM247)/AM248+2)/4-1.9)^3)</f>
        <v>0.0996747994625049</v>
      </c>
      <c r="AO222" s="25" t="n">
        <f aca="false">AF222/AD222</f>
        <v>0.376902756701476</v>
      </c>
      <c r="AP222" s="25" t="n">
        <f aca="false">EXP((((AO222-AO247)/AO248+2)/4-1.9)^3)</f>
        <v>0.694302890991734</v>
      </c>
      <c r="AQ222" s="25" t="n">
        <f aca="false">AG222/AD222</f>
        <v>0.826902848652422</v>
      </c>
      <c r="AR222" s="25" t="n">
        <f aca="false">EXP((((AQ222-AQ247)/AQ248+2)/4-1.9)^3)</f>
        <v>0.587701747931098</v>
      </c>
      <c r="AS222" s="25" t="n">
        <f aca="false">0.01*AJ222+0.15*AL222+0.24*AN222+0.25*AP222+0.35*AR222</f>
        <v>0.411051634026475</v>
      </c>
    </row>
    <row r="223" customFormat="false" ht="13.8" hidden="false" customHeight="false" outlineLevel="0" collapsed="false">
      <c r="A223" s="28" t="s">
        <v>79</v>
      </c>
      <c r="B223" s="29" t="n">
        <v>19836</v>
      </c>
      <c r="C223" s="29" t="n">
        <v>43</v>
      </c>
      <c r="D223" s="29" t="n">
        <v>1802.94024678234</v>
      </c>
      <c r="E223" s="29" t="n">
        <v>1100.49545322856</v>
      </c>
      <c r="F223" s="29" t="n">
        <v>521</v>
      </c>
      <c r="G223" s="29" t="n">
        <v>1195</v>
      </c>
      <c r="H223" s="29" t="n">
        <v>134</v>
      </c>
      <c r="I223" s="29" t="n">
        <v>1239.22</v>
      </c>
      <c r="J223" s="30" t="n">
        <v>0.0986193054233897</v>
      </c>
      <c r="K223" s="29" t="n">
        <v>829157</v>
      </c>
      <c r="L223" s="29" t="n">
        <v>20131198</v>
      </c>
      <c r="M223" s="29" t="n">
        <f aca="false">+K223+L223</f>
        <v>20960355</v>
      </c>
      <c r="O223" s="20" t="n">
        <f aca="false">AS223/AS247</f>
        <v>0.0986193054233897</v>
      </c>
      <c r="P223" s="31" t="n">
        <f aca="false">ROUND(K247*O223,0)</f>
        <v>829157</v>
      </c>
      <c r="Q223" s="32" t="n">
        <f aca="false">O223-J223</f>
        <v>0</v>
      </c>
      <c r="R223" s="33" t="n">
        <f aca="false">P223-K223</f>
        <v>0</v>
      </c>
      <c r="T223" s="31"/>
      <c r="U223" s="31"/>
      <c r="V223" s="31"/>
      <c r="W223" s="31"/>
      <c r="X223" s="31"/>
      <c r="Y223" s="31"/>
      <c r="Z223" s="31"/>
      <c r="AB223" s="31" t="n">
        <f aca="false">B223+T223</f>
        <v>19836</v>
      </c>
      <c r="AC223" s="31" t="n">
        <f aca="false">C223+U223</f>
        <v>43</v>
      </c>
      <c r="AD223" s="31" t="n">
        <f aca="false">D223+V223+W223</f>
        <v>1802.94024678234</v>
      </c>
      <c r="AE223" s="31" t="n">
        <f aca="false">E223+W223</f>
        <v>1100.49545322856</v>
      </c>
      <c r="AF223" s="31" t="n">
        <f aca="false">F223+X223</f>
        <v>521</v>
      </c>
      <c r="AG223" s="31" t="n">
        <f aca="false">I223+Y223+0.33*Z223</f>
        <v>1239.22</v>
      </c>
      <c r="AI223" s="34" t="n">
        <f aca="false">IF(AC223&gt;0,AB223/AC223,0)</f>
        <v>461.302325581395</v>
      </c>
      <c r="AJ223" s="35" t="n">
        <f aca="false">EXP((((AI223-AI247)/AI248+2)/4-1.9)^3)</f>
        <v>0.746086389772055</v>
      </c>
      <c r="AK223" s="36" t="n">
        <f aca="false">AB223/AD223</f>
        <v>11.0020285117051</v>
      </c>
      <c r="AL223" s="35" t="n">
        <f aca="false">EXP((((AK223-AK247)/AK248+2)/4-1.9)^3)</f>
        <v>0.00299813235314851</v>
      </c>
      <c r="AM223" s="35" t="n">
        <f aca="false">AE223/AD223</f>
        <v>0.61038931001323</v>
      </c>
      <c r="AN223" s="35" t="n">
        <f aca="false">EXP((((AM223-AM247)/AM248+2)/4-1.9)^3)</f>
        <v>0.0986957006208873</v>
      </c>
      <c r="AO223" s="35" t="n">
        <f aca="false">AF223/AD223</f>
        <v>0.288972416545593</v>
      </c>
      <c r="AP223" s="35" t="n">
        <f aca="false">EXP((((AO223-AO247)/AO248+2)/4-1.9)^3)</f>
        <v>0.429447879853916</v>
      </c>
      <c r="AQ223" s="35" t="n">
        <f aca="false">AG223/AD223</f>
        <v>0.687332817719058</v>
      </c>
      <c r="AR223" s="35" t="n">
        <f aca="false">EXP((((AQ223-AQ247)/AQ248+2)/4-1.9)^3)</f>
        <v>0.397298385069744</v>
      </c>
      <c r="AS223" s="25" t="n">
        <f aca="false">0.01*AJ223+0.15*AL223+0.24*AN223+0.25*AP223+0.35*AR223</f>
        <v>0.278013956637595</v>
      </c>
    </row>
    <row r="224" customFormat="false" ht="13.8" hidden="false" customHeight="false" outlineLevel="0" collapsed="false">
      <c r="A224" s="28" t="s">
        <v>80</v>
      </c>
      <c r="B224" s="29" t="n">
        <v>23130</v>
      </c>
      <c r="C224" s="29" t="n">
        <v>104</v>
      </c>
      <c r="D224" s="29" t="n">
        <v>1294.59564182884</v>
      </c>
      <c r="E224" s="29" t="n">
        <v>908.902460010657</v>
      </c>
      <c r="F224" s="29" t="n">
        <v>274</v>
      </c>
      <c r="G224" s="29" t="n">
        <v>673</v>
      </c>
      <c r="H224" s="29" t="n">
        <v>43</v>
      </c>
      <c r="I224" s="29" t="n">
        <v>687.19</v>
      </c>
      <c r="J224" s="30" t="n">
        <v>0.0650784806412471</v>
      </c>
      <c r="K224" s="29" t="n">
        <v>547157</v>
      </c>
      <c r="L224" s="29" t="n">
        <v>11888419</v>
      </c>
      <c r="M224" s="29" t="n">
        <f aca="false">+K224+L224</f>
        <v>12435576</v>
      </c>
      <c r="O224" s="20" t="n">
        <f aca="false">AS224/AS247</f>
        <v>0.0650784806412471</v>
      </c>
      <c r="P224" s="31" t="n">
        <f aca="false">ROUND(K247*O224,0)</f>
        <v>547157</v>
      </c>
      <c r="Q224" s="32" t="n">
        <f aca="false">O224-J224</f>
        <v>0</v>
      </c>
      <c r="R224" s="33" t="n">
        <f aca="false">P224-K224</f>
        <v>0</v>
      </c>
      <c r="T224" s="31"/>
      <c r="U224" s="31"/>
      <c r="V224" s="31"/>
      <c r="W224" s="31"/>
      <c r="X224" s="31"/>
      <c r="Y224" s="31"/>
      <c r="Z224" s="31"/>
      <c r="AB224" s="31" t="n">
        <f aca="false">B224+T224</f>
        <v>23130</v>
      </c>
      <c r="AC224" s="31" t="n">
        <f aca="false">C224+U224</f>
        <v>104</v>
      </c>
      <c r="AD224" s="31" t="n">
        <f aca="false">D224+V224+W224</f>
        <v>1294.59564182884</v>
      </c>
      <c r="AE224" s="31" t="n">
        <f aca="false">E224+W224</f>
        <v>908.902460010657</v>
      </c>
      <c r="AF224" s="31" t="n">
        <f aca="false">F224+X224</f>
        <v>274</v>
      </c>
      <c r="AG224" s="31" t="n">
        <f aca="false">I224+Y224+0.33*Z224</f>
        <v>687.19</v>
      </c>
      <c r="AI224" s="34" t="n">
        <f aca="false">IF(AC224&gt;0,AB224/AC224,0)</f>
        <v>222.403846153846</v>
      </c>
      <c r="AJ224" s="35" t="n">
        <f aca="false">EXP((((AI224-AI247)/AI248+2)/4-1.9)^3)</f>
        <v>0.0820513591390768</v>
      </c>
      <c r="AK224" s="36" t="n">
        <f aca="false">AB224/AD224</f>
        <v>17.8665826244594</v>
      </c>
      <c r="AL224" s="35" t="n">
        <f aca="false">EXP((((AK224-AK247)/AK248+2)/4-1.9)^3)</f>
        <v>0.0340907776352112</v>
      </c>
      <c r="AM224" s="35" t="n">
        <f aca="false">AE224/AD224</f>
        <v>0.702074401182655</v>
      </c>
      <c r="AN224" s="35" t="n">
        <f aca="false">EXP((((AM224-AM247)/AM248+2)/4-1.9)^3)</f>
        <v>0.201091993747138</v>
      </c>
      <c r="AO224" s="35" t="n">
        <f aca="false">AF224/AD224</f>
        <v>0.211649098102113</v>
      </c>
      <c r="AP224" s="35" t="n">
        <f aca="false">EXP((((AO224-AO247)/AO248+2)/4-1.9)^3)</f>
        <v>0.219746217060662</v>
      </c>
      <c r="AQ224" s="35" t="n">
        <f aca="false">AG224/AD224</f>
        <v>0.530814393156172</v>
      </c>
      <c r="AR224" s="35" t="n">
        <f aca="false">EXP((((AQ224-AQ247)/AQ248+2)/4-1.9)^3)</f>
        <v>0.21236434901891</v>
      </c>
      <c r="AS224" s="25" t="n">
        <f aca="false">0.01*AJ224+0.15*AL224+0.24*AN224+0.25*AP224+0.35*AR224</f>
        <v>0.183460285157769</v>
      </c>
    </row>
    <row r="225" customFormat="false" ht="13.8" hidden="false" customHeight="false" outlineLevel="0" collapsed="false">
      <c r="A225" s="28" t="s">
        <v>81</v>
      </c>
      <c r="B225" s="29" t="n">
        <v>13293</v>
      </c>
      <c r="C225" s="29" t="n">
        <v>58</v>
      </c>
      <c r="D225" s="29" t="n">
        <v>550.409533711333</v>
      </c>
      <c r="E225" s="29" t="n">
        <v>394.908055118092</v>
      </c>
      <c r="F225" s="29" t="n">
        <v>95</v>
      </c>
      <c r="G225" s="29" t="n">
        <v>220</v>
      </c>
      <c r="H225" s="29" t="n">
        <v>39</v>
      </c>
      <c r="I225" s="29" t="n">
        <v>232.87</v>
      </c>
      <c r="J225" s="30" t="n">
        <v>0.0551333555163613</v>
      </c>
      <c r="K225" s="29" t="n">
        <v>463542</v>
      </c>
      <c r="L225" s="29" t="n">
        <v>8955797</v>
      </c>
      <c r="M225" s="29" t="n">
        <f aca="false">+K225+L225</f>
        <v>9419339</v>
      </c>
      <c r="O225" s="20" t="n">
        <f aca="false">AS225/AS247</f>
        <v>0.0551333555163613</v>
      </c>
      <c r="P225" s="31" t="n">
        <f aca="false">ROUND(K247*O225,0)</f>
        <v>463542</v>
      </c>
      <c r="Q225" s="32" t="n">
        <f aca="false">O225-J225</f>
        <v>0</v>
      </c>
      <c r="R225" s="33" t="n">
        <f aca="false">P225-K225</f>
        <v>0</v>
      </c>
      <c r="T225" s="31"/>
      <c r="U225" s="31"/>
      <c r="V225" s="31"/>
      <c r="W225" s="31"/>
      <c r="X225" s="31"/>
      <c r="Y225" s="31"/>
      <c r="Z225" s="31"/>
      <c r="AB225" s="31" t="n">
        <f aca="false">B225+T225</f>
        <v>13293</v>
      </c>
      <c r="AC225" s="31" t="n">
        <f aca="false">C225+U225</f>
        <v>58</v>
      </c>
      <c r="AD225" s="31" t="n">
        <f aca="false">D225+V225+W225</f>
        <v>550.409533711333</v>
      </c>
      <c r="AE225" s="31" t="n">
        <f aca="false">E225+W225</f>
        <v>394.908055118092</v>
      </c>
      <c r="AF225" s="31" t="n">
        <f aca="false">F225+X225</f>
        <v>95</v>
      </c>
      <c r="AG225" s="31" t="n">
        <f aca="false">I225+Y225+0.33*Z225</f>
        <v>232.87</v>
      </c>
      <c r="AI225" s="34" t="n">
        <f aca="false">IF(AC225&gt;0,AB225/AC225,0)</f>
        <v>229.189655172414</v>
      </c>
      <c r="AJ225" s="35" t="n">
        <f aca="false">EXP((((AI225-AI247)/AI248+2)/4-1.9)^3)</f>
        <v>0.0913399936005098</v>
      </c>
      <c r="AK225" s="36" t="n">
        <f aca="false">AB225/AD225</f>
        <v>24.151107831231</v>
      </c>
      <c r="AL225" s="35" t="n">
        <f aca="false">EXP((((AK225-AK247)/AK248+2)/4-1.9)^3)</f>
        <v>0.156596551607744</v>
      </c>
      <c r="AM225" s="35" t="n">
        <f aca="false">AE225/AD225</f>
        <v>0.717480404918286</v>
      </c>
      <c r="AN225" s="35" t="n">
        <f aca="false">EXP((((AM225-AM247)/AM248+2)/4-1.9)^3)</f>
        <v>0.222908726249727</v>
      </c>
      <c r="AO225" s="35" t="n">
        <f aca="false">AF225/AD225</f>
        <v>0.172598754529974</v>
      </c>
      <c r="AP225" s="35" t="n">
        <f aca="false">EXP((((AO225-AO247)/AO248+2)/4-1.9)^3)</f>
        <v>0.141065260578711</v>
      </c>
      <c r="AQ225" s="35" t="n">
        <f aca="false">AG225/AD225</f>
        <v>0.423084968077843</v>
      </c>
      <c r="AR225" s="35" t="n">
        <f aca="false">EXP((((AQ225-AQ247)/AQ248+2)/4-1.9)^3)</f>
        <v>0.120734476196808</v>
      </c>
      <c r="AS225" s="25" t="n">
        <f aca="false">0.01*AJ225+0.15*AL225+0.24*AN225+0.25*AP225+0.35*AR225</f>
        <v>0.155424358790662</v>
      </c>
    </row>
    <row r="226" customFormat="false" ht="13.8" hidden="false" customHeight="false" outlineLevel="0" collapsed="false">
      <c r="A226" s="28" t="s">
        <v>82</v>
      </c>
      <c r="B226" s="29" t="n">
        <v>16506</v>
      </c>
      <c r="C226" s="29" t="n">
        <v>103</v>
      </c>
      <c r="D226" s="29" t="n">
        <v>492.310418314822</v>
      </c>
      <c r="E226" s="29" t="n">
        <v>258.781512298075</v>
      </c>
      <c r="F226" s="29" t="n">
        <v>102</v>
      </c>
      <c r="G226" s="29" t="n">
        <v>260</v>
      </c>
      <c r="H226" s="29" t="n">
        <v>5</v>
      </c>
      <c r="I226" s="29" t="n">
        <v>261.65</v>
      </c>
      <c r="J226" s="30" t="n">
        <v>0.0793283157204555</v>
      </c>
      <c r="K226" s="29" t="n">
        <v>666965</v>
      </c>
      <c r="L226" s="29" t="n">
        <v>8622355</v>
      </c>
      <c r="M226" s="29" t="n">
        <f aca="false">+K226+L226</f>
        <v>9289320</v>
      </c>
      <c r="O226" s="20" t="n">
        <f aca="false">AS226/AS247</f>
        <v>0.0793283157204555</v>
      </c>
      <c r="P226" s="31" t="n">
        <f aca="false">ROUND(K247*O226,0)</f>
        <v>666965</v>
      </c>
      <c r="Q226" s="32" t="n">
        <f aca="false">O226-J226</f>
        <v>0</v>
      </c>
      <c r="R226" s="33" t="n">
        <f aca="false">P226-K226</f>
        <v>0</v>
      </c>
      <c r="T226" s="31"/>
      <c r="U226" s="31"/>
      <c r="V226" s="31"/>
      <c r="W226" s="31"/>
      <c r="X226" s="31"/>
      <c r="Y226" s="31"/>
      <c r="Z226" s="31"/>
      <c r="AB226" s="31" t="n">
        <f aca="false">B226+T226</f>
        <v>16506</v>
      </c>
      <c r="AC226" s="31" t="n">
        <f aca="false">C226+U226</f>
        <v>103</v>
      </c>
      <c r="AD226" s="31" t="n">
        <f aca="false">D226+V226+W226</f>
        <v>492.310418314822</v>
      </c>
      <c r="AE226" s="31" t="n">
        <f aca="false">E226+W226</f>
        <v>258.781512298075</v>
      </c>
      <c r="AF226" s="31" t="n">
        <f aca="false">F226+X226</f>
        <v>102</v>
      </c>
      <c r="AG226" s="31" t="n">
        <f aca="false">I226+Y226+0.33*Z226</f>
        <v>261.65</v>
      </c>
      <c r="AI226" s="34" t="n">
        <f aca="false">IF(AC226&gt;0,AB226/AC226,0)</f>
        <v>160.252427184466</v>
      </c>
      <c r="AJ226" s="35" t="n">
        <f aca="false">EXP((((AI226-AI247)/AI248+2)/4-1.9)^3)</f>
        <v>0.0263754474551936</v>
      </c>
      <c r="AK226" s="36" t="n">
        <f aca="false">AB226/AD226</f>
        <v>33.5276268507582</v>
      </c>
      <c r="AL226" s="35" t="n">
        <f aca="false">EXP((((AK226-AK247)/AK248+2)/4-1.9)^3)</f>
        <v>0.573130347673606</v>
      </c>
      <c r="AM226" s="35" t="n">
        <f aca="false">AE226/AD226</f>
        <v>0.525647036241654</v>
      </c>
      <c r="AN226" s="35" t="n">
        <f aca="false">EXP((((AM226-AM247)/AM248+2)/4-1.9)^3)</f>
        <v>0.0434096509263837</v>
      </c>
      <c r="AO226" s="35" t="n">
        <f aca="false">AF226/AD226</f>
        <v>0.207186352767317</v>
      </c>
      <c r="AP226" s="35" t="n">
        <f aca="false">EXP((((AO226-AO247)/AO248+2)/4-1.9)^3)</f>
        <v>0.209685441596072</v>
      </c>
      <c r="AQ226" s="35" t="n">
        <f aca="false">AG226/AD226</f>
        <v>0.53147361962322</v>
      </c>
      <c r="AR226" s="35" t="n">
        <f aca="false">EXP((((AQ226-AQ247)/AQ248+2)/4-1.9)^3)</f>
        <v>0.213024209757678</v>
      </c>
      <c r="AS226" s="25" t="n">
        <f aca="false">0.01*AJ226+0.15*AL226+0.24*AN226+0.25*AP226+0.35*AR226</f>
        <v>0.22363145666213</v>
      </c>
    </row>
    <row r="227" customFormat="false" ht="13.8" hidden="false" customHeight="false" outlineLevel="0" collapsed="false">
      <c r="A227" s="28" t="s">
        <v>83</v>
      </c>
      <c r="B227" s="29" t="n">
        <v>19664</v>
      </c>
      <c r="C227" s="29" t="n">
        <v>64</v>
      </c>
      <c r="D227" s="29" t="n">
        <v>875.963553819899</v>
      </c>
      <c r="E227" s="29" t="n">
        <v>593.486216691619</v>
      </c>
      <c r="F227" s="29" t="n">
        <v>154</v>
      </c>
      <c r="G227" s="29" t="n">
        <v>313</v>
      </c>
      <c r="H227" s="29" t="n">
        <v>25</v>
      </c>
      <c r="I227" s="29" t="n">
        <v>321.25</v>
      </c>
      <c r="J227" s="30" t="n">
        <v>0.0447805728391969</v>
      </c>
      <c r="K227" s="29" t="n">
        <v>376499</v>
      </c>
      <c r="L227" s="29" t="n">
        <v>10171585</v>
      </c>
      <c r="M227" s="29" t="n">
        <f aca="false">+K227+L227</f>
        <v>10548084</v>
      </c>
      <c r="O227" s="20" t="n">
        <f aca="false">AS227/AS247</f>
        <v>0.0447805728391969</v>
      </c>
      <c r="P227" s="31" t="n">
        <f aca="false">ROUND(K247*O227,0)</f>
        <v>376499</v>
      </c>
      <c r="Q227" s="32" t="n">
        <f aca="false">O227-J227</f>
        <v>0</v>
      </c>
      <c r="R227" s="33" t="n">
        <f aca="false">P227-K227</f>
        <v>0</v>
      </c>
      <c r="T227" s="31"/>
      <c r="U227" s="31"/>
      <c r="V227" s="31"/>
      <c r="W227" s="31"/>
      <c r="X227" s="31"/>
      <c r="Y227" s="31"/>
      <c r="Z227" s="31"/>
      <c r="AB227" s="31" t="n">
        <f aca="false">B227+T227</f>
        <v>19664</v>
      </c>
      <c r="AC227" s="31" t="n">
        <f aca="false">C227+U227</f>
        <v>64</v>
      </c>
      <c r="AD227" s="31" t="n">
        <f aca="false">D227+V227+W227</f>
        <v>875.963553819899</v>
      </c>
      <c r="AE227" s="31" t="n">
        <f aca="false">E227+W227</f>
        <v>593.486216691619</v>
      </c>
      <c r="AF227" s="31" t="n">
        <f aca="false">F227+X227</f>
        <v>154</v>
      </c>
      <c r="AG227" s="31" t="n">
        <f aca="false">I227+Y227+0.33*Z227</f>
        <v>321.25</v>
      </c>
      <c r="AI227" s="34" t="n">
        <f aca="false">IF(AC227&gt;0,AB227/AC227,0)</f>
        <v>307.25</v>
      </c>
      <c r="AJ227" s="35" t="n">
        <f aca="false">EXP((((AI227-AI247)/AI248+2)/4-1.9)^3)</f>
        <v>0.253672982733765</v>
      </c>
      <c r="AK227" s="36" t="n">
        <f aca="false">AB227/AD227</f>
        <v>22.4484225562231</v>
      </c>
      <c r="AL227" s="35" t="n">
        <f aca="false">EXP((((AK227-AK247)/AK248+2)/4-1.9)^3)</f>
        <v>0.109895473141503</v>
      </c>
      <c r="AM227" s="35" t="n">
        <f aca="false">AE227/AD227</f>
        <v>0.677523869690178</v>
      </c>
      <c r="AN227" s="35" t="n">
        <f aca="false">EXP((((AM227-AM247)/AM248+2)/4-1.9)^3)</f>
        <v>0.169027694500964</v>
      </c>
      <c r="AO227" s="35" t="n">
        <f aca="false">AF227/AD227</f>
        <v>0.175806401223472</v>
      </c>
      <c r="AP227" s="35" t="n">
        <f aca="false">EXP((((AO227-AO247)/AO248+2)/4-1.9)^3)</f>
        <v>0.146719215285959</v>
      </c>
      <c r="AQ227" s="35" t="n">
        <f aca="false">AG227/AD227</f>
        <v>0.366739002552211</v>
      </c>
      <c r="AR227" s="35" t="n">
        <f aca="false">EXP((((AQ227-AQ247)/AQ248+2)/4-1.9)^3)</f>
        <v>0.0856334832140377</v>
      </c>
      <c r="AS227" s="25" t="n">
        <f aca="false">0.01*AJ227+0.15*AL227+0.24*AN227+0.25*AP227+0.35*AR227</f>
        <v>0.126239220425197</v>
      </c>
    </row>
    <row r="228" customFormat="false" ht="13.8" hidden="false" customHeight="false" outlineLevel="0" collapsed="false">
      <c r="A228" s="28" t="s">
        <v>84</v>
      </c>
      <c r="B228" s="29" t="n">
        <v>11850</v>
      </c>
      <c r="C228" s="29" t="n">
        <v>60</v>
      </c>
      <c r="D228" s="29" t="n">
        <v>802.196793743891</v>
      </c>
      <c r="E228" s="29" t="n">
        <v>409.698005865103</v>
      </c>
      <c r="F228" s="29" t="n">
        <v>143</v>
      </c>
      <c r="G228" s="29" t="n">
        <v>335</v>
      </c>
      <c r="H228" s="29" t="n">
        <v>29</v>
      </c>
      <c r="I228" s="29" t="n">
        <v>344.57</v>
      </c>
      <c r="J228" s="30" t="n">
        <v>0.032969055321625</v>
      </c>
      <c r="K228" s="29" t="n">
        <v>277192</v>
      </c>
      <c r="L228" s="29" t="n">
        <v>7824615</v>
      </c>
      <c r="M228" s="29" t="n">
        <f aca="false">+K228+L228</f>
        <v>8101807</v>
      </c>
      <c r="O228" s="20" t="n">
        <f aca="false">AS228/AS247</f>
        <v>0.032969055321625</v>
      </c>
      <c r="P228" s="31" t="n">
        <f aca="false">ROUND(K247*O228,0)</f>
        <v>277192</v>
      </c>
      <c r="Q228" s="32" t="n">
        <f aca="false">O228-J228</f>
        <v>0</v>
      </c>
      <c r="R228" s="33" t="n">
        <f aca="false">P228-K228</f>
        <v>0</v>
      </c>
      <c r="T228" s="31"/>
      <c r="U228" s="31"/>
      <c r="V228" s="31"/>
      <c r="W228" s="31"/>
      <c r="X228" s="31"/>
      <c r="Y228" s="31"/>
      <c r="Z228" s="31"/>
      <c r="AB228" s="31" t="n">
        <f aca="false">B228+T228</f>
        <v>11850</v>
      </c>
      <c r="AC228" s="31" t="n">
        <f aca="false">C228+U228</f>
        <v>60</v>
      </c>
      <c r="AD228" s="31" t="n">
        <f aca="false">D228+V228+W228</f>
        <v>802.196793743891</v>
      </c>
      <c r="AE228" s="31" t="n">
        <f aca="false">E228+W228</f>
        <v>409.698005865103</v>
      </c>
      <c r="AF228" s="31" t="n">
        <f aca="false">F228+X228</f>
        <v>143</v>
      </c>
      <c r="AG228" s="31" t="n">
        <f aca="false">I228+Y228+0.33*Z228</f>
        <v>344.57</v>
      </c>
      <c r="AI228" s="34" t="n">
        <f aca="false">IF(AC228&gt;0,AB228/AC228,0)</f>
        <v>197.5</v>
      </c>
      <c r="AJ228" s="35" t="n">
        <f aca="false">EXP((((AI228-AI247)/AI248+2)/4-1.9)^3)</f>
        <v>0.0538585360005932</v>
      </c>
      <c r="AK228" s="36" t="n">
        <f aca="false">AB228/AD228</f>
        <v>14.771936378224</v>
      </c>
      <c r="AL228" s="35" t="n">
        <f aca="false">EXP((((AK228-AK247)/AK248+2)/4-1.9)^3)</f>
        <v>0.012691322263047</v>
      </c>
      <c r="AM228" s="35" t="n">
        <f aca="false">AE228/AD228</f>
        <v>0.51072007400207</v>
      </c>
      <c r="AN228" s="35" t="n">
        <f aca="false">EXP((((AM228-AM247)/AM248+2)/4-1.9)^3)</f>
        <v>0.0369077567349861</v>
      </c>
      <c r="AO228" s="35" t="n">
        <f aca="false">AF228/AD228</f>
        <v>0.178260498066331</v>
      </c>
      <c r="AP228" s="35" t="n">
        <f aca="false">EXP((((AO228-AO247)/AO248+2)/4-1.9)^3)</f>
        <v>0.151143415437916</v>
      </c>
      <c r="AQ228" s="35" t="n">
        <f aca="false">AG228/AD228</f>
        <v>0.429533005725285</v>
      </c>
      <c r="AR228" s="35" t="n">
        <f aca="false">EXP((((AQ228-AQ247)/AQ248+2)/4-1.9)^3)</f>
        <v>0.125302338937613</v>
      </c>
      <c r="AS228" s="25" t="n">
        <f aca="false">0.01*AJ228+0.15*AL228+0.24*AN228+0.25*AP228+0.35*AR228</f>
        <v>0.0929418178035032</v>
      </c>
    </row>
    <row r="229" customFormat="false" ht="13.8" hidden="false" customHeight="false" outlineLevel="0" collapsed="false">
      <c r="A229" s="28" t="s">
        <v>85</v>
      </c>
      <c r="B229" s="29" t="n">
        <v>9342</v>
      </c>
      <c r="C229" s="29" t="n">
        <v>46</v>
      </c>
      <c r="D229" s="29" t="n">
        <v>483.823716682601</v>
      </c>
      <c r="E229" s="29" t="n">
        <v>283.780832479891</v>
      </c>
      <c r="F229" s="29" t="n">
        <v>54</v>
      </c>
      <c r="G229" s="29" t="n">
        <v>206</v>
      </c>
      <c r="H229" s="29" t="n">
        <v>18</v>
      </c>
      <c r="I229" s="29" t="n">
        <v>211.94</v>
      </c>
      <c r="J229" s="30" t="n">
        <v>0.0313699061161301</v>
      </c>
      <c r="K229" s="29" t="n">
        <v>263747</v>
      </c>
      <c r="L229" s="29" t="n">
        <v>7624747</v>
      </c>
      <c r="M229" s="29" t="n">
        <f aca="false">+K229+L229</f>
        <v>7888494</v>
      </c>
      <c r="O229" s="20" t="n">
        <f aca="false">AS229/AS247</f>
        <v>0.0313699061161301</v>
      </c>
      <c r="P229" s="31" t="n">
        <f aca="false">ROUND(K247*O229,0)</f>
        <v>263747</v>
      </c>
      <c r="Q229" s="32" t="n">
        <f aca="false">O229-J229</f>
        <v>0</v>
      </c>
      <c r="R229" s="33" t="n">
        <f aca="false">P229-K229</f>
        <v>0</v>
      </c>
      <c r="T229" s="31"/>
      <c r="U229" s="31"/>
      <c r="V229" s="31"/>
      <c r="W229" s="31"/>
      <c r="X229" s="31"/>
      <c r="Y229" s="31"/>
      <c r="Z229" s="31"/>
      <c r="AB229" s="31" t="n">
        <f aca="false">B229+T229</f>
        <v>9342</v>
      </c>
      <c r="AC229" s="31" t="n">
        <f aca="false">C229+U229</f>
        <v>46</v>
      </c>
      <c r="AD229" s="31" t="n">
        <f aca="false">D229+V229+W229</f>
        <v>483.823716682601</v>
      </c>
      <c r="AE229" s="31" t="n">
        <f aca="false">E229+W229</f>
        <v>283.780832479891</v>
      </c>
      <c r="AF229" s="31" t="n">
        <f aca="false">F229+X229</f>
        <v>54</v>
      </c>
      <c r="AG229" s="31" t="n">
        <f aca="false">I229+Y229+0.33*Z229</f>
        <v>211.94</v>
      </c>
      <c r="AI229" s="34" t="n">
        <f aca="false">IF(AC229&gt;0,AB229/AC229,0)</f>
        <v>203.086956521739</v>
      </c>
      <c r="AJ229" s="35" t="n">
        <f aca="false">EXP((((AI229-AI247)/AI248+2)/4-1.9)^3)</f>
        <v>0.0594194222649933</v>
      </c>
      <c r="AK229" s="36" t="n">
        <f aca="false">AB229/AD229</f>
        <v>19.3086855354149</v>
      </c>
      <c r="AL229" s="35" t="n">
        <f aca="false">EXP((((AK229-AK247)/AK248+2)/4-1.9)^3)</f>
        <v>0.0510812483959003</v>
      </c>
      <c r="AM229" s="35" t="n">
        <f aca="false">AE229/AD229</f>
        <v>0.586537663812082</v>
      </c>
      <c r="AN229" s="35" t="n">
        <f aca="false">EXP((((AM229-AM247)/AM248+2)/4-1.9)^3)</f>
        <v>0.0796400818780657</v>
      </c>
      <c r="AO229" s="35" t="n">
        <f aca="false">AF229/AD229</f>
        <v>0.111610899048641</v>
      </c>
      <c r="AP229" s="35" t="n">
        <f aca="false">EXP((((AO229-AO247)/AO248+2)/4-1.9)^3)</f>
        <v>0.0601335177761154</v>
      </c>
      <c r="AQ229" s="35" t="n">
        <f aca="false">AG229/AD229</f>
        <v>0.438052110080906</v>
      </c>
      <c r="AR229" s="35" t="n">
        <f aca="false">EXP((((AQ229-AQ247)/AQ248+2)/4-1.9)^3)</f>
        <v>0.131515246116477</v>
      </c>
      <c r="AS229" s="25" t="n">
        <f aca="false">0.01*AJ229+0.15*AL229+0.24*AN229+0.25*AP229+0.35*AR229</f>
        <v>0.0884337167175665</v>
      </c>
    </row>
    <row r="230" customFormat="false" ht="13.8" hidden="false" customHeight="false" outlineLevel="0" collapsed="false">
      <c r="A230" s="28" t="s">
        <v>86</v>
      </c>
      <c r="B230" s="29" t="n">
        <v>15169</v>
      </c>
      <c r="C230" s="29" t="n">
        <v>66</v>
      </c>
      <c r="D230" s="29" t="n">
        <v>714.724093585078</v>
      </c>
      <c r="E230" s="29" t="n">
        <v>282.043782193336</v>
      </c>
      <c r="F230" s="29" t="n">
        <v>68</v>
      </c>
      <c r="G230" s="29" t="n">
        <v>169</v>
      </c>
      <c r="H230" s="29" t="n">
        <v>22</v>
      </c>
      <c r="I230" s="29" t="n">
        <v>176.26</v>
      </c>
      <c r="J230" s="30" t="n">
        <v>0.0140929778810488</v>
      </c>
      <c r="K230" s="29" t="n">
        <v>118489</v>
      </c>
      <c r="L230" s="29" t="n">
        <v>3256297</v>
      </c>
      <c r="M230" s="29" t="n">
        <f aca="false">+K230+L230</f>
        <v>3374786</v>
      </c>
      <c r="O230" s="20" t="n">
        <f aca="false">AS230/AS247</f>
        <v>0.0140929778810488</v>
      </c>
      <c r="P230" s="31" t="n">
        <f aca="false">ROUND(K247*O230,0)</f>
        <v>118489</v>
      </c>
      <c r="Q230" s="32" t="n">
        <f aca="false">O230-J230</f>
        <v>0</v>
      </c>
      <c r="R230" s="33" t="n">
        <f aca="false">P230-K230</f>
        <v>0</v>
      </c>
      <c r="T230" s="31"/>
      <c r="U230" s="31"/>
      <c r="V230" s="31"/>
      <c r="W230" s="31"/>
      <c r="X230" s="31"/>
      <c r="Y230" s="31"/>
      <c r="Z230" s="31"/>
      <c r="AB230" s="31" t="n">
        <f aca="false">B230+T230</f>
        <v>15169</v>
      </c>
      <c r="AC230" s="31" t="n">
        <f aca="false">C230+U230</f>
        <v>66</v>
      </c>
      <c r="AD230" s="31" t="n">
        <f aca="false">D230+V230+W230</f>
        <v>714.724093585078</v>
      </c>
      <c r="AE230" s="31" t="n">
        <f aca="false">E230+W230</f>
        <v>282.043782193336</v>
      </c>
      <c r="AF230" s="31" t="n">
        <f aca="false">F230+X230</f>
        <v>68</v>
      </c>
      <c r="AG230" s="31" t="n">
        <f aca="false">I230+Y230+0.33*Z230</f>
        <v>176.26</v>
      </c>
      <c r="AI230" s="34" t="n">
        <f aca="false">IF(AC230&gt;0,AB230/AC230,0)</f>
        <v>229.833333333333</v>
      </c>
      <c r="AJ230" s="35" t="n">
        <f aca="false">EXP((((AI230-AI247)/AI248+2)/4-1.9)^3)</f>
        <v>0.0922589407497531</v>
      </c>
      <c r="AK230" s="36" t="n">
        <f aca="false">AB230/AD230</f>
        <v>21.2235744340334</v>
      </c>
      <c r="AL230" s="35" t="n">
        <f aca="false">EXP((((AK230-AK247)/AK248+2)/4-1.9)^3)</f>
        <v>0.0829850947636172</v>
      </c>
      <c r="AM230" s="35" t="n">
        <f aca="false">AE230/AD230</f>
        <v>0.394619105085146</v>
      </c>
      <c r="AN230" s="35" t="n">
        <f aca="false">EXP((((AM230-AM247)/AM248+2)/4-1.9)^3)</f>
        <v>0.0085979182433129</v>
      </c>
      <c r="AO230" s="35" t="n">
        <f aca="false">AF230/AD230</f>
        <v>0.0951416086435674</v>
      </c>
      <c r="AP230" s="35" t="n">
        <f aca="false">EXP((((AO230-AO247)/AO248+2)/4-1.9)^3)</f>
        <v>0.0460664429598315</v>
      </c>
      <c r="AQ230" s="35" t="n">
        <f aca="false">AG230/AD230</f>
        <v>0.246612646169341</v>
      </c>
      <c r="AR230" s="35" t="n">
        <f aca="false">EXP((((AQ230-AQ247)/AQ248+2)/4-1.9)^3)</f>
        <v>0.0365100473285651</v>
      </c>
      <c r="AS230" s="25" t="n">
        <f aca="false">0.01*AJ230+0.15*AL230+0.24*AN230+0.25*AP230+0.35*AR230</f>
        <v>0.0397289813053909</v>
      </c>
    </row>
    <row r="231" customFormat="false" ht="13.8" hidden="false" customHeight="false" outlineLevel="0" collapsed="false">
      <c r="A231" s="28" t="s">
        <v>87</v>
      </c>
      <c r="B231" s="29" t="n">
        <v>6546</v>
      </c>
      <c r="C231" s="29" t="n">
        <v>46</v>
      </c>
      <c r="D231" s="29" t="n">
        <v>334.063185195971</v>
      </c>
      <c r="E231" s="29" t="n">
        <v>164.164233836771</v>
      </c>
      <c r="F231" s="29" t="n">
        <v>25</v>
      </c>
      <c r="G231" s="29" t="n">
        <v>82</v>
      </c>
      <c r="H231" s="29" t="n">
        <v>6</v>
      </c>
      <c r="I231" s="29" t="n">
        <v>83.98</v>
      </c>
      <c r="J231" s="30" t="n">
        <v>0.0131041981540367</v>
      </c>
      <c r="K231" s="29" t="n">
        <v>110176</v>
      </c>
      <c r="L231" s="29" t="n">
        <v>3136053</v>
      </c>
      <c r="M231" s="29" t="n">
        <f aca="false">+K231+L231</f>
        <v>3246229</v>
      </c>
      <c r="O231" s="20" t="n">
        <f aca="false">AS231/AS247</f>
        <v>0.0131041981540367</v>
      </c>
      <c r="P231" s="31" t="n">
        <f aca="false">ROUND(K247*O231,0)</f>
        <v>110176</v>
      </c>
      <c r="Q231" s="32" t="n">
        <f aca="false">O231-J231</f>
        <v>0</v>
      </c>
      <c r="R231" s="33" t="n">
        <f aca="false">P231-K231</f>
        <v>0</v>
      </c>
      <c r="T231" s="31"/>
      <c r="U231" s="31"/>
      <c r="V231" s="31"/>
      <c r="W231" s="31"/>
      <c r="X231" s="31"/>
      <c r="Y231" s="31"/>
      <c r="Z231" s="31"/>
      <c r="AB231" s="31" t="n">
        <f aca="false">B231+T231</f>
        <v>6546</v>
      </c>
      <c r="AC231" s="31" t="n">
        <f aca="false">C231+U231</f>
        <v>46</v>
      </c>
      <c r="AD231" s="31" t="n">
        <f aca="false">D231+V231+W231</f>
        <v>334.063185195971</v>
      </c>
      <c r="AE231" s="31" t="n">
        <f aca="false">E231+W231</f>
        <v>164.164233836771</v>
      </c>
      <c r="AF231" s="31" t="n">
        <f aca="false">F231+X231</f>
        <v>25</v>
      </c>
      <c r="AG231" s="31" t="n">
        <f aca="false">I231+Y231+0.33*Z231</f>
        <v>83.98</v>
      </c>
      <c r="AI231" s="34" t="n">
        <f aca="false">IF(AC231&gt;0,AB231/AC231,0)</f>
        <v>142.304347826087</v>
      </c>
      <c r="AJ231" s="35" t="n">
        <f aca="false">EXP((((AI231-AI247)/AI248+2)/4-1.9)^3)</f>
        <v>0.018000815385285</v>
      </c>
      <c r="AK231" s="36" t="n">
        <f aca="false">AB231/AD231</f>
        <v>19.5950954492634</v>
      </c>
      <c r="AL231" s="35" t="n">
        <f aca="false">EXP((((AK231-AK247)/AK248+2)/4-1.9)^3)</f>
        <v>0.0551293854537676</v>
      </c>
      <c r="AM231" s="35" t="n">
        <f aca="false">AE231/AD231</f>
        <v>0.491416717290974</v>
      </c>
      <c r="AN231" s="35" t="n">
        <f aca="false">EXP((((AM231-AM247)/AM248+2)/4-1.9)^3)</f>
        <v>0.0296783991521076</v>
      </c>
      <c r="AO231" s="35" t="n">
        <f aca="false">AF231/AD231</f>
        <v>0.0748361421068721</v>
      </c>
      <c r="AP231" s="35" t="n">
        <f aca="false">EXP((((AO231-AO247)/AO248+2)/4-1.9)^3)</f>
        <v>0.032427288972965</v>
      </c>
      <c r="AQ231" s="35" t="n">
        <f aca="false">AG231/AD231</f>
        <v>0.251389568565405</v>
      </c>
      <c r="AR231" s="35" t="n">
        <f aca="false">EXP((((AQ231-AQ247)/AQ248+2)/4-1.9)^3)</f>
        <v>0.0378928449596667</v>
      </c>
      <c r="AS231" s="25" t="n">
        <f aca="false">0.01*AJ231+0.15*AL231+0.24*AN231+0.25*AP231+0.35*AR231</f>
        <v>0.0369415497475484</v>
      </c>
    </row>
    <row r="232" customFormat="false" ht="13.8" hidden="false" customHeight="false" outlineLevel="0" collapsed="false">
      <c r="A232" s="28" t="s">
        <v>88</v>
      </c>
      <c r="B232" s="29" t="n">
        <v>7922</v>
      </c>
      <c r="C232" s="29" t="n">
        <v>36</v>
      </c>
      <c r="D232" s="29" t="n">
        <v>303.046995606922</v>
      </c>
      <c r="E232" s="29" t="n">
        <v>121.311558441558</v>
      </c>
      <c r="F232" s="29" t="n">
        <v>18</v>
      </c>
      <c r="G232" s="29" t="n">
        <v>92</v>
      </c>
      <c r="H232" s="29" t="n">
        <v>6</v>
      </c>
      <c r="I232" s="29" t="n">
        <v>93.98</v>
      </c>
      <c r="J232" s="30" t="n">
        <v>0.022485292200404</v>
      </c>
      <c r="K232" s="29" t="n">
        <v>189048</v>
      </c>
      <c r="L232" s="29" t="n">
        <v>3287208</v>
      </c>
      <c r="M232" s="29" t="n">
        <f aca="false">+K232+L232</f>
        <v>3476256</v>
      </c>
      <c r="O232" s="20" t="n">
        <f aca="false">AS232/AS247</f>
        <v>0.022485292200404</v>
      </c>
      <c r="P232" s="31" t="n">
        <f aca="false">ROUND(K247*O232,0)</f>
        <v>189048</v>
      </c>
      <c r="Q232" s="32" t="n">
        <f aca="false">O232-J232</f>
        <v>0</v>
      </c>
      <c r="R232" s="33" t="n">
        <f aca="false">P232-K232</f>
        <v>0</v>
      </c>
      <c r="T232" s="31"/>
      <c r="U232" s="31"/>
      <c r="V232" s="31"/>
      <c r="W232" s="31"/>
      <c r="X232" s="31"/>
      <c r="Y232" s="31"/>
      <c r="Z232" s="31"/>
      <c r="AB232" s="31" t="n">
        <f aca="false">B232+T232</f>
        <v>7922</v>
      </c>
      <c r="AC232" s="31" t="n">
        <f aca="false">C232+U232</f>
        <v>36</v>
      </c>
      <c r="AD232" s="31" t="n">
        <f aca="false">D232+V232+W232</f>
        <v>303.046995606922</v>
      </c>
      <c r="AE232" s="31" t="n">
        <f aca="false">E232+W232</f>
        <v>121.311558441558</v>
      </c>
      <c r="AF232" s="31" t="n">
        <f aca="false">F232+X232</f>
        <v>18</v>
      </c>
      <c r="AG232" s="31" t="n">
        <f aca="false">I232+Y232+0.33*Z232</f>
        <v>93.98</v>
      </c>
      <c r="AI232" s="34" t="n">
        <f aca="false">IF(AC232&gt;0,AB232/AC232,0)</f>
        <v>220.055555555556</v>
      </c>
      <c r="AJ232" s="35" t="n">
        <f aca="false">EXP((((AI232-AI247)/AI248+2)/4-1.9)^3)</f>
        <v>0.0790041113387522</v>
      </c>
      <c r="AK232" s="36" t="n">
        <f aca="false">AB232/AD232</f>
        <v>26.1411600010565</v>
      </c>
      <c r="AL232" s="35" t="n">
        <f aca="false">EXP((((AK232-AK247)/AK248+2)/4-1.9)^3)</f>
        <v>0.225203440597598</v>
      </c>
      <c r="AM232" s="35" t="n">
        <f aca="false">AE232/AD232</f>
        <v>0.400306091794786</v>
      </c>
      <c r="AN232" s="35" t="n">
        <f aca="false">EXP((((AM232-AM247)/AM248+2)/4-1.9)^3)</f>
        <v>0.00931185441272966</v>
      </c>
      <c r="AO232" s="35" t="n">
        <f aca="false">AF232/AD232</f>
        <v>0.0593967281013654</v>
      </c>
      <c r="AP232" s="35" t="n">
        <f aca="false">EXP((((AO232-AO247)/AO248+2)/4-1.9)^3)</f>
        <v>0.024407176849366</v>
      </c>
      <c r="AQ232" s="35" t="n">
        <f aca="false">AG232/AD232</f>
        <v>0.310116917053685</v>
      </c>
      <c r="AR232" s="35" t="n">
        <f aca="false">EXP((((AQ232-AQ247)/AQ248+2)/4-1.9)^3)</f>
        <v>0.0585149741260973</v>
      </c>
      <c r="AS232" s="25" t="n">
        <f aca="false">0.01*AJ232+0.15*AL232+0.24*AN232+0.25*AP232+0.35*AR232</f>
        <v>0.0633874374185579</v>
      </c>
    </row>
    <row r="233" customFormat="false" ht="13.8" hidden="false" customHeight="false" outlineLevel="0" collapsed="false">
      <c r="A233" s="28" t="s">
        <v>89</v>
      </c>
      <c r="B233" s="29" t="n">
        <v>10284</v>
      </c>
      <c r="C233" s="29" t="n">
        <v>41</v>
      </c>
      <c r="D233" s="29" t="n">
        <v>427.436413251261</v>
      </c>
      <c r="E233" s="29" t="n">
        <v>314.096467598249</v>
      </c>
      <c r="F233" s="29" t="n">
        <v>29</v>
      </c>
      <c r="G233" s="29" t="n">
        <v>88</v>
      </c>
      <c r="H233" s="29" t="n">
        <v>6</v>
      </c>
      <c r="I233" s="29" t="n">
        <v>89.98</v>
      </c>
      <c r="J233" s="30" t="n">
        <v>0.0357533957354511</v>
      </c>
      <c r="K233" s="29" t="n">
        <v>300602</v>
      </c>
      <c r="L233" s="29" t="n">
        <v>3571667</v>
      </c>
      <c r="M233" s="29" t="n">
        <f aca="false">+K233+L233</f>
        <v>3872269</v>
      </c>
      <c r="O233" s="20" t="n">
        <f aca="false">AS233/AS247</f>
        <v>0.0357533957354511</v>
      </c>
      <c r="P233" s="31" t="n">
        <f aca="false">ROUND(K247*O233,0)</f>
        <v>300602</v>
      </c>
      <c r="Q233" s="32" t="n">
        <f aca="false">O233-J233</f>
        <v>0</v>
      </c>
      <c r="R233" s="33" t="n">
        <f aca="false">P233-K233</f>
        <v>0</v>
      </c>
      <c r="T233" s="31"/>
      <c r="U233" s="31"/>
      <c r="V233" s="31"/>
      <c r="W233" s="31"/>
      <c r="X233" s="31"/>
      <c r="Y233" s="31"/>
      <c r="Z233" s="31"/>
      <c r="AB233" s="31" t="n">
        <f aca="false">B233+T233</f>
        <v>10284</v>
      </c>
      <c r="AC233" s="31" t="n">
        <f aca="false">C233+U233</f>
        <v>41</v>
      </c>
      <c r="AD233" s="31" t="n">
        <f aca="false">D233+V233+W233</f>
        <v>427.436413251261</v>
      </c>
      <c r="AE233" s="31" t="n">
        <f aca="false">E233+W233</f>
        <v>314.096467598249</v>
      </c>
      <c r="AF233" s="31" t="n">
        <f aca="false">F233+X233</f>
        <v>29</v>
      </c>
      <c r="AG233" s="31" t="n">
        <f aca="false">I233+Y233+0.33*Z233</f>
        <v>89.98</v>
      </c>
      <c r="AI233" s="34" t="n">
        <f aca="false">IF(AC233&gt;0,AB233/AC233,0)</f>
        <v>250.829268292683</v>
      </c>
      <c r="AJ233" s="35" t="n">
        <f aca="false">EXP((((AI233-AI247)/AI248+2)/4-1.9)^3)</f>
        <v>0.125967725395801</v>
      </c>
      <c r="AK233" s="36" t="n">
        <f aca="false">AB233/AD233</f>
        <v>24.0597190159247</v>
      </c>
      <c r="AL233" s="35" t="n">
        <f aca="false">EXP((((AK233-AK247)/AK248+2)/4-1.9)^3)</f>
        <v>0.15380770204979</v>
      </c>
      <c r="AM233" s="35" t="n">
        <f aca="false">AE233/AD233</f>
        <v>0.73483787964881</v>
      </c>
      <c r="AN233" s="35" t="n">
        <f aca="false">EXP((((AM233-AM247)/AM248+2)/4-1.9)^3)</f>
        <v>0.248990650450546</v>
      </c>
      <c r="AO233" s="35" t="n">
        <f aca="false">AF233/AD233</f>
        <v>0.0678463488391497</v>
      </c>
      <c r="AP233" s="35" t="n">
        <f aca="false">EXP((((AO233-AO247)/AO248+2)/4-1.9)^3)</f>
        <v>0.0285665955153694</v>
      </c>
      <c r="AQ233" s="35" t="n">
        <f aca="false">AG233/AD233</f>
        <v>0.210510843742989</v>
      </c>
      <c r="AR233" s="35" t="n">
        <f aca="false">EXP((((AQ233-AQ247)/AQ248+2)/4-1.9)^3)</f>
        <v>0.0273165973787637</v>
      </c>
      <c r="AS233" s="25" t="n">
        <f aca="false">0.01*AJ233+0.15*AL233+0.24*AN233+0.25*AP233+0.35*AR233</f>
        <v>0.100791046630967</v>
      </c>
    </row>
    <row r="234" customFormat="false" ht="13.8" hidden="false" customHeight="false" outlineLevel="0" collapsed="false">
      <c r="A234" s="28" t="s">
        <v>90</v>
      </c>
      <c r="B234" s="29" t="n">
        <v>7536</v>
      </c>
      <c r="C234" s="29" t="n">
        <v>48</v>
      </c>
      <c r="D234" s="29" t="n">
        <v>309.103207570185</v>
      </c>
      <c r="E234" s="29" t="n">
        <v>193.135497835498</v>
      </c>
      <c r="F234" s="29" t="n">
        <v>74</v>
      </c>
      <c r="G234" s="29" t="n">
        <v>206</v>
      </c>
      <c r="H234" s="29" t="n">
        <v>30</v>
      </c>
      <c r="I234" s="29" t="n">
        <v>215.9</v>
      </c>
      <c r="J234" s="30" t="n">
        <v>0.095018781657221</v>
      </c>
      <c r="K234" s="29" t="n">
        <v>798885</v>
      </c>
      <c r="L234" s="29" t="n">
        <v>4003933</v>
      </c>
      <c r="M234" s="29" t="n">
        <f aca="false">+K234+L234</f>
        <v>4802818</v>
      </c>
      <c r="O234" s="20" t="n">
        <f aca="false">AS234/AS247</f>
        <v>0.095018781657221</v>
      </c>
      <c r="P234" s="31" t="n">
        <f aca="false">ROUND(K247*O234,0)</f>
        <v>798885</v>
      </c>
      <c r="Q234" s="32" t="n">
        <f aca="false">O234-J234</f>
        <v>0</v>
      </c>
      <c r="R234" s="33" t="n">
        <f aca="false">P234-K234</f>
        <v>0</v>
      </c>
      <c r="T234" s="31"/>
      <c r="U234" s="31"/>
      <c r="V234" s="31"/>
      <c r="W234" s="31"/>
      <c r="X234" s="31"/>
      <c r="Y234" s="31"/>
      <c r="Z234" s="31"/>
      <c r="AB234" s="31" t="n">
        <f aca="false">B234+T234</f>
        <v>7536</v>
      </c>
      <c r="AC234" s="31" t="n">
        <f aca="false">C234+U234</f>
        <v>48</v>
      </c>
      <c r="AD234" s="31" t="n">
        <f aca="false">D234+V234+W234</f>
        <v>309.103207570185</v>
      </c>
      <c r="AE234" s="31" t="n">
        <f aca="false">E234+W234</f>
        <v>193.135497835498</v>
      </c>
      <c r="AF234" s="31" t="n">
        <f aca="false">F234+X234</f>
        <v>74</v>
      </c>
      <c r="AG234" s="31" t="n">
        <f aca="false">I234+Y234+0.33*Z234</f>
        <v>215.9</v>
      </c>
      <c r="AI234" s="34" t="n">
        <f aca="false">IF(AC234&gt;0,AB234/AC234,0)</f>
        <v>157</v>
      </c>
      <c r="AJ234" s="35" t="n">
        <f aca="false">EXP((((AI234-AI247)/AI248+2)/4-1.9)^3)</f>
        <v>0.024657670918035</v>
      </c>
      <c r="AK234" s="36" t="n">
        <f aca="false">AB234/AD234</f>
        <v>24.3802064017368</v>
      </c>
      <c r="AL234" s="35" t="n">
        <f aca="false">EXP((((AK234-AK247)/AK248+2)/4-1.9)^3)</f>
        <v>0.16372918721342</v>
      </c>
      <c r="AM234" s="35" t="n">
        <f aca="false">AE234/AD234</f>
        <v>0.624825278759504</v>
      </c>
      <c r="AN234" s="35" t="n">
        <f aca="false">EXP((((AM234-AM247)/AM248+2)/4-1.9)^3)</f>
        <v>0.111697306001249</v>
      </c>
      <c r="AO234" s="35" t="n">
        <f aca="false">AF234/AD234</f>
        <v>0.239402239082872</v>
      </c>
      <c r="AP234" s="35" t="n">
        <f aca="false">EXP((((AO234-AO247)/AO248+2)/4-1.9)^3)</f>
        <v>0.288023879754001</v>
      </c>
      <c r="AQ234" s="35" t="n">
        <f aca="false">AG234/AD234</f>
        <v>0.698472208351244</v>
      </c>
      <c r="AR234" s="35" t="n">
        <f aca="false">EXP((((AQ234-AQ247)/AQ248+2)/4-1.9)^3)</f>
        <v>0.412127365711164</v>
      </c>
      <c r="AS234" s="25" t="n">
        <f aca="false">0.01*AJ234+0.15*AL234+0.24*AN234+0.25*AP234+0.35*AR234</f>
        <v>0.267863856168901</v>
      </c>
    </row>
    <row r="235" customFormat="false" ht="13.8" hidden="false" customHeight="false" outlineLevel="0" collapsed="false">
      <c r="A235" s="28" t="s">
        <v>91</v>
      </c>
      <c r="B235" s="29" t="n">
        <v>2104</v>
      </c>
      <c r="C235" s="29" t="n">
        <v>23</v>
      </c>
      <c r="D235" s="29" t="n">
        <v>194.694993412385</v>
      </c>
      <c r="E235" s="29" t="n">
        <v>64.7404479578393</v>
      </c>
      <c r="F235" s="29" t="n">
        <v>10</v>
      </c>
      <c r="G235" s="29" t="n">
        <v>43</v>
      </c>
      <c r="H235" s="29" t="n">
        <v>25</v>
      </c>
      <c r="I235" s="29" t="n">
        <v>51.25</v>
      </c>
      <c r="J235" s="30" t="n">
        <v>0.0074626044456004</v>
      </c>
      <c r="K235" s="29" t="n">
        <v>62743</v>
      </c>
      <c r="L235" s="29" t="n">
        <v>1642879</v>
      </c>
      <c r="M235" s="29" t="n">
        <f aca="false">+K235+L235</f>
        <v>1705622</v>
      </c>
      <c r="O235" s="20" t="n">
        <f aca="false">AS235/AS247</f>
        <v>0.00746260444560041</v>
      </c>
      <c r="P235" s="31" t="n">
        <f aca="false">ROUND(K247*O235,0)</f>
        <v>62743</v>
      </c>
      <c r="Q235" s="32" t="n">
        <f aca="false">O235-J235</f>
        <v>0</v>
      </c>
      <c r="R235" s="33" t="n">
        <f aca="false">P235-K235</f>
        <v>0</v>
      </c>
      <c r="T235" s="31"/>
      <c r="U235" s="31"/>
      <c r="V235" s="31"/>
      <c r="W235" s="31"/>
      <c r="X235" s="31"/>
      <c r="Y235" s="31"/>
      <c r="Z235" s="31"/>
      <c r="AB235" s="31" t="n">
        <f aca="false">B235+T235</f>
        <v>2104</v>
      </c>
      <c r="AC235" s="31" t="n">
        <f aca="false">C235+U235</f>
        <v>23</v>
      </c>
      <c r="AD235" s="31" t="n">
        <f aca="false">D235+V235+W235</f>
        <v>194.694993412385</v>
      </c>
      <c r="AE235" s="31" t="n">
        <f aca="false">E235+W235</f>
        <v>64.7404479578393</v>
      </c>
      <c r="AF235" s="31" t="n">
        <f aca="false">F235+X235</f>
        <v>10</v>
      </c>
      <c r="AG235" s="31" t="n">
        <f aca="false">I235+Y235+0.33*Z235</f>
        <v>51.25</v>
      </c>
      <c r="AI235" s="34" t="n">
        <f aca="false">IF(AC235&gt;0,AB235/AC235,0)</f>
        <v>91.4782608695652</v>
      </c>
      <c r="AJ235" s="35" t="n">
        <f aca="false">EXP((((AI235-AI247)/AI248+2)/4-1.9)^3)</f>
        <v>0.0052880921420175</v>
      </c>
      <c r="AK235" s="36" t="n">
        <f aca="false">AB235/AD235</f>
        <v>10.8066466585687</v>
      </c>
      <c r="AL235" s="35" t="n">
        <f aca="false">EXP((((AK235-AK247)/AK248+2)/4-1.9)^3)</f>
        <v>0.00276102558108433</v>
      </c>
      <c r="AM235" s="35" t="n">
        <f aca="false">AE235/AD235</f>
        <v>0.332522407603528</v>
      </c>
      <c r="AN235" s="35" t="n">
        <f aca="false">EXP((((AM235-AM247)/AM248+2)/4-1.9)^3)</f>
        <v>0.00338969563176378</v>
      </c>
      <c r="AO235" s="35" t="n">
        <f aca="false">AF235/AD235</f>
        <v>0.0513623890616383</v>
      </c>
      <c r="AP235" s="35" t="n">
        <f aca="false">EXP((((AO235-AO247)/AO248+2)/4-1.9)^3)</f>
        <v>0.0209263126443101</v>
      </c>
      <c r="AQ235" s="35" t="n">
        <f aca="false">AG235/AD235</f>
        <v>0.263232243940896</v>
      </c>
      <c r="AR235" s="35" t="n">
        <f aca="false">EXP((((AQ235-AQ247)/AQ248+2)/4-1.9)^3)</f>
        <v>0.0415011607852413</v>
      </c>
      <c r="AS235" s="25" t="n">
        <f aca="false">0.01*AJ235+0.15*AL235+0.24*AN235+0.25*AP235+0.35*AR235</f>
        <v>0.0210375461461181</v>
      </c>
    </row>
    <row r="236" customFormat="false" ht="13.8" hidden="false" customHeight="false" outlineLevel="0" collapsed="false">
      <c r="A236" s="28" t="s">
        <v>92</v>
      </c>
      <c r="B236" s="29" t="n">
        <v>7221</v>
      </c>
      <c r="C236" s="29" t="n">
        <v>26</v>
      </c>
      <c r="D236" s="29" t="n">
        <v>324.954338406309</v>
      </c>
      <c r="E236" s="29" t="n">
        <v>290.590702042672</v>
      </c>
      <c r="F236" s="29" t="n">
        <v>61</v>
      </c>
      <c r="G236" s="29" t="n">
        <v>147</v>
      </c>
      <c r="H236" s="29" t="n">
        <v>46</v>
      </c>
      <c r="I236" s="29" t="n">
        <v>162.18</v>
      </c>
      <c r="J236" s="30" t="n">
        <v>0.0897418796055227</v>
      </c>
      <c r="K236" s="29" t="n">
        <v>754518</v>
      </c>
      <c r="L236" s="29" t="n">
        <v>9682669</v>
      </c>
      <c r="M236" s="29" t="n">
        <f aca="false">+K236+L236</f>
        <v>10437187</v>
      </c>
      <c r="O236" s="20" t="n">
        <f aca="false">AS236/AS247</f>
        <v>0.0897418796055226</v>
      </c>
      <c r="P236" s="31" t="n">
        <f aca="false">ROUND(K247*O236,0)</f>
        <v>754518</v>
      </c>
      <c r="Q236" s="32" t="n">
        <f aca="false">O236-J236</f>
        <v>0</v>
      </c>
      <c r="R236" s="33" t="n">
        <f aca="false">P236-K236</f>
        <v>0</v>
      </c>
      <c r="T236" s="31"/>
      <c r="U236" s="31"/>
      <c r="V236" s="31"/>
      <c r="W236" s="31"/>
      <c r="X236" s="31"/>
      <c r="Y236" s="31"/>
      <c r="Z236" s="31"/>
      <c r="AB236" s="31" t="n">
        <f aca="false">B236+T236</f>
        <v>7221</v>
      </c>
      <c r="AC236" s="31" t="n">
        <f aca="false">C236+U236</f>
        <v>26</v>
      </c>
      <c r="AD236" s="31" t="n">
        <f aca="false">D236+V236+W236</f>
        <v>324.954338406309</v>
      </c>
      <c r="AE236" s="31" t="n">
        <f aca="false">E236+W236</f>
        <v>290.590702042672</v>
      </c>
      <c r="AF236" s="31" t="n">
        <f aca="false">F236+X236</f>
        <v>61</v>
      </c>
      <c r="AG236" s="31" t="n">
        <f aca="false">I236+Y236+0.33*Z236</f>
        <v>162.18</v>
      </c>
      <c r="AI236" s="34" t="n">
        <f aca="false">IF(AC236&gt;0,AB236/AC236,0)</f>
        <v>277.730769230769</v>
      </c>
      <c r="AJ236" s="35" t="n">
        <f aca="false">EXP((((AI236-AI247)/AI248+2)/4-1.9)^3)</f>
        <v>0.180142459206891</v>
      </c>
      <c r="AK236" s="36" t="n">
        <f aca="false">AB236/AD236</f>
        <v>22.2215836089905</v>
      </c>
      <c r="AL236" s="35" t="n">
        <f aca="false">EXP((((AK236-AK247)/AK248+2)/4-1.9)^3)</f>
        <v>0.104501082679785</v>
      </c>
      <c r="AM236" s="35" t="n">
        <f aca="false">AE236/AD236</f>
        <v>0.894250876808822</v>
      </c>
      <c r="AN236" s="35" t="n">
        <f aca="false">EXP((((AM236-AM247)/AM248+2)/4-1.9)^3)</f>
        <v>0.539839991898236</v>
      </c>
      <c r="AO236" s="35" t="n">
        <f aca="false">AF236/AD236</f>
        <v>0.187718681643598</v>
      </c>
      <c r="AP236" s="35" t="n">
        <f aca="false">EXP((((AO236-AO247)/AO248+2)/4-1.9)^3)</f>
        <v>0.168993214191383</v>
      </c>
      <c r="AQ236" s="35" t="n">
        <f aca="false">AG236/AD236</f>
        <v>0.499085504737029</v>
      </c>
      <c r="AR236" s="35" t="n">
        <f aca="false">EXP((((AQ236-AQ247)/AQ248+2)/4-1.9)^3)</f>
        <v>0.182004149817515</v>
      </c>
      <c r="AS236" s="25" t="n">
        <f aca="false">0.01*AJ236+0.15*AL236+0.24*AN236+0.25*AP236+0.35*AR236</f>
        <v>0.252987941033589</v>
      </c>
    </row>
    <row r="237" customFormat="false" ht="13.8" hidden="false" customHeight="false" outlineLevel="0" collapsed="false">
      <c r="A237" s="28" t="s">
        <v>93</v>
      </c>
      <c r="B237" s="29" t="n">
        <v>2907</v>
      </c>
      <c r="C237" s="29" t="n">
        <v>27</v>
      </c>
      <c r="D237" s="29" t="n">
        <v>226.662878787879</v>
      </c>
      <c r="E237" s="29" t="n">
        <v>41.8787878787879</v>
      </c>
      <c r="F237" s="29" t="n">
        <v>2</v>
      </c>
      <c r="G237" s="29" t="n">
        <v>16</v>
      </c>
      <c r="H237" s="29" t="n">
        <v>3</v>
      </c>
      <c r="I237" s="29" t="n">
        <v>16.99</v>
      </c>
      <c r="J237" s="30" t="n">
        <v>0.00212642959457549</v>
      </c>
      <c r="K237" s="29" t="n">
        <v>17879</v>
      </c>
      <c r="L237" s="29" t="n">
        <v>1480336</v>
      </c>
      <c r="M237" s="29" t="n">
        <f aca="false">+K237+L237</f>
        <v>1498215</v>
      </c>
      <c r="O237" s="20" t="n">
        <f aca="false">AS237/AS247</f>
        <v>0.00212642959457549</v>
      </c>
      <c r="P237" s="31" t="n">
        <f aca="false">ROUND(K247*O237,0)</f>
        <v>17878</v>
      </c>
      <c r="Q237" s="32" t="n">
        <f aca="false">O237-J237</f>
        <v>0</v>
      </c>
      <c r="R237" s="33" t="n">
        <f aca="false">P237-K237</f>
        <v>-1</v>
      </c>
      <c r="T237" s="31"/>
      <c r="U237" s="31"/>
      <c r="V237" s="31"/>
      <c r="W237" s="31"/>
      <c r="X237" s="31"/>
      <c r="Y237" s="31"/>
      <c r="Z237" s="31"/>
      <c r="AB237" s="31" t="n">
        <f aca="false">B237+T237</f>
        <v>2907</v>
      </c>
      <c r="AC237" s="31" t="n">
        <f aca="false">C237+U237</f>
        <v>27</v>
      </c>
      <c r="AD237" s="31" t="n">
        <f aca="false">D237+V237+W237</f>
        <v>226.662878787879</v>
      </c>
      <c r="AE237" s="31" t="n">
        <f aca="false">E237+W237</f>
        <v>41.8787878787879</v>
      </c>
      <c r="AF237" s="31" t="n">
        <f aca="false">F237+X237</f>
        <v>2</v>
      </c>
      <c r="AG237" s="31" t="n">
        <f aca="false">I237+Y237+0.33*Z237</f>
        <v>16.99</v>
      </c>
      <c r="AI237" s="34" t="n">
        <f aca="false">IF(AC237&gt;0,AB237/AC237,0)</f>
        <v>107.666666666667</v>
      </c>
      <c r="AJ237" s="35" t="n">
        <f aca="false">EXP((((AI237-AI247)/AI248+2)/4-1.9)^3)</f>
        <v>0.00799884965849854</v>
      </c>
      <c r="AK237" s="36" t="n">
        <f aca="false">AB237/AD237</f>
        <v>12.8252143251057</v>
      </c>
      <c r="AL237" s="35" t="n">
        <f aca="false">EXP((((AK237-AK247)/AK248+2)/4-1.9)^3)</f>
        <v>0.00623433189341676</v>
      </c>
      <c r="AM237" s="35" t="n">
        <f aca="false">AE237/AD237</f>
        <v>0.184762445896489</v>
      </c>
      <c r="AN237" s="35" t="n">
        <f aca="false">EXP((((AM237-AM247)/AM248+2)/4-1.9)^3)</f>
        <v>0.000231030810437749</v>
      </c>
      <c r="AO237" s="35" t="n">
        <f aca="false">AF237/AD237</f>
        <v>0.00882367686625779</v>
      </c>
      <c r="AP237" s="35" t="n">
        <f aca="false">EXP((((AO237-AO247)/AO248+2)/4-1.9)^3)</f>
        <v>0.00862877041718283</v>
      </c>
      <c r="AQ237" s="35" t="n">
        <f aca="false">AG237/AD237</f>
        <v>0.0749571349788599</v>
      </c>
      <c r="AR237" s="35" t="n">
        <f aca="false">EXP((((AQ237-AQ247)/AQ248+2)/4-1.9)^3)</f>
        <v>0.00790502578006063</v>
      </c>
      <c r="AS237" s="25" t="n">
        <f aca="false">0.01*AJ237+0.15*AL237+0.24*AN237+0.25*AP237+0.35*AR237</f>
        <v>0.00599453730241949</v>
      </c>
    </row>
    <row r="238" customFormat="false" ht="13.8" hidden="false" customHeight="false" outlineLevel="0" collapsed="false">
      <c r="A238" s="28" t="s">
        <v>94</v>
      </c>
      <c r="B238" s="29" t="n">
        <v>8820</v>
      </c>
      <c r="C238" s="29" t="n">
        <v>84</v>
      </c>
      <c r="D238" s="29" t="n">
        <v>324.775974025974</v>
      </c>
      <c r="E238" s="29" t="n">
        <v>258.957792207792</v>
      </c>
      <c r="F238" s="29" t="n">
        <v>22</v>
      </c>
      <c r="G238" s="29" t="n">
        <v>105</v>
      </c>
      <c r="H238" s="29" t="n">
        <v>20</v>
      </c>
      <c r="I238" s="29" t="n">
        <v>111.6</v>
      </c>
      <c r="J238" s="30" t="n">
        <v>0.0560183209562748</v>
      </c>
      <c r="K238" s="29" t="n">
        <v>470982</v>
      </c>
      <c r="L238" s="29" t="n">
        <v>6331324</v>
      </c>
      <c r="M238" s="29" t="n">
        <f aca="false">+K238+L238</f>
        <v>6802306</v>
      </c>
      <c r="O238" s="20" t="n">
        <f aca="false">AS238/AS247</f>
        <v>0.0560183209562747</v>
      </c>
      <c r="P238" s="31" t="n">
        <f aca="false">ROUND(K247*O238,0)</f>
        <v>470982</v>
      </c>
      <c r="Q238" s="32" t="n">
        <f aca="false">O238-J238</f>
        <v>0</v>
      </c>
      <c r="R238" s="33" t="n">
        <f aca="false">P238-K238</f>
        <v>0</v>
      </c>
      <c r="T238" s="31"/>
      <c r="U238" s="31"/>
      <c r="V238" s="31"/>
      <c r="W238" s="31"/>
      <c r="X238" s="31"/>
      <c r="Y238" s="31"/>
      <c r="Z238" s="31"/>
      <c r="AB238" s="31" t="n">
        <f aca="false">B238+T238</f>
        <v>8820</v>
      </c>
      <c r="AC238" s="31" t="n">
        <f aca="false">C238+U238</f>
        <v>84</v>
      </c>
      <c r="AD238" s="31" t="n">
        <f aca="false">D238+V238+W238</f>
        <v>324.775974025974</v>
      </c>
      <c r="AE238" s="31" t="n">
        <f aca="false">E238+W238</f>
        <v>258.957792207792</v>
      </c>
      <c r="AF238" s="31" t="n">
        <f aca="false">F238+X238</f>
        <v>22</v>
      </c>
      <c r="AG238" s="31" t="n">
        <f aca="false">I238+Y238+0.33*Z238</f>
        <v>111.6</v>
      </c>
      <c r="AI238" s="34" t="n">
        <f aca="false">IF(AC238&gt;0,AB238/AC238,0)</f>
        <v>105</v>
      </c>
      <c r="AJ238" s="35" t="n">
        <f aca="false">EXP((((AI238-AI247)/AI248+2)/4-1.9)^3)</f>
        <v>0.00748336784531907</v>
      </c>
      <c r="AK238" s="36" t="n">
        <f aca="false">AB238/AD238</f>
        <v>27.1571812738051</v>
      </c>
      <c r="AL238" s="35" t="n">
        <f aca="false">EXP((((AK238-AK247)/AK248+2)/4-1.9)^3)</f>
        <v>0.265774279808345</v>
      </c>
      <c r="AM238" s="35" t="n">
        <f aca="false">AE238/AD238</f>
        <v>0.797342823724645</v>
      </c>
      <c r="AN238" s="35" t="n">
        <f aca="false">EXP((((AM238-AM247)/AM248+2)/4-1.9)^3)</f>
        <v>0.354504213430323</v>
      </c>
      <c r="AO238" s="35" t="n">
        <f aca="false">AF238/AD238</f>
        <v>0.067739000909718</v>
      </c>
      <c r="AP238" s="35" t="n">
        <f aca="false">EXP((((AO238-AO247)/AO248+2)/4-1.9)^3)</f>
        <v>0.0285103530376262</v>
      </c>
      <c r="AQ238" s="35" t="n">
        <f aca="false">AG238/AD238</f>
        <v>0.343621477342024</v>
      </c>
      <c r="AR238" s="35" t="n">
        <f aca="false">EXP((((AQ238-AQ247)/AQ248+2)/4-1.9)^3)</f>
        <v>0.0736273036656557</v>
      </c>
      <c r="AS238" s="25" t="n">
        <f aca="false">0.01*AJ238+0.15*AL238+0.24*AN238+0.25*AP238+0.35*AR238</f>
        <v>0.157919131415369</v>
      </c>
    </row>
    <row r="239" customFormat="false" ht="13.8" hidden="false" customHeight="false" outlineLevel="0" collapsed="false">
      <c r="A239" s="28" t="s">
        <v>95</v>
      </c>
      <c r="B239" s="29" t="n">
        <v>4666</v>
      </c>
      <c r="C239" s="29" t="n">
        <v>46</v>
      </c>
      <c r="D239" s="29" t="n">
        <v>331.068770378558</v>
      </c>
      <c r="E239" s="29" t="n">
        <v>171.442077922078</v>
      </c>
      <c r="F239" s="29" t="n">
        <v>16</v>
      </c>
      <c r="G239" s="29" t="n">
        <v>49</v>
      </c>
      <c r="H239" s="29" t="n">
        <v>4</v>
      </c>
      <c r="I239" s="29" t="n">
        <v>50.32</v>
      </c>
      <c r="J239" s="30" t="n">
        <v>0.00774821871096334</v>
      </c>
      <c r="K239" s="29" t="n">
        <v>65144</v>
      </c>
      <c r="L239" s="29" t="n">
        <v>2136644</v>
      </c>
      <c r="M239" s="29" t="n">
        <f aca="false">+K239+L239</f>
        <v>2201788</v>
      </c>
      <c r="O239" s="20" t="n">
        <f aca="false">AS239/AS247</f>
        <v>0.00774821871096334</v>
      </c>
      <c r="P239" s="31" t="n">
        <f aca="false">ROUND(K247*O239,0)</f>
        <v>65144</v>
      </c>
      <c r="Q239" s="32" t="n">
        <f aca="false">O239-J239</f>
        <v>0</v>
      </c>
      <c r="R239" s="33" t="n">
        <f aca="false">P239-K239</f>
        <v>0</v>
      </c>
      <c r="T239" s="31"/>
      <c r="U239" s="31"/>
      <c r="V239" s="31"/>
      <c r="W239" s="31"/>
      <c r="X239" s="31"/>
      <c r="Y239" s="31"/>
      <c r="Z239" s="31"/>
      <c r="AB239" s="31" t="n">
        <f aca="false">B239+T239</f>
        <v>4666</v>
      </c>
      <c r="AC239" s="31" t="n">
        <f aca="false">C239+U239</f>
        <v>46</v>
      </c>
      <c r="AD239" s="31" t="n">
        <f aca="false">D239+V239+W239</f>
        <v>331.068770378558</v>
      </c>
      <c r="AE239" s="31" t="n">
        <f aca="false">E239+W239</f>
        <v>171.442077922078</v>
      </c>
      <c r="AF239" s="31" t="n">
        <f aca="false">F239+X239</f>
        <v>16</v>
      </c>
      <c r="AG239" s="31" t="n">
        <f aca="false">I239+Y239+0.33*Z239</f>
        <v>50.32</v>
      </c>
      <c r="AI239" s="34" t="n">
        <f aca="false">IF(AC239&gt;0,AB239/AC239,0)</f>
        <v>101.434782608696</v>
      </c>
      <c r="AJ239" s="35" t="n">
        <f aca="false">EXP((((AI239-AI247)/AI248+2)/4-1.9)^3)</f>
        <v>0.00683918506633874</v>
      </c>
      <c r="AK239" s="36" t="n">
        <f aca="false">AB239/AD239</f>
        <v>14.09374854253</v>
      </c>
      <c r="AL239" s="35" t="n">
        <f aca="false">EXP((((AK239-AK247)/AK248+2)/4-1.9)^3)</f>
        <v>0.0099878166532489</v>
      </c>
      <c r="AM239" s="35" t="n">
        <f aca="false">AE239/AD239</f>
        <v>0.517844306867253</v>
      </c>
      <c r="AN239" s="35" t="n">
        <f aca="false">EXP((((AM239-AM247)/AM248+2)/4-1.9)^3)</f>
        <v>0.0399067143794263</v>
      </c>
      <c r="AO239" s="35" t="n">
        <f aca="false">AF239/AD239</f>
        <v>0.0483283276211917</v>
      </c>
      <c r="AP239" s="35" t="n">
        <f aca="false">EXP((((AO239-AO247)/AO248+2)/4-1.9)^3)</f>
        <v>0.0197235361873561</v>
      </c>
      <c r="AQ239" s="35" t="n">
        <f aca="false">AG239/AD239</f>
        <v>0.151992590368648</v>
      </c>
      <c r="AR239" s="35" t="n">
        <f aca="false">EXP((((AQ239-AQ247)/AQ248+2)/4-1.9)^3)</f>
        <v>0.0164790019438896</v>
      </c>
      <c r="AS239" s="25" t="n">
        <f aca="false">0.01*AJ239+0.15*AL239+0.24*AN239+0.25*AP239+0.35*AR239</f>
        <v>0.0218427105269134</v>
      </c>
    </row>
    <row r="240" customFormat="false" ht="13.8" hidden="false" customHeight="false" outlineLevel="0" collapsed="false">
      <c r="A240" s="28" t="s">
        <v>96</v>
      </c>
      <c r="B240" s="29" t="n">
        <v>4895</v>
      </c>
      <c r="C240" s="29" t="n">
        <v>26</v>
      </c>
      <c r="D240" s="29" t="n">
        <v>246.245346145179</v>
      </c>
      <c r="E240" s="29" t="n">
        <v>137.863822477058</v>
      </c>
      <c r="F240" s="29" t="n">
        <v>7</v>
      </c>
      <c r="G240" s="29" t="n">
        <v>17</v>
      </c>
      <c r="H240" s="29" t="n">
        <v>10</v>
      </c>
      <c r="I240" s="29" t="n">
        <v>20.3</v>
      </c>
      <c r="J240" s="30" t="n">
        <v>0.0108004860103573</v>
      </c>
      <c r="K240" s="29" t="n">
        <v>90807</v>
      </c>
      <c r="L240" s="29" t="n">
        <v>3866458</v>
      </c>
      <c r="M240" s="29" t="n">
        <f aca="false">+K240+L240</f>
        <v>3957265</v>
      </c>
      <c r="O240" s="20" t="n">
        <f aca="false">AS240/AS247</f>
        <v>0.0108004860103573</v>
      </c>
      <c r="P240" s="31" t="n">
        <f aca="false">ROUND(K247*O240,0)</f>
        <v>90807</v>
      </c>
      <c r="Q240" s="32" t="n">
        <f aca="false">O240-J240</f>
        <v>0</v>
      </c>
      <c r="R240" s="33" t="n">
        <f aca="false">P240-K240</f>
        <v>0</v>
      </c>
      <c r="T240" s="31"/>
      <c r="U240" s="31"/>
      <c r="V240" s="31"/>
      <c r="W240" s="31"/>
      <c r="X240" s="31"/>
      <c r="Y240" s="31"/>
      <c r="Z240" s="31"/>
      <c r="AB240" s="31" t="n">
        <f aca="false">B240+T240</f>
        <v>4895</v>
      </c>
      <c r="AC240" s="31" t="n">
        <f aca="false">C240+U240</f>
        <v>26</v>
      </c>
      <c r="AD240" s="31" t="n">
        <f aca="false">D240+V240+W240</f>
        <v>246.245346145179</v>
      </c>
      <c r="AE240" s="31" t="n">
        <f aca="false">E240+W240</f>
        <v>137.863822477058</v>
      </c>
      <c r="AF240" s="31" t="n">
        <f aca="false">F240+X240</f>
        <v>7</v>
      </c>
      <c r="AG240" s="31" t="n">
        <f aca="false">I240+Y240+0.33*Z240</f>
        <v>20.3</v>
      </c>
      <c r="AI240" s="34" t="n">
        <f aca="false">IF(AC240&gt;0,AB240/AC240,0)</f>
        <v>188.269230769231</v>
      </c>
      <c r="AJ240" s="35" t="n">
        <f aca="false">EXP((((AI240-AI247)/AI248+2)/4-1.9)^3)</f>
        <v>0.0455615802686389</v>
      </c>
      <c r="AK240" s="36" t="n">
        <f aca="false">AB240/AD240</f>
        <v>19.8785482715846</v>
      </c>
      <c r="AL240" s="35" t="n">
        <f aca="false">EXP((((AK240-AK247)/AK248+2)/4-1.9)^3)</f>
        <v>0.0593745794896392</v>
      </c>
      <c r="AM240" s="35" t="n">
        <f aca="false">AE240/AD240</f>
        <v>0.559863667010291</v>
      </c>
      <c r="AN240" s="35" t="n">
        <f aca="false">EXP((((AM240-AM247)/AM248+2)/4-1.9)^3)</f>
        <v>0.061704947277751</v>
      </c>
      <c r="AO240" s="35" t="n">
        <f aca="false">AF240/AD240</f>
        <v>0.028426933176934</v>
      </c>
      <c r="AP240" s="35" t="n">
        <f aca="false">EXP((((AO240-AO247)/AO248+2)/4-1.9)^3)</f>
        <v>0.0131772824171244</v>
      </c>
      <c r="AQ240" s="35" t="n">
        <f aca="false">AG240/AD240</f>
        <v>0.0824381062131087</v>
      </c>
      <c r="AR240" s="35" t="n">
        <f aca="false">EXP((((AQ240-AQ247)/AQ248+2)/4-1.9)^3)</f>
        <v>0.00851980352630587</v>
      </c>
      <c r="AS240" s="25" t="n">
        <f aca="false">0.01*AJ240+0.15*AL240+0.24*AN240+0.25*AP240+0.35*AR240</f>
        <v>0.0304472419112807</v>
      </c>
    </row>
    <row r="241" customFormat="false" ht="13.8" hidden="false" customHeight="false" outlineLevel="0" collapsed="false">
      <c r="A241" s="28" t="s">
        <v>97</v>
      </c>
      <c r="B241" s="29" t="n">
        <v>6984</v>
      </c>
      <c r="C241" s="29" t="n">
        <v>45</v>
      </c>
      <c r="D241" s="29" t="n">
        <v>331.969091871413</v>
      </c>
      <c r="E241" s="29" t="n">
        <v>193.070677979999</v>
      </c>
      <c r="F241" s="29" t="n">
        <v>1</v>
      </c>
      <c r="G241" s="29" t="n">
        <v>8</v>
      </c>
      <c r="H241" s="29" t="n">
        <v>8</v>
      </c>
      <c r="I241" s="29" t="n">
        <v>10.64</v>
      </c>
      <c r="J241" s="30" t="n">
        <v>0.0120830545182734</v>
      </c>
      <c r="K241" s="29" t="n">
        <v>101590</v>
      </c>
      <c r="L241" s="29" t="n">
        <v>1866064</v>
      </c>
      <c r="M241" s="29" t="n">
        <f aca="false">+K241+L241</f>
        <v>1967654</v>
      </c>
      <c r="O241" s="20" t="n">
        <f aca="false">AS241/AS247</f>
        <v>0.0120830545182734</v>
      </c>
      <c r="P241" s="31" t="n">
        <f aca="false">ROUND(K247*O241,0)</f>
        <v>101590</v>
      </c>
      <c r="Q241" s="32" t="n">
        <f aca="false">O241-J241</f>
        <v>0</v>
      </c>
      <c r="R241" s="33" t="n">
        <f aca="false">P241-K241</f>
        <v>0</v>
      </c>
      <c r="T241" s="31"/>
      <c r="U241" s="31"/>
      <c r="V241" s="31"/>
      <c r="W241" s="31"/>
      <c r="X241" s="31"/>
      <c r="Y241" s="31"/>
      <c r="Z241" s="31"/>
      <c r="AB241" s="31" t="n">
        <f aca="false">B241+T241</f>
        <v>6984</v>
      </c>
      <c r="AC241" s="31" t="n">
        <f aca="false">C241+U241</f>
        <v>45</v>
      </c>
      <c r="AD241" s="31" t="n">
        <f aca="false">D241+V241+W241</f>
        <v>331.969091871413</v>
      </c>
      <c r="AE241" s="31" t="n">
        <f aca="false">E241+W241</f>
        <v>193.070677979999</v>
      </c>
      <c r="AF241" s="31" t="n">
        <f aca="false">F241+X241</f>
        <v>1</v>
      </c>
      <c r="AG241" s="31" t="n">
        <f aca="false">I241+Y241+0.33*Z241</f>
        <v>10.64</v>
      </c>
      <c r="AI241" s="34" t="n">
        <f aca="false">IF(AC241&gt;0,AB241/AC241,0)</f>
        <v>155.2</v>
      </c>
      <c r="AJ241" s="35" t="n">
        <f aca="false">EXP((((AI241-AI247)/AI248+2)/4-1.9)^3)</f>
        <v>0.0237471331136842</v>
      </c>
      <c r="AK241" s="36" t="n">
        <f aca="false">AB241/AD241</f>
        <v>21.0381031578242</v>
      </c>
      <c r="AL241" s="35" t="n">
        <f aca="false">EXP((((AK241-AK247)/AK248+2)/4-1.9)^3)</f>
        <v>0.0793731359663519</v>
      </c>
      <c r="AM241" s="35" t="n">
        <f aca="false">AE241/AD241</f>
        <v>0.581592331055882</v>
      </c>
      <c r="AN241" s="35" t="n">
        <f aca="false">EXP((((AM241-AM247)/AM248+2)/4-1.9)^3)</f>
        <v>0.0760538805340609</v>
      </c>
      <c r="AO241" s="35" t="n">
        <f aca="false">AF241/AD241</f>
        <v>0.00301232863084539</v>
      </c>
      <c r="AP241" s="35" t="n">
        <f aca="false">EXP((((AO241-AO247)/AO248+2)/4-1.9)^3)</f>
        <v>0.00757221942781165</v>
      </c>
      <c r="AQ241" s="35" t="n">
        <f aca="false">AG241/AD241</f>
        <v>0.0320511766321949</v>
      </c>
      <c r="AR241" s="35" t="n">
        <f aca="false">EXP((((AQ241-AQ247)/AQ248+2)/4-1.9)^3)</f>
        <v>0.0050670125900295</v>
      </c>
      <c r="AS241" s="25" t="n">
        <f aca="false">0.01*AJ241+0.15*AL241+0.24*AN241+0.25*AP241+0.35*AR241</f>
        <v>0.0340628823177275</v>
      </c>
    </row>
    <row r="242" customFormat="false" ht="13.8" hidden="false" customHeight="false" outlineLevel="0" collapsed="false">
      <c r="A242" s="28" t="s">
        <v>98</v>
      </c>
      <c r="B242" s="29" t="n">
        <v>7010</v>
      </c>
      <c r="C242" s="29" t="n">
        <v>28</v>
      </c>
      <c r="D242" s="29" t="n">
        <v>255.557132404213</v>
      </c>
      <c r="E242" s="29" t="n">
        <v>156.013133725444</v>
      </c>
      <c r="F242" s="29" t="n">
        <v>2</v>
      </c>
      <c r="G242" s="29" t="n">
        <v>9</v>
      </c>
      <c r="H242" s="29" t="n">
        <v>2</v>
      </c>
      <c r="I242" s="29" t="n">
        <v>9.66</v>
      </c>
      <c r="J242" s="30" t="n">
        <v>0.0250232760631346</v>
      </c>
      <c r="K242" s="29" t="n">
        <v>210387</v>
      </c>
      <c r="L242" s="29" t="n">
        <v>2776124</v>
      </c>
      <c r="M242" s="29" t="n">
        <f aca="false">+K242+L242</f>
        <v>2986511</v>
      </c>
      <c r="O242" s="20" t="n">
        <f aca="false">AS242/AS247</f>
        <v>0.0250232760631346</v>
      </c>
      <c r="P242" s="31" t="n">
        <f aca="false">ROUND(K247*O242,0)</f>
        <v>210387</v>
      </c>
      <c r="Q242" s="32" t="n">
        <f aca="false">O242-J242</f>
        <v>0</v>
      </c>
      <c r="R242" s="33" t="n">
        <f aca="false">P242-K242</f>
        <v>0</v>
      </c>
      <c r="T242" s="31"/>
      <c r="U242" s="31"/>
      <c r="V242" s="31"/>
      <c r="W242" s="31"/>
      <c r="X242" s="31"/>
      <c r="Y242" s="31"/>
      <c r="Z242" s="31"/>
      <c r="AB242" s="31" t="n">
        <f aca="false">B242+T242</f>
        <v>7010</v>
      </c>
      <c r="AC242" s="31" t="n">
        <f aca="false">C242+U242</f>
        <v>28</v>
      </c>
      <c r="AD242" s="31" t="n">
        <f aca="false">D242+V242+W242</f>
        <v>255.557132404213</v>
      </c>
      <c r="AE242" s="31" t="n">
        <f aca="false">E242+W242</f>
        <v>156.013133725444</v>
      </c>
      <c r="AF242" s="31" t="n">
        <f aca="false">F242+X242</f>
        <v>2</v>
      </c>
      <c r="AG242" s="31" t="n">
        <f aca="false">I242+Y242+0.33*Z242</f>
        <v>9.66</v>
      </c>
      <c r="AI242" s="34" t="n">
        <f aca="false">IF(AC242&gt;0,AB242/AC242,0)</f>
        <v>250.357142857143</v>
      </c>
      <c r="AJ242" s="35" t="n">
        <f aca="false">EXP((((AI242-AI247)/AI248+2)/4-1.9)^3)</f>
        <v>0.125128334743806</v>
      </c>
      <c r="AK242" s="36" t="n">
        <f aca="false">AB242/AD242</f>
        <v>27.4302655302624</v>
      </c>
      <c r="AL242" s="35" t="n">
        <f aca="false">EXP((((AK242-AK247)/AK248+2)/4-1.9)^3)</f>
        <v>0.277264990943847</v>
      </c>
      <c r="AM242" s="35" t="n">
        <f aca="false">AE242/AD242</f>
        <v>0.610482408601606</v>
      </c>
      <c r="AN242" s="35" t="n">
        <f aca="false">EXP((((AM242-AM247)/AM248+2)/4-1.9)^3)</f>
        <v>0.09877593722794</v>
      </c>
      <c r="AO242" s="35" t="n">
        <f aca="false">AF242/AD242</f>
        <v>0.00782603866769256</v>
      </c>
      <c r="AP242" s="35" t="n">
        <f aca="false">EXP((((AO242-AO247)/AO248+2)/4-1.9)^3)</f>
        <v>0.00843885635973348</v>
      </c>
      <c r="AQ242" s="35" t="n">
        <f aca="false">AG242/AD242</f>
        <v>0.037799766764955</v>
      </c>
      <c r="AR242" s="35" t="n">
        <f aca="false">EXP((((AQ242-AQ247)/AQ248+2)/4-1.9)^3)</f>
        <v>0.00538628797180781</v>
      </c>
      <c r="AS242" s="25" t="n">
        <f aca="false">0.01*AJ242+0.15*AL242+0.24*AN242+0.25*AP242+0.35*AR242</f>
        <v>0.0705421718037868</v>
      </c>
    </row>
    <row r="243" customFormat="false" ht="13.8" hidden="false" customHeight="false" outlineLevel="0" collapsed="false">
      <c r="A243" s="28" t="s">
        <v>99</v>
      </c>
      <c r="B243" s="29" t="n">
        <v>4089</v>
      </c>
      <c r="C243" s="29" t="n">
        <v>29</v>
      </c>
      <c r="D243" s="29" t="n">
        <v>418.304242424242</v>
      </c>
      <c r="E243" s="29" t="n">
        <v>170.838744588745</v>
      </c>
      <c r="F243" s="29" t="n">
        <v>28</v>
      </c>
      <c r="G243" s="29" t="n">
        <v>47</v>
      </c>
      <c r="H243" s="29" t="n">
        <v>7</v>
      </c>
      <c r="I243" s="29" t="n">
        <v>49.31</v>
      </c>
      <c r="J243" s="30" t="n">
        <v>0.00502663591292607</v>
      </c>
      <c r="K243" s="29" t="n">
        <v>42262</v>
      </c>
      <c r="L243" s="29" t="n">
        <v>2267265</v>
      </c>
      <c r="M243" s="29" t="n">
        <f aca="false">+K243+L243</f>
        <v>2309527</v>
      </c>
      <c r="O243" s="20" t="n">
        <f aca="false">AS243/AS247</f>
        <v>0.00502663591292608</v>
      </c>
      <c r="P243" s="31" t="n">
        <f aca="false">ROUND(K247*O243,0)</f>
        <v>42262</v>
      </c>
      <c r="Q243" s="32" t="n">
        <f aca="false">O243-J243</f>
        <v>0</v>
      </c>
      <c r="R243" s="33" t="n">
        <f aca="false">P243-K243</f>
        <v>0</v>
      </c>
      <c r="T243" s="31"/>
      <c r="U243" s="31"/>
      <c r="V243" s="31"/>
      <c r="W243" s="31"/>
      <c r="X243" s="31"/>
      <c r="Y243" s="31"/>
      <c r="Z243" s="31"/>
      <c r="AB243" s="31" t="n">
        <f aca="false">B243+T243</f>
        <v>4089</v>
      </c>
      <c r="AC243" s="31" t="n">
        <f aca="false">C243+U243</f>
        <v>29</v>
      </c>
      <c r="AD243" s="31" t="n">
        <f aca="false">D243+V243+W243</f>
        <v>418.304242424242</v>
      </c>
      <c r="AE243" s="31" t="n">
        <f aca="false">E243+W243</f>
        <v>170.838744588745</v>
      </c>
      <c r="AF243" s="31" t="n">
        <f aca="false">F243+X243</f>
        <v>28</v>
      </c>
      <c r="AG243" s="31" t="n">
        <f aca="false">I243+Y243+0.33*Z243</f>
        <v>49.31</v>
      </c>
      <c r="AI243" s="34" t="n">
        <f aca="false">IF(AC243&gt;0,AB243/AC243,0)</f>
        <v>141</v>
      </c>
      <c r="AJ243" s="35" t="n">
        <f aca="false">EXP((((AI243-AI247)/AI248+2)/4-1.9)^3)</f>
        <v>0.0174904777927175</v>
      </c>
      <c r="AK243" s="36" t="n">
        <f aca="false">AB243/AD243</f>
        <v>9.77518175838378</v>
      </c>
      <c r="AL243" s="35" t="n">
        <f aca="false">EXP((((AK243-AK247)/AK248+2)/4-1.9)^3)</f>
        <v>0.00176425035214428</v>
      </c>
      <c r="AM243" s="35" t="n">
        <f aca="false">AE243/AD243</f>
        <v>0.408407869828584</v>
      </c>
      <c r="AN243" s="35" t="n">
        <f aca="false">EXP((((AM243-AM247)/AM248+2)/4-1.9)^3)</f>
        <v>0.0104163797508426</v>
      </c>
      <c r="AO243" s="35" t="n">
        <f aca="false">AF243/AD243</f>
        <v>0.0669369257116033</v>
      </c>
      <c r="AP243" s="35" t="n">
        <f aca="false">EXP((((AO243-AO247)/AO248+2)/4-1.9)^3)</f>
        <v>0.0280929662738168</v>
      </c>
      <c r="AQ243" s="35" t="n">
        <f aca="false">AG243/AD243</f>
        <v>0.117880707387113</v>
      </c>
      <c r="AR243" s="35" t="n">
        <f aca="false">EXP((((AQ243-AQ247)/AQ248+2)/4-1.9)^3)</f>
        <v>0.0120219550937507</v>
      </c>
      <c r="AS243" s="25" t="n">
        <f aca="false">0.01*AJ243+0.15*AL243+0.24*AN243+0.25*AP243+0.35*AR243</f>
        <v>0.014170399322218</v>
      </c>
    </row>
    <row r="244" customFormat="false" ht="13.8" hidden="false" customHeight="false" outlineLevel="0" collapsed="false">
      <c r="A244" s="28" t="s">
        <v>100</v>
      </c>
      <c r="B244" s="29" t="n">
        <v>5430</v>
      </c>
      <c r="C244" s="29" t="n">
        <v>24</v>
      </c>
      <c r="D244" s="29" t="n">
        <v>260.60512019895</v>
      </c>
      <c r="E244" s="29" t="n">
        <v>167.446029289859</v>
      </c>
      <c r="F244" s="29" t="n">
        <v>8</v>
      </c>
      <c r="G244" s="29" t="n">
        <v>38</v>
      </c>
      <c r="H244" s="29" t="n">
        <v>9</v>
      </c>
      <c r="I244" s="29" t="n">
        <v>40.97</v>
      </c>
      <c r="J244" s="30" t="n">
        <v>0.018700104613077</v>
      </c>
      <c r="K244" s="29" t="n">
        <v>157224</v>
      </c>
      <c r="L244" s="29" t="n">
        <v>1487369</v>
      </c>
      <c r="M244" s="29" t="n">
        <f aca="false">+K244+L244</f>
        <v>1644593</v>
      </c>
      <c r="O244" s="20" t="n">
        <f aca="false">AS244/AS247</f>
        <v>0.018700104613077</v>
      </c>
      <c r="P244" s="31" t="n">
        <f aca="false">ROUND(K247*O244,0)</f>
        <v>157224</v>
      </c>
      <c r="Q244" s="32" t="n">
        <f aca="false">O244-J244</f>
        <v>0</v>
      </c>
      <c r="R244" s="33" t="n">
        <f aca="false">P244-K244</f>
        <v>0</v>
      </c>
      <c r="T244" s="31"/>
      <c r="U244" s="31"/>
      <c r="V244" s="31"/>
      <c r="W244" s="31"/>
      <c r="X244" s="31"/>
      <c r="Y244" s="31"/>
      <c r="Z244" s="31"/>
      <c r="AB244" s="31" t="n">
        <f aca="false">B244+T244</f>
        <v>5430</v>
      </c>
      <c r="AC244" s="31" t="n">
        <f aca="false">C244+U244</f>
        <v>24</v>
      </c>
      <c r="AD244" s="31" t="n">
        <f aca="false">D244+V244+W244</f>
        <v>260.60512019895</v>
      </c>
      <c r="AE244" s="31" t="n">
        <f aca="false">E244+W244</f>
        <v>167.446029289859</v>
      </c>
      <c r="AF244" s="31" t="n">
        <f aca="false">F244+X244</f>
        <v>8</v>
      </c>
      <c r="AG244" s="31" t="n">
        <f aca="false">I244+Y244+0.33*Z244</f>
        <v>40.97</v>
      </c>
      <c r="AI244" s="34" t="n">
        <f aca="false">IF(AC244&gt;0,AB244/AC244,0)</f>
        <v>226.25</v>
      </c>
      <c r="AJ244" s="35" t="n">
        <f aca="false">EXP((((AI244-AI247)/AI248+2)/4-1.9)^3)</f>
        <v>0.0872270842834893</v>
      </c>
      <c r="AK244" s="36" t="n">
        <f aca="false">AB244/AD244</f>
        <v>20.8361216995839</v>
      </c>
      <c r="AL244" s="35" t="n">
        <f aca="false">EXP((((AK244-AK247)/AK248+2)/4-1.9)^3)</f>
        <v>0.0755728959029576</v>
      </c>
      <c r="AM244" s="35" t="n">
        <f aca="false">AE244/AD244</f>
        <v>0.642527779815025</v>
      </c>
      <c r="AN244" s="35" t="n">
        <f aca="false">EXP((((AM244-AM247)/AM248+2)/4-1.9)^3)</f>
        <v>0.129208384375418</v>
      </c>
      <c r="AO244" s="35" t="n">
        <f aca="false">AF244/AD244</f>
        <v>0.0306977851927571</v>
      </c>
      <c r="AP244" s="35" t="n">
        <f aca="false">EXP((((AO244-AO247)/AO248+2)/4-1.9)^3)</f>
        <v>0.013816303612215</v>
      </c>
      <c r="AQ244" s="35" t="n">
        <f aca="false">AG244/AD244</f>
        <v>0.157211032418407</v>
      </c>
      <c r="AR244" s="35" t="n">
        <f aca="false">EXP((((AQ244-AQ247)/AQ248+2)/4-1.9)^3)</f>
        <v>0.0172698993414486</v>
      </c>
      <c r="AS244" s="25" t="n">
        <f aca="false">0.01*AJ244+0.15*AL244+0.24*AN244+0.25*AP244+0.35*AR244</f>
        <v>0.0527167581509396</v>
      </c>
    </row>
    <row r="245" customFormat="false" ht="13.8" hidden="false" customHeight="false" outlineLevel="0" collapsed="false">
      <c r="A245" s="28" t="s">
        <v>101</v>
      </c>
      <c r="B245" s="29" t="n">
        <v>6456</v>
      </c>
      <c r="C245" s="29" t="n">
        <v>42</v>
      </c>
      <c r="D245" s="29" t="n">
        <v>252.85342658284</v>
      </c>
      <c r="E245" s="29" t="n">
        <v>129.292348438739</v>
      </c>
      <c r="F245" s="29" t="n">
        <v>28</v>
      </c>
      <c r="G245" s="29" t="n">
        <v>60</v>
      </c>
      <c r="H245" s="29" t="n">
        <v>12</v>
      </c>
      <c r="I245" s="29" t="n">
        <v>63.96</v>
      </c>
      <c r="J245" s="30" t="n">
        <v>0.0240496510303189</v>
      </c>
      <c r="K245" s="29" t="n">
        <v>202201</v>
      </c>
      <c r="L245" s="29" t="n">
        <v>898936</v>
      </c>
      <c r="M245" s="29" t="n">
        <f aca="false">+K245+L245</f>
        <v>1101137</v>
      </c>
      <c r="O245" s="20" t="n">
        <f aca="false">AS245/AS247</f>
        <v>0.0240496510303189</v>
      </c>
      <c r="P245" s="31" t="n">
        <f aca="false">ROUND(K247*O245,0)</f>
        <v>202201</v>
      </c>
      <c r="Q245" s="32" t="n">
        <f aca="false">O245-J245</f>
        <v>0</v>
      </c>
      <c r="R245" s="33" t="n">
        <f aca="false">P245-K245</f>
        <v>0</v>
      </c>
      <c r="T245" s="31"/>
      <c r="U245" s="31"/>
      <c r="V245" s="31"/>
      <c r="W245" s="31"/>
      <c r="X245" s="31"/>
      <c r="Y245" s="31"/>
      <c r="Z245" s="31"/>
      <c r="AB245" s="31" t="n">
        <f aca="false">B245+T245</f>
        <v>6456</v>
      </c>
      <c r="AC245" s="31" t="n">
        <f aca="false">C245+U245</f>
        <v>42</v>
      </c>
      <c r="AD245" s="31" t="n">
        <f aca="false">D245+V245+W245</f>
        <v>252.85342658284</v>
      </c>
      <c r="AE245" s="31" t="n">
        <f aca="false">E245+W245</f>
        <v>129.292348438739</v>
      </c>
      <c r="AF245" s="31" t="n">
        <f aca="false">F245+X245</f>
        <v>28</v>
      </c>
      <c r="AG245" s="31" t="n">
        <f aca="false">I245+Y245+0.33*Z245</f>
        <v>63.96</v>
      </c>
      <c r="AI245" s="34" t="n">
        <f aca="false">IF(AC245&gt;0,AB245/AC245,0)</f>
        <v>153.714285714286</v>
      </c>
      <c r="AJ245" s="35" t="n">
        <f aca="false">EXP((((AI245-AI247)/AI248+2)/4-1.9)^3)</f>
        <v>0.0230165585809031</v>
      </c>
      <c r="AK245" s="36" t="n">
        <f aca="false">AB245/AD245</f>
        <v>25.5325786454584</v>
      </c>
      <c r="AL245" s="35" t="n">
        <f aca="false">EXP((((AK245-AK247)/AK248+2)/4-1.9)^3)</f>
        <v>0.202647823676657</v>
      </c>
      <c r="AM245" s="35" t="n">
        <f aca="false">AE245/AD245</f>
        <v>0.511333186921951</v>
      </c>
      <c r="AN245" s="35" t="n">
        <f aca="false">EXP((((AM245-AM247)/AM248+2)/4-1.9)^3)</f>
        <v>0.0371585592798906</v>
      </c>
      <c r="AO245" s="35" t="n">
        <f aca="false">AF245/AD245</f>
        <v>0.110736090779559</v>
      </c>
      <c r="AP245" s="35" t="n">
        <f aca="false">EXP((((AO245-AO247)/AO248+2)/4-1.9)^3)</f>
        <v>0.0593122120795798</v>
      </c>
      <c r="AQ245" s="35" t="n">
        <f aca="false">AG245/AD245</f>
        <v>0.252952870223593</v>
      </c>
      <c r="AR245" s="35" t="n">
        <f aca="false">EXP((((AQ245-AQ247)/AQ248+2)/4-1.9)^3)</f>
        <v>0.038354331106316</v>
      </c>
      <c r="AS245" s="25" t="n">
        <f aca="false">0.01*AJ245+0.15*AL245+0.24*AN245+0.25*AP245+0.35*AR245</f>
        <v>0.0677974622715869</v>
      </c>
    </row>
    <row r="246" customFormat="false" ht="13.8" hidden="false" customHeight="false" outlineLevel="0" collapsed="false">
      <c r="A246" s="37" t="s">
        <v>102</v>
      </c>
      <c r="B246" s="38" t="n">
        <v>7112</v>
      </c>
      <c r="C246" s="38" t="n">
        <v>33</v>
      </c>
      <c r="D246" s="38" t="n">
        <v>371.170140447192</v>
      </c>
      <c r="E246" s="38" t="n">
        <v>175.596403900051</v>
      </c>
      <c r="F246" s="38" t="n">
        <v>10</v>
      </c>
      <c r="G246" s="38" t="n">
        <v>44</v>
      </c>
      <c r="H246" s="38" t="n">
        <v>10</v>
      </c>
      <c r="I246" s="38" t="n">
        <v>47.3</v>
      </c>
      <c r="J246" s="39" t="n">
        <v>0.00767422074662307</v>
      </c>
      <c r="K246" s="38" t="n">
        <v>64522</v>
      </c>
      <c r="L246" s="38" t="n">
        <v>1055375</v>
      </c>
      <c r="M246" s="38" t="n">
        <f aca="false">+K246+L246</f>
        <v>1119897</v>
      </c>
      <c r="O246" s="20" t="n">
        <f aca="false">AS246/AS247</f>
        <v>0.00767422074662307</v>
      </c>
      <c r="P246" s="31" t="n">
        <f aca="false">ROUND(K247*O246,0)</f>
        <v>64522</v>
      </c>
      <c r="Q246" s="32" t="n">
        <f aca="false">O246-J246</f>
        <v>0</v>
      </c>
      <c r="R246" s="33" t="n">
        <f aca="false">P246-K246</f>
        <v>0</v>
      </c>
      <c r="T246" s="31"/>
      <c r="U246" s="31"/>
      <c r="V246" s="31"/>
      <c r="W246" s="31"/>
      <c r="X246" s="31"/>
      <c r="Y246" s="31"/>
      <c r="Z246" s="31"/>
      <c r="AB246" s="31" t="n">
        <f aca="false">B246+T246</f>
        <v>7112</v>
      </c>
      <c r="AC246" s="31" t="n">
        <f aca="false">C246+U246</f>
        <v>33</v>
      </c>
      <c r="AD246" s="31" t="n">
        <f aca="false">D246+V246+W246</f>
        <v>371.170140447192</v>
      </c>
      <c r="AE246" s="31" t="n">
        <f aca="false">E246+W246</f>
        <v>175.596403900051</v>
      </c>
      <c r="AF246" s="31" t="n">
        <f aca="false">F246+X246</f>
        <v>10</v>
      </c>
      <c r="AG246" s="31" t="n">
        <f aca="false">I246+Y246+0.33*Z246</f>
        <v>47.3</v>
      </c>
      <c r="AI246" s="34" t="n">
        <f aca="false">IF(AC246&gt;0,AB246/AC246,0)</f>
        <v>215.515151515151</v>
      </c>
      <c r="AJ246" s="35" t="n">
        <f aca="false">EXP((((AI246-AI247)/AI248+2)/4-1.9)^3)</f>
        <v>0.0733503048652793</v>
      </c>
      <c r="AK246" s="36" t="n">
        <f aca="false">AB246/AD246</f>
        <v>19.1610240830023</v>
      </c>
      <c r="AL246" s="35" t="n">
        <f aca="false">EXP((((AK246-AK247)/AK248+2)/4-1.9)^3)</f>
        <v>0.0490863312252025</v>
      </c>
      <c r="AM246" s="35" t="n">
        <f aca="false">AE246/AD246</f>
        <v>0.473088712600884</v>
      </c>
      <c r="AN246" s="35" t="n">
        <f aca="false">EXP((((AM246-AM247)/AM248+2)/4-1.9)^3)</f>
        <v>0.0239205574824318</v>
      </c>
      <c r="AO246" s="35" t="n">
        <f aca="false">AF246/AD246</f>
        <v>0.0269418223889234</v>
      </c>
      <c r="AP246" s="35" t="n">
        <f aca="false">EXP((((AO246-AO247)/AO248+2)/4-1.9)^3)</f>
        <v>0.012773039242877</v>
      </c>
      <c r="AQ246" s="35" t="n">
        <f aca="false">AG246/AD246</f>
        <v>0.127434819899608</v>
      </c>
      <c r="AR246" s="35" t="n">
        <f aca="false">EXP((((AQ246-AQ247)/AQ248+2)/4-1.9)^3)</f>
        <v>0.0131527409240926</v>
      </c>
      <c r="AS246" s="25" t="n">
        <f aca="false">0.01*AJ246+0.15*AL246+0.24*AN246+0.25*AP246+0.35*AR246</f>
        <v>0.0216341056623685</v>
      </c>
    </row>
    <row r="247" customFormat="false" ht="13.8" hidden="false" customHeight="false" outlineLevel="0" collapsed="false">
      <c r="A247" s="46" t="s">
        <v>66</v>
      </c>
      <c r="B247" s="47" t="n">
        <f aca="false">+SUM(B222:B246)</f>
        <v>255796</v>
      </c>
      <c r="C247" s="47" t="n">
        <f aca="false">+SUM(C222:C246)</f>
        <v>1216</v>
      </c>
      <c r="D247" s="47" t="n">
        <f aca="false">+SUM(D222:D246)</f>
        <v>13672.6304545455</v>
      </c>
      <c r="E247" s="47" t="n">
        <f aca="false">+SUM(E222:E246)</f>
        <v>8048.51227272727</v>
      </c>
      <c r="F247" s="47" t="n">
        <f aca="false">+SUM(F222:F246)</f>
        <v>2409</v>
      </c>
      <c r="G247" s="47" t="n">
        <f aca="false">+SUM(G222:G246)</f>
        <v>5806</v>
      </c>
      <c r="H247" s="47" t="n">
        <f aca="false">+SUM(H222:H246)</f>
        <v>693</v>
      </c>
      <c r="I247" s="47" t="n">
        <f aca="false">+SUM(I222:I246)</f>
        <v>6034.69</v>
      </c>
      <c r="J247" s="48" t="n">
        <f aca="false">+SUM(J222:J246)</f>
        <v>1</v>
      </c>
      <c r="K247" s="47" t="n">
        <f aca="false">+SUM(K222:K246)</f>
        <v>8407650</v>
      </c>
      <c r="L247" s="47" t="n">
        <f aca="false">SUM(L222:L246)</f>
        <v>159745355</v>
      </c>
      <c r="M247" s="47" t="n">
        <f aca="false">SUM(M222:M246)</f>
        <v>168153005</v>
      </c>
      <c r="O247" s="50" t="n">
        <f aca="false">SUM(O222:O246)</f>
        <v>1</v>
      </c>
      <c r="P247" s="51" t="n">
        <f aca="false">SUM(P222:P246)</f>
        <v>8407649</v>
      </c>
      <c r="Q247" s="52" t="n">
        <f aca="false">O247-J249</f>
        <v>1</v>
      </c>
      <c r="R247" s="53" t="n">
        <f aca="false">P247-K247</f>
        <v>-1</v>
      </c>
      <c r="AI247" s="54" t="n">
        <f aca="false">AVERAGE(AI222:AI246)</f>
        <v>207.681430822356</v>
      </c>
      <c r="AJ247" s="55"/>
      <c r="AK247" s="56" t="n">
        <f aca="false">AVERAGE(AK222:AK246)</f>
        <v>20.1894106266941</v>
      </c>
      <c r="AL247" s="55"/>
      <c r="AM247" s="55" t="n">
        <f aca="false">AVERAGE(AM222:AM246)</f>
        <v>0.564076733917407</v>
      </c>
      <c r="AN247" s="55"/>
      <c r="AO247" s="55" t="n">
        <f aca="false">AVERAGE(AO222:AO246)</f>
        <v>0.115926409776379</v>
      </c>
      <c r="AP247" s="55"/>
      <c r="AQ247" s="55" t="n">
        <f aca="false">AVERAGE(AQ222:AQ246)</f>
        <v>0.323667695215049</v>
      </c>
      <c r="AR247" s="55"/>
      <c r="AS247" s="25" t="n">
        <f aca="false">SUM(AS222:AS246)</f>
        <v>2.81906220535658</v>
      </c>
    </row>
    <row r="248" s="57" customFormat="true" ht="13.8" hidden="false" customHeight="false" outlineLevel="0" collapsed="false">
      <c r="A248" s="57" t="s">
        <v>67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58" t="n">
        <f aca="false">_xlfn.STDEV.P(AI222:AI246)</f>
        <v>86.162466459519</v>
      </c>
      <c r="AJ248" s="1"/>
      <c r="AK248" s="59" t="n">
        <f aca="false">_xlfn.STDEV.P(AK222:AK246)</f>
        <v>5.77518235953144</v>
      </c>
      <c r="AL248" s="1"/>
      <c r="AM248" s="27" t="n">
        <f aca="false">_xlfn.STDEV.P(AM222:AM246)</f>
        <v>0.150376153497596</v>
      </c>
      <c r="AN248" s="1"/>
      <c r="AO248" s="27" t="n">
        <f aca="false">_xlfn.STDEV.P(AO222:AO246)</f>
        <v>0.0951852926371924</v>
      </c>
      <c r="AP248" s="27"/>
      <c r="AQ248" s="27" t="n">
        <f aca="false">_xlfn.STDEV.P(AQ222:AQ246)</f>
        <v>0.213252621913767</v>
      </c>
      <c r="AR248" s="1"/>
      <c r="AS248" s="27"/>
      <c r="AMJ248" s="0"/>
    </row>
    <row r="249" s="57" customFormat="true" ht="13.8" hidden="false" customHeight="false" outlineLevel="0" collapsed="false">
      <c r="A249" s="57" t="s">
        <v>68</v>
      </c>
      <c r="O249" s="1"/>
      <c r="P249" s="1"/>
      <c r="Q249" s="1"/>
      <c r="R249" s="1"/>
      <c r="T249" s="1"/>
      <c r="U249" s="1"/>
      <c r="V249" s="1"/>
      <c r="W249" s="1"/>
      <c r="X249" s="1"/>
      <c r="Y249" s="1"/>
      <c r="Z249" s="1"/>
      <c r="AB249" s="1"/>
      <c r="AC249" s="1"/>
      <c r="AD249" s="1"/>
      <c r="AE249" s="1"/>
      <c r="AF249" s="1"/>
      <c r="AG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MJ249" s="0"/>
    </row>
    <row r="250" customFormat="false" ht="13.8" hidden="false" customHeight="false" outlineLevel="0" collapsed="false">
      <c r="A250" s="64"/>
      <c r="B250" s="49" t="n">
        <f aca="false">SUM(B222:B246)-B247</f>
        <v>0</v>
      </c>
      <c r="C250" s="49" t="n">
        <f aca="false">SUM(C222:C246)-C247</f>
        <v>0</v>
      </c>
      <c r="D250" s="49" t="n">
        <f aca="false">SUM(D222:D246)-D247</f>
        <v>0</v>
      </c>
      <c r="E250" s="49" t="n">
        <f aca="false">SUM(E222:E246)-E247</f>
        <v>0</v>
      </c>
      <c r="F250" s="49" t="n">
        <f aca="false">SUM(F222:F246)-F247</f>
        <v>0</v>
      </c>
      <c r="G250" s="49" t="n">
        <f aca="false">SUM(G222:G246)-G247</f>
        <v>0</v>
      </c>
      <c r="H250" s="49" t="n">
        <f aca="false">SUM(H222:H246)-H247</f>
        <v>0</v>
      </c>
      <c r="I250" s="49" t="n">
        <f aca="false">SUM(I222:I246)-I247</f>
        <v>0</v>
      </c>
      <c r="J250" s="49" t="n">
        <f aca="false">SUM(J222:J246)-J247</f>
        <v>0</v>
      </c>
      <c r="K250" s="49" t="n">
        <f aca="false">SUM(K222:K246)-K247</f>
        <v>0</v>
      </c>
      <c r="L250" s="49" t="n">
        <f aca="false">SUM(L222:L246)-L247</f>
        <v>0</v>
      </c>
      <c r="M250" s="49" t="n">
        <f aca="false">SUM(M222:M246)-M247</f>
        <v>0</v>
      </c>
    </row>
    <row r="251" customFormat="false" ht="13.8" hidden="false" customHeight="false" outlineLevel="0" collapsed="false">
      <c r="A251" s="6" t="s">
        <v>148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customFormat="false" ht="13.8" hidden="false" customHeight="false" outlineLevel="0" collapsed="false">
      <c r="A252" s="6" t="s">
        <v>149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customFormat="false" ht="9" hidden="false" customHeight="true" outlineLevel="0" collapsed="false">
      <c r="A253" s="66"/>
      <c r="B253" s="66"/>
      <c r="C253" s="66"/>
      <c r="D253" s="66"/>
      <c r="E253" s="66"/>
      <c r="F253" s="66"/>
      <c r="G253" s="66"/>
      <c r="H253" s="66"/>
      <c r="I253" s="66"/>
    </row>
    <row r="254" customFormat="false" ht="13.8" hidden="false" customHeight="true" outlineLevel="0" collapsed="false">
      <c r="A254" s="7" t="s">
        <v>8</v>
      </c>
      <c r="B254" s="8" t="s">
        <v>9</v>
      </c>
      <c r="C254" s="8"/>
      <c r="D254" s="8"/>
      <c r="E254" s="8"/>
      <c r="F254" s="8"/>
      <c r="G254" s="8"/>
      <c r="H254" s="8"/>
      <c r="I254" s="8"/>
      <c r="J254" s="7" t="s">
        <v>10</v>
      </c>
      <c r="K254" s="7" t="s">
        <v>11</v>
      </c>
      <c r="L254" s="7" t="s">
        <v>12</v>
      </c>
      <c r="M254" s="7" t="s">
        <v>13</v>
      </c>
      <c r="O254" s="9" t="s">
        <v>14</v>
      </c>
      <c r="P254" s="9" t="s">
        <v>15</v>
      </c>
      <c r="Q254" s="9" t="s">
        <v>16</v>
      </c>
      <c r="R254" s="9" t="s">
        <v>17</v>
      </c>
      <c r="T254" s="10" t="s">
        <v>18</v>
      </c>
      <c r="U254" s="10"/>
      <c r="V254" s="10"/>
      <c r="W254" s="10"/>
      <c r="X254" s="10"/>
      <c r="Y254" s="10"/>
      <c r="Z254" s="10"/>
      <c r="AB254" s="10" t="s">
        <v>19</v>
      </c>
      <c r="AC254" s="10"/>
      <c r="AD254" s="10"/>
      <c r="AE254" s="10"/>
      <c r="AF254" s="10"/>
      <c r="AG254" s="10"/>
      <c r="AI254" s="11" t="s">
        <v>20</v>
      </c>
      <c r="AJ254" s="11"/>
      <c r="AK254" s="11" t="s">
        <v>21</v>
      </c>
      <c r="AL254" s="11"/>
      <c r="AM254" s="11" t="s">
        <v>22</v>
      </c>
      <c r="AN254" s="11"/>
      <c r="AO254" s="12" t="s">
        <v>23</v>
      </c>
      <c r="AP254" s="12"/>
      <c r="AQ254" s="11" t="s">
        <v>24</v>
      </c>
      <c r="AR254" s="11"/>
      <c r="AS254" s="13" t="s">
        <v>25</v>
      </c>
    </row>
    <row r="255" customFormat="false" ht="43.35" hidden="false" customHeight="false" outlineLevel="0" collapsed="false">
      <c r="A255" s="7"/>
      <c r="B255" s="14" t="s">
        <v>150</v>
      </c>
      <c r="C255" s="14" t="s">
        <v>151</v>
      </c>
      <c r="D255" s="14" t="s">
        <v>152</v>
      </c>
      <c r="E255" s="14" t="s">
        <v>153</v>
      </c>
      <c r="F255" s="14" t="s">
        <v>154</v>
      </c>
      <c r="G255" s="14" t="s">
        <v>155</v>
      </c>
      <c r="H255" s="14" t="s">
        <v>156</v>
      </c>
      <c r="I255" s="7" t="s">
        <v>33</v>
      </c>
      <c r="J255" s="7"/>
      <c r="K255" s="7"/>
      <c r="L255" s="7"/>
      <c r="M255" s="7"/>
      <c r="O255" s="9"/>
      <c r="P255" s="9"/>
      <c r="Q255" s="9"/>
      <c r="R255" s="9"/>
      <c r="T255" s="15" t="s">
        <v>26</v>
      </c>
      <c r="U255" s="15" t="s">
        <v>27</v>
      </c>
      <c r="V255" s="15" t="s">
        <v>34</v>
      </c>
      <c r="W255" s="15" t="s">
        <v>29</v>
      </c>
      <c r="X255" s="15" t="s">
        <v>30</v>
      </c>
      <c r="Y255" s="15" t="s">
        <v>31</v>
      </c>
      <c r="Z255" s="16" t="s">
        <v>32</v>
      </c>
      <c r="AB255" s="15" t="s">
        <v>26</v>
      </c>
      <c r="AC255" s="15" t="s">
        <v>27</v>
      </c>
      <c r="AD255" s="15" t="s">
        <v>35</v>
      </c>
      <c r="AE255" s="15" t="s">
        <v>29</v>
      </c>
      <c r="AF255" s="15" t="s">
        <v>30</v>
      </c>
      <c r="AG255" s="16" t="s">
        <v>31</v>
      </c>
      <c r="AI255" s="11" t="s">
        <v>36</v>
      </c>
      <c r="AJ255" s="12" t="s">
        <v>37</v>
      </c>
      <c r="AK255" s="11" t="s">
        <v>36</v>
      </c>
      <c r="AL255" s="12" t="s">
        <v>37</v>
      </c>
      <c r="AM255" s="11" t="s">
        <v>36</v>
      </c>
      <c r="AN255" s="12" t="s">
        <v>37</v>
      </c>
      <c r="AO255" s="11" t="s">
        <v>36</v>
      </c>
      <c r="AP255" s="12" t="s">
        <v>37</v>
      </c>
      <c r="AQ255" s="11" t="s">
        <v>36</v>
      </c>
      <c r="AR255" s="12" t="s">
        <v>37</v>
      </c>
      <c r="AS255" s="12" t="s">
        <v>38</v>
      </c>
    </row>
    <row r="256" customFormat="false" ht="13.8" hidden="false" customHeight="false" outlineLevel="0" collapsed="false">
      <c r="A256" s="17" t="s">
        <v>78</v>
      </c>
      <c r="B256" s="18" t="n">
        <v>25457</v>
      </c>
      <c r="C256" s="18" t="n">
        <v>70</v>
      </c>
      <c r="D256" s="18" t="n">
        <v>1744.4929355732</v>
      </c>
      <c r="E256" s="18" t="n">
        <v>1029.12391473063</v>
      </c>
      <c r="F256" s="18" t="n">
        <v>566</v>
      </c>
      <c r="G256" s="18" t="n">
        <v>1351</v>
      </c>
      <c r="H256" s="18" t="n">
        <v>91</v>
      </c>
      <c r="I256" s="18" t="n">
        <v>1381.03</v>
      </c>
      <c r="J256" s="19" t="n">
        <v>0.138891954258684</v>
      </c>
      <c r="K256" s="18" t="n">
        <v>1081754</v>
      </c>
      <c r="L256" s="18" t="n">
        <v>29907290</v>
      </c>
      <c r="M256" s="18" t="n">
        <f aca="false">+K256+L256</f>
        <v>30989044</v>
      </c>
      <c r="O256" s="20" t="n">
        <f aca="false">AS256/AS281</f>
        <v>0.138891954258684</v>
      </c>
      <c r="P256" s="21" t="n">
        <f aca="false">ROUND(K281*O256,0)</f>
        <v>1081755</v>
      </c>
      <c r="Q256" s="22" t="n">
        <f aca="false">O256-J256</f>
        <v>0</v>
      </c>
      <c r="R256" s="23" t="n">
        <f aca="false">P256-K256</f>
        <v>1</v>
      </c>
      <c r="T256" s="21"/>
      <c r="U256" s="21"/>
      <c r="V256" s="21"/>
      <c r="W256" s="21"/>
      <c r="X256" s="21"/>
      <c r="Y256" s="21"/>
      <c r="Z256" s="21"/>
      <c r="AB256" s="21" t="n">
        <f aca="false">B256+T256</f>
        <v>25457</v>
      </c>
      <c r="AC256" s="21" t="n">
        <f aca="false">C256+U256</f>
        <v>70</v>
      </c>
      <c r="AD256" s="21" t="n">
        <f aca="false">D256+V256+W256</f>
        <v>1744.4929355732</v>
      </c>
      <c r="AE256" s="21" t="n">
        <f aca="false">E256+W256</f>
        <v>1029.12391473063</v>
      </c>
      <c r="AF256" s="21" t="n">
        <f aca="false">F256+X256</f>
        <v>566</v>
      </c>
      <c r="AG256" s="21" t="n">
        <f aca="false">I256+Y256+0.33*Z256</f>
        <v>1381.03</v>
      </c>
      <c r="AI256" s="24" t="n">
        <f aca="false">IF(AC256&gt;0,AB256/AC256,0)</f>
        <v>363.671428571429</v>
      </c>
      <c r="AJ256" s="25" t="n">
        <f aca="false">EXP((((AI256-AI281)/AI282+2)/4-1.9)^3)</f>
        <v>0.508791658296376</v>
      </c>
      <c r="AK256" s="26" t="n">
        <f aca="false">AB256/AD256</f>
        <v>14.5927790711491</v>
      </c>
      <c r="AL256" s="25" t="n">
        <f aca="false">EXP((((AK256-AK281)/AK282+2)/4-1.9)^3)</f>
        <v>0.00646027996260927</v>
      </c>
      <c r="AM256" s="25" t="n">
        <f aca="false">AE256/AD256</f>
        <v>0.589927246906555</v>
      </c>
      <c r="AN256" s="25" t="n">
        <f aca="false">EXP((((AM256-AM281)/AM282+2)/4-1.9)^3)</f>
        <v>0.0766558226873921</v>
      </c>
      <c r="AO256" s="25" t="n">
        <f aca="false">AF256/AD256</f>
        <v>0.324449579851136</v>
      </c>
      <c r="AP256" s="25" t="n">
        <f aca="false">EXP((((AO256-AO281)/AO282+2)/4-1.9)^3)</f>
        <v>0.587159058991514</v>
      </c>
      <c r="AQ256" s="25" t="n">
        <f aca="false">AG256/AD256</f>
        <v>0.791651242512039</v>
      </c>
      <c r="AR256" s="25" t="n">
        <f aca="false">EXP((((AQ256-AQ281)/AQ282+2)/4-1.9)^3)</f>
        <v>0.638643952611609</v>
      </c>
      <c r="AS256" s="25" t="n">
        <f aca="false">0.01*AJ256+0.15*AL256+0.24*AN256+0.25*AP256+0.35*AR256</f>
        <v>0.394769504184271</v>
      </c>
    </row>
    <row r="257" customFormat="false" ht="13.8" hidden="false" customHeight="false" outlineLevel="0" collapsed="false">
      <c r="A257" s="28" t="s">
        <v>79</v>
      </c>
      <c r="B257" s="29" t="n">
        <v>19281</v>
      </c>
      <c r="C257" s="29" t="n">
        <v>45</v>
      </c>
      <c r="D257" s="29" t="n">
        <v>1720.85697881263</v>
      </c>
      <c r="E257" s="29" t="n">
        <v>1052.38017622207</v>
      </c>
      <c r="F257" s="29" t="n">
        <v>462</v>
      </c>
      <c r="G257" s="29" t="n">
        <v>1077</v>
      </c>
      <c r="H257" s="29" t="n">
        <v>93</v>
      </c>
      <c r="I257" s="29" t="n">
        <v>1107.69</v>
      </c>
      <c r="J257" s="30" t="n">
        <v>0.0987651853213135</v>
      </c>
      <c r="K257" s="29" t="n">
        <v>769229</v>
      </c>
      <c r="L257" s="29" t="n">
        <v>18860910</v>
      </c>
      <c r="M257" s="29" t="n">
        <f aca="false">+K257+L257</f>
        <v>19630139</v>
      </c>
      <c r="O257" s="20" t="n">
        <f aca="false">AS257/AS281</f>
        <v>0.0987651853213134</v>
      </c>
      <c r="P257" s="31" t="n">
        <f aca="false">ROUND(K281*O257,0)</f>
        <v>769229</v>
      </c>
      <c r="Q257" s="32" t="n">
        <f aca="false">O257-J257</f>
        <v>0</v>
      </c>
      <c r="R257" s="33" t="n">
        <f aca="false">P257-K257</f>
        <v>0</v>
      </c>
      <c r="T257" s="31"/>
      <c r="U257" s="31"/>
      <c r="V257" s="31"/>
      <c r="W257" s="31"/>
      <c r="X257" s="31"/>
      <c r="Y257" s="31"/>
      <c r="Z257" s="31"/>
      <c r="AB257" s="31" t="n">
        <f aca="false">B257+T257</f>
        <v>19281</v>
      </c>
      <c r="AC257" s="31" t="n">
        <f aca="false">C257+U257</f>
        <v>45</v>
      </c>
      <c r="AD257" s="31" t="n">
        <f aca="false">D257+V257+W257</f>
        <v>1720.85697881263</v>
      </c>
      <c r="AE257" s="31" t="n">
        <f aca="false">E257+W257</f>
        <v>1052.38017622207</v>
      </c>
      <c r="AF257" s="31" t="n">
        <f aca="false">F257+X257</f>
        <v>462</v>
      </c>
      <c r="AG257" s="31" t="n">
        <f aca="false">I257+Y257+0.33*Z257</f>
        <v>1107.69</v>
      </c>
      <c r="AI257" s="34" t="n">
        <f aca="false">IF(AC257&gt;0,AB257/AC257,0)</f>
        <v>428.466666666667</v>
      </c>
      <c r="AJ257" s="35" t="n">
        <f aca="false">EXP((((AI257-AI281)/AI282+2)/4-1.9)^3)</f>
        <v>0.725460660216948</v>
      </c>
      <c r="AK257" s="36" t="n">
        <f aca="false">AB257/AD257</f>
        <v>11.2043012507081</v>
      </c>
      <c r="AL257" s="35" t="n">
        <f aca="false">EXP((((AK257-AK281)/AK282+2)/4-1.9)^3)</f>
        <v>0.00168370328945903</v>
      </c>
      <c r="AM257" s="35" t="n">
        <f aca="false">AE257/AD257</f>
        <v>0.611544241723212</v>
      </c>
      <c r="AN257" s="35" t="n">
        <f aca="false">EXP((((AM257-AM281)/AM282+2)/4-1.9)^3)</f>
        <v>0.0972411207927415</v>
      </c>
      <c r="AO257" s="35" t="n">
        <f aca="false">AF257/AD257</f>
        <v>0.26847088728941</v>
      </c>
      <c r="AP257" s="35" t="n">
        <f aca="false">EXP((((AO257-AO281)/AO282+2)/4-1.9)^3)</f>
        <v>0.405659586813772</v>
      </c>
      <c r="AQ257" s="35" t="n">
        <f aca="false">AG257/AD257</f>
        <v>0.643685102038111</v>
      </c>
      <c r="AR257" s="35" t="n">
        <f aca="false">EXP((((AQ257-AQ281)/AQ282+2)/4-1.9)^3)</f>
        <v>0.424166159726717</v>
      </c>
      <c r="AS257" s="25" t="n">
        <f aca="false">0.01*AJ257+0.15*AL257+0.24*AN257+0.25*AP257+0.35*AR257</f>
        <v>0.28071808369364</v>
      </c>
    </row>
    <row r="258" customFormat="false" ht="13.8" hidden="false" customHeight="false" outlineLevel="0" collapsed="false">
      <c r="A258" s="28" t="s">
        <v>80</v>
      </c>
      <c r="B258" s="29" t="n">
        <v>22623</v>
      </c>
      <c r="C258" s="29" t="n">
        <v>100</v>
      </c>
      <c r="D258" s="29" t="n">
        <v>1303.2596362657</v>
      </c>
      <c r="E258" s="29" t="n">
        <v>902.310871690121</v>
      </c>
      <c r="F258" s="29" t="n">
        <v>259</v>
      </c>
      <c r="G258" s="29" t="n">
        <v>634</v>
      </c>
      <c r="H258" s="29" t="n">
        <v>23</v>
      </c>
      <c r="I258" s="29" t="n">
        <v>641.59</v>
      </c>
      <c r="J258" s="30" t="n">
        <v>0.0653669485561052</v>
      </c>
      <c r="K258" s="29" t="n">
        <v>509108</v>
      </c>
      <c r="L258" s="29" t="n">
        <v>11083412</v>
      </c>
      <c r="M258" s="29" t="n">
        <f aca="false">+K258+L258</f>
        <v>11592520</v>
      </c>
      <c r="O258" s="20" t="n">
        <f aca="false">AS258/AS281</f>
        <v>0.0653669485561051</v>
      </c>
      <c r="P258" s="31" t="n">
        <f aca="false">ROUND(K281*O258,0)</f>
        <v>509108</v>
      </c>
      <c r="Q258" s="32" t="n">
        <f aca="false">O258-J258</f>
        <v>0</v>
      </c>
      <c r="R258" s="33" t="n">
        <f aca="false">P258-K258</f>
        <v>0</v>
      </c>
      <c r="T258" s="31"/>
      <c r="U258" s="31"/>
      <c r="V258" s="31"/>
      <c r="W258" s="31"/>
      <c r="X258" s="31"/>
      <c r="Y258" s="31"/>
      <c r="Z258" s="31"/>
      <c r="AB258" s="31" t="n">
        <f aca="false">B258+T258</f>
        <v>22623</v>
      </c>
      <c r="AC258" s="31" t="n">
        <f aca="false">C258+U258</f>
        <v>100</v>
      </c>
      <c r="AD258" s="31" t="n">
        <f aca="false">D258+V258+W258</f>
        <v>1303.2596362657</v>
      </c>
      <c r="AE258" s="31" t="n">
        <f aca="false">E258+W258</f>
        <v>902.310871690121</v>
      </c>
      <c r="AF258" s="31" t="n">
        <f aca="false">F258+X258</f>
        <v>259</v>
      </c>
      <c r="AG258" s="31" t="n">
        <f aca="false">I258+Y258+0.33*Z258</f>
        <v>641.59</v>
      </c>
      <c r="AI258" s="34" t="n">
        <f aca="false">IF(AC258&gt;0,AB258/AC258,0)</f>
        <v>226.23</v>
      </c>
      <c r="AJ258" s="35" t="n">
        <f aca="false">EXP((((AI258-AI281)/AI282+2)/4-1.9)^3)</f>
        <v>0.118875946654926</v>
      </c>
      <c r="AK258" s="36" t="n">
        <f aca="false">AB258/AD258</f>
        <v>17.3587820649636</v>
      </c>
      <c r="AL258" s="35" t="n">
        <f aca="false">EXP((((AK258-AK281)/AK282+2)/4-1.9)^3)</f>
        <v>0.0166399720243835</v>
      </c>
      <c r="AM258" s="35" t="n">
        <f aca="false">AE258/AD258</f>
        <v>0.692349280666409</v>
      </c>
      <c r="AN258" s="35" t="n">
        <f aca="false">EXP((((AM258-AM281)/AM282+2)/4-1.9)^3)</f>
        <v>0.207710250964369</v>
      </c>
      <c r="AO258" s="35" t="n">
        <f aca="false">AF258/AD258</f>
        <v>0.198732464961569</v>
      </c>
      <c r="AP258" s="35" t="n">
        <f aca="false">EXP((((AO258-AO281)/AO282+2)/4-1.9)^3)</f>
        <v>0.209649318181857</v>
      </c>
      <c r="AQ258" s="35" t="n">
        <f aca="false">AG258/AD258</f>
        <v>0.492296379130089</v>
      </c>
      <c r="AR258" s="35" t="n">
        <f aca="false">EXP((((AQ258-AQ281)/AQ282+2)/4-1.9)^3)</f>
        <v>0.228124214562879</v>
      </c>
      <c r="AS258" s="25" t="n">
        <f aca="false">0.01*AJ258+0.15*AL258+0.24*AN258+0.25*AP258+0.35*AR258</f>
        <v>0.185791020144127</v>
      </c>
    </row>
    <row r="259" customFormat="false" ht="13.8" hidden="false" customHeight="false" outlineLevel="0" collapsed="false">
      <c r="A259" s="28" t="s">
        <v>81</v>
      </c>
      <c r="B259" s="29" t="n">
        <v>13317</v>
      </c>
      <c r="C259" s="29" t="n">
        <v>57</v>
      </c>
      <c r="D259" s="29" t="n">
        <v>541.310438810126</v>
      </c>
      <c r="E259" s="29" t="n">
        <v>376.406805484069</v>
      </c>
      <c r="F259" s="29" t="n">
        <v>84</v>
      </c>
      <c r="G259" s="29" t="n">
        <v>165</v>
      </c>
      <c r="H259" s="29" t="n">
        <v>27</v>
      </c>
      <c r="I259" s="29" t="n">
        <v>173.91</v>
      </c>
      <c r="J259" s="30" t="n">
        <v>0.0454129815971319</v>
      </c>
      <c r="K259" s="29" t="n">
        <v>353698</v>
      </c>
      <c r="L259" s="29" t="n">
        <v>8379192</v>
      </c>
      <c r="M259" s="29" t="n">
        <f aca="false">+K259+L259</f>
        <v>8732890</v>
      </c>
      <c r="O259" s="20" t="n">
        <f aca="false">AS259/AS281</f>
        <v>0.0454129815971319</v>
      </c>
      <c r="P259" s="31" t="n">
        <f aca="false">ROUND(K281*O259,0)</f>
        <v>353698</v>
      </c>
      <c r="Q259" s="32" t="n">
        <f aca="false">O259-J259</f>
        <v>0</v>
      </c>
      <c r="R259" s="33" t="n">
        <f aca="false">P259-K259</f>
        <v>0</v>
      </c>
      <c r="T259" s="31"/>
      <c r="U259" s="31"/>
      <c r="V259" s="31"/>
      <c r="W259" s="31"/>
      <c r="X259" s="31"/>
      <c r="Y259" s="31"/>
      <c r="Z259" s="31"/>
      <c r="AB259" s="31" t="n">
        <f aca="false">B259+T259</f>
        <v>13317</v>
      </c>
      <c r="AC259" s="31" t="n">
        <f aca="false">C259+U259</f>
        <v>57</v>
      </c>
      <c r="AD259" s="31" t="n">
        <f aca="false">D259+V259+W259</f>
        <v>541.310438810126</v>
      </c>
      <c r="AE259" s="31" t="n">
        <f aca="false">E259+W259</f>
        <v>376.406805484069</v>
      </c>
      <c r="AF259" s="31" t="n">
        <f aca="false">F259+X259</f>
        <v>84</v>
      </c>
      <c r="AG259" s="31" t="n">
        <f aca="false">I259+Y259+0.33*Z259</f>
        <v>173.91</v>
      </c>
      <c r="AI259" s="34" t="n">
        <f aca="false">IF(AC259&gt;0,AB259/AC259,0)</f>
        <v>233.631578947368</v>
      </c>
      <c r="AJ259" s="35" t="n">
        <f aca="false">EXP((((AI259-AI281)/AI282+2)/4-1.9)^3)</f>
        <v>0.132371616674365</v>
      </c>
      <c r="AK259" s="36" t="n">
        <f aca="false">AB259/AD259</f>
        <v>24.6014099215832</v>
      </c>
      <c r="AL259" s="35" t="n">
        <f aca="false">EXP((((AK259-AK281)/AK282+2)/4-1.9)^3)</f>
        <v>0.111427790085313</v>
      </c>
      <c r="AM259" s="35" t="n">
        <f aca="false">AE259/AD259</f>
        <v>0.69536217759159</v>
      </c>
      <c r="AN259" s="35" t="n">
        <f aca="false">EXP((((AM259-AM281)/AM282+2)/4-1.9)^3)</f>
        <v>0.212871456256181</v>
      </c>
      <c r="AO259" s="35" t="n">
        <f aca="false">AF259/AD259</f>
        <v>0.155178976752496</v>
      </c>
      <c r="AP259" s="35" t="n">
        <f aca="false">EXP((((AO259-AO281)/AO282+2)/4-1.9)^3)</f>
        <v>0.121872815202276</v>
      </c>
      <c r="AQ259" s="35" t="n">
        <f aca="false">AG259/AD259</f>
        <v>0.321275902940792</v>
      </c>
      <c r="AR259" s="35" t="n">
        <f aca="false">EXP((((AQ259-AQ281)/AQ282+2)/4-1.9)^3)</f>
        <v>0.0842316196142072</v>
      </c>
      <c r="AS259" s="25" t="n">
        <f aca="false">0.01*AJ259+0.15*AL259+0.24*AN259+0.25*AP259+0.35*AR259</f>
        <v>0.129076304846566</v>
      </c>
    </row>
    <row r="260" customFormat="false" ht="13.8" hidden="false" customHeight="false" outlineLevel="0" collapsed="false">
      <c r="A260" s="28" t="s">
        <v>82</v>
      </c>
      <c r="B260" s="29" t="n">
        <v>14571</v>
      </c>
      <c r="C260" s="29" t="n">
        <v>103</v>
      </c>
      <c r="D260" s="29" t="n">
        <v>379.913526444372</v>
      </c>
      <c r="E260" s="29" t="n">
        <v>220.158331639177</v>
      </c>
      <c r="F260" s="29" t="n">
        <v>101</v>
      </c>
      <c r="G260" s="29" t="n">
        <v>180</v>
      </c>
      <c r="H260" s="29" t="n">
        <v>1</v>
      </c>
      <c r="I260" s="29" t="n">
        <v>180.33</v>
      </c>
      <c r="J260" s="30" t="n">
        <v>0.102356759791446</v>
      </c>
      <c r="K260" s="29" t="n">
        <v>797202</v>
      </c>
      <c r="L260" s="29" t="n">
        <v>7610545</v>
      </c>
      <c r="M260" s="29" t="n">
        <f aca="false">+K260+L260</f>
        <v>8407747</v>
      </c>
      <c r="O260" s="20" t="n">
        <f aca="false">AS260/AS281</f>
        <v>0.102356759791446</v>
      </c>
      <c r="P260" s="31" t="n">
        <f aca="false">ROUND(K281*O260,0)</f>
        <v>797202</v>
      </c>
      <c r="Q260" s="32" t="n">
        <f aca="false">O260-J260</f>
        <v>0</v>
      </c>
      <c r="R260" s="33" t="n">
        <f aca="false">P260-K260</f>
        <v>0</v>
      </c>
      <c r="T260" s="31"/>
      <c r="U260" s="31"/>
      <c r="V260" s="31"/>
      <c r="W260" s="31"/>
      <c r="X260" s="31"/>
      <c r="Y260" s="31"/>
      <c r="Z260" s="31"/>
      <c r="AB260" s="31" t="n">
        <f aca="false">B260+T260</f>
        <v>14571</v>
      </c>
      <c r="AC260" s="31" t="n">
        <f aca="false">C260+U260</f>
        <v>103</v>
      </c>
      <c r="AD260" s="31" t="n">
        <f aca="false">D260+V260+W260</f>
        <v>379.913526444372</v>
      </c>
      <c r="AE260" s="31" t="n">
        <f aca="false">E260+W260</f>
        <v>220.158331639177</v>
      </c>
      <c r="AF260" s="31" t="n">
        <f aca="false">F260+X260</f>
        <v>101</v>
      </c>
      <c r="AG260" s="31" t="n">
        <f aca="false">I260+Y260+0.33*Z260</f>
        <v>180.33</v>
      </c>
      <c r="AI260" s="34" t="n">
        <f aca="false">IF(AC260&gt;0,AB260/AC260,0)</f>
        <v>141.466019417476</v>
      </c>
      <c r="AJ260" s="35" t="n">
        <f aca="false">EXP((((AI260-AI281)/AI282+2)/4-1.9)^3)</f>
        <v>0.0261422553122293</v>
      </c>
      <c r="AK260" s="36" t="n">
        <f aca="false">AB260/AD260</f>
        <v>38.3534646327828</v>
      </c>
      <c r="AL260" s="35" t="n">
        <f aca="false">EXP((((AK260-AK281)/AK282+2)/4-1.9)^3)</f>
        <v>0.678931369925785</v>
      </c>
      <c r="AM260" s="35" t="n">
        <f aca="false">AE260/AD260</f>
        <v>0.579495901869168</v>
      </c>
      <c r="AN260" s="35" t="n">
        <f aca="false">EXP((((AM260-AM281)/AM282+2)/4-1.9)^3)</f>
        <v>0.0679635345645811</v>
      </c>
      <c r="AO260" s="35" t="n">
        <f aca="false">AF260/AD260</f>
        <v>0.26584997103226</v>
      </c>
      <c r="AP260" s="35" t="n">
        <f aca="false">EXP((((AO260-AO281)/AO282+2)/4-1.9)^3)</f>
        <v>0.397394792665556</v>
      </c>
      <c r="AQ260" s="35" t="n">
        <f aca="false">AG260/AD260</f>
        <v>0.474660646299479</v>
      </c>
      <c r="AR260" s="35" t="n">
        <f aca="false">EXP((((AQ260-AQ281)/AQ282+2)/4-1.9)^3)</f>
        <v>0.209043603460418</v>
      </c>
      <c r="AS260" s="25" t="n">
        <f aca="false">0.01*AJ260+0.15*AL260+0.24*AN260+0.25*AP260+0.35*AR260</f>
        <v>0.290926335715025</v>
      </c>
    </row>
    <row r="261" customFormat="false" ht="13.8" hidden="false" customHeight="false" outlineLevel="0" collapsed="false">
      <c r="A261" s="28" t="s">
        <v>83</v>
      </c>
      <c r="B261" s="29" t="n">
        <v>17621</v>
      </c>
      <c r="C261" s="29" t="n">
        <v>98</v>
      </c>
      <c r="D261" s="29" t="n">
        <v>871.863377171075</v>
      </c>
      <c r="E261" s="29" t="n">
        <v>564.204535449114</v>
      </c>
      <c r="F261" s="29" t="n">
        <v>142</v>
      </c>
      <c r="G261" s="29" t="n">
        <v>295</v>
      </c>
      <c r="H261" s="29" t="n">
        <v>13</v>
      </c>
      <c r="I261" s="29" t="n">
        <v>299.29</v>
      </c>
      <c r="J261" s="30" t="n">
        <v>0.0379038025451715</v>
      </c>
      <c r="K261" s="29" t="n">
        <v>295213</v>
      </c>
      <c r="L261" s="29" t="n">
        <v>9623204</v>
      </c>
      <c r="M261" s="29" t="n">
        <f aca="false">+K261+L261</f>
        <v>9918417</v>
      </c>
      <c r="O261" s="20" t="n">
        <f aca="false">AS261/AS281</f>
        <v>0.0379038025451714</v>
      </c>
      <c r="P261" s="31" t="n">
        <f aca="false">ROUND(K281*O261,0)</f>
        <v>295213</v>
      </c>
      <c r="Q261" s="32" t="n">
        <f aca="false">O261-J261</f>
        <v>0</v>
      </c>
      <c r="R261" s="33" t="n">
        <f aca="false">P261-K261</f>
        <v>0</v>
      </c>
      <c r="T261" s="31"/>
      <c r="U261" s="31"/>
      <c r="V261" s="31"/>
      <c r="W261" s="31"/>
      <c r="X261" s="31"/>
      <c r="Y261" s="31"/>
      <c r="Z261" s="31"/>
      <c r="AB261" s="31" t="n">
        <f aca="false">B261+T261</f>
        <v>17621</v>
      </c>
      <c r="AC261" s="31" t="n">
        <f aca="false">C261+U261</f>
        <v>98</v>
      </c>
      <c r="AD261" s="31" t="n">
        <f aca="false">D261+V261+W261</f>
        <v>871.863377171075</v>
      </c>
      <c r="AE261" s="31" t="n">
        <f aca="false">E261+W261</f>
        <v>564.204535449114</v>
      </c>
      <c r="AF261" s="31" t="n">
        <f aca="false">F261+X261</f>
        <v>142</v>
      </c>
      <c r="AG261" s="31" t="n">
        <f aca="false">I261+Y261+0.33*Z261</f>
        <v>299.29</v>
      </c>
      <c r="AI261" s="34" t="n">
        <f aca="false">IF(AC261&gt;0,AB261/AC261,0)</f>
        <v>179.80612244898</v>
      </c>
      <c r="AJ261" s="35" t="n">
        <f aca="false">EXP((((AI261-AI281)/AI282+2)/4-1.9)^3)</f>
        <v>0.0554571623481813</v>
      </c>
      <c r="AK261" s="36" t="n">
        <f aca="false">AB261/AD261</f>
        <v>20.2107353759653</v>
      </c>
      <c r="AL261" s="35" t="n">
        <f aca="false">EXP((((AK261-AK281)/AK282+2)/4-1.9)^3)</f>
        <v>0.0386691295292874</v>
      </c>
      <c r="AM261" s="35" t="n">
        <f aca="false">AE261/AD261</f>
        <v>0.647124939781025</v>
      </c>
      <c r="AN261" s="35" t="n">
        <f aca="false">EXP((((AM261-AM281)/AM282+2)/4-1.9)^3)</f>
        <v>0.139203731928584</v>
      </c>
      <c r="AO261" s="35" t="n">
        <f aca="false">AF261/AD261</f>
        <v>0.162869554701042</v>
      </c>
      <c r="AP261" s="35" t="n">
        <f aca="false">EXP((((AO261-AO281)/AO282+2)/4-1.9)^3)</f>
        <v>0.135188565425274</v>
      </c>
      <c r="AQ261" s="35" t="n">
        <f aca="false">AG261/AD261</f>
        <v>0.343276260749824</v>
      </c>
      <c r="AR261" s="35" t="n">
        <f aca="false">EXP((((AQ261-AQ281)/AQ282+2)/4-1.9)^3)</f>
        <v>0.0976347274743259</v>
      </c>
      <c r="AS261" s="25" t="n">
        <f aca="false">0.01*AJ261+0.15*AL261+0.24*AN261+0.25*AP261+0.35*AR261</f>
        <v>0.107733132688068</v>
      </c>
    </row>
    <row r="262" customFormat="false" ht="13.8" hidden="false" customHeight="false" outlineLevel="0" collapsed="false">
      <c r="A262" s="28" t="s">
        <v>84</v>
      </c>
      <c r="B262" s="29" t="n">
        <v>11482</v>
      </c>
      <c r="C262" s="29" t="n">
        <v>56</v>
      </c>
      <c r="D262" s="29" t="n">
        <v>723.057714899114</v>
      </c>
      <c r="E262" s="29" t="n">
        <v>379.654209200832</v>
      </c>
      <c r="F262" s="29" t="n">
        <v>136</v>
      </c>
      <c r="G262" s="29" t="n">
        <v>310</v>
      </c>
      <c r="H262" s="29" t="n">
        <v>15</v>
      </c>
      <c r="I262" s="29" t="n">
        <v>314.95</v>
      </c>
      <c r="J262" s="30" t="n">
        <v>0.0409868344121498</v>
      </c>
      <c r="K262" s="29" t="n">
        <v>319225</v>
      </c>
      <c r="L262" s="29" t="n">
        <v>7310638</v>
      </c>
      <c r="M262" s="29" t="n">
        <f aca="false">+K262+L262</f>
        <v>7629863</v>
      </c>
      <c r="O262" s="20" t="n">
        <f aca="false">AS262/AS281</f>
        <v>0.0409868344121499</v>
      </c>
      <c r="P262" s="31" t="n">
        <f aca="false">ROUND(K281*O262,0)</f>
        <v>319225</v>
      </c>
      <c r="Q262" s="32" t="n">
        <f aca="false">O262-J262</f>
        <v>0</v>
      </c>
      <c r="R262" s="33" t="n">
        <f aca="false">P262-K262</f>
        <v>0</v>
      </c>
      <c r="T262" s="31"/>
      <c r="U262" s="31"/>
      <c r="V262" s="31"/>
      <c r="W262" s="31"/>
      <c r="X262" s="31"/>
      <c r="Y262" s="31"/>
      <c r="Z262" s="31"/>
      <c r="AB262" s="31" t="n">
        <f aca="false">B262+T262</f>
        <v>11482</v>
      </c>
      <c r="AC262" s="31" t="n">
        <f aca="false">C262+U262</f>
        <v>56</v>
      </c>
      <c r="AD262" s="31" t="n">
        <f aca="false">D262+V262+W262</f>
        <v>723.057714899114</v>
      </c>
      <c r="AE262" s="31" t="n">
        <f aca="false">E262+W262</f>
        <v>379.654209200832</v>
      </c>
      <c r="AF262" s="31" t="n">
        <f aca="false">F262+X262</f>
        <v>136</v>
      </c>
      <c r="AG262" s="31" t="n">
        <f aca="false">I262+Y262+0.33*Z262</f>
        <v>314.95</v>
      </c>
      <c r="AI262" s="34" t="n">
        <f aca="false">IF(AC262&gt;0,AB262/AC262,0)</f>
        <v>205.035714285714</v>
      </c>
      <c r="AJ262" s="35" t="n">
        <f aca="false">EXP((((AI262-AI281)/AI282+2)/4-1.9)^3)</f>
        <v>0.0855601671477368</v>
      </c>
      <c r="AK262" s="36" t="n">
        <f aca="false">AB262/AD262</f>
        <v>15.879783540657</v>
      </c>
      <c r="AL262" s="35" t="n">
        <f aca="false">EXP((((AK262-AK281)/AK282+2)/4-1.9)^3)</f>
        <v>0.0101981899285826</v>
      </c>
      <c r="AM262" s="35" t="n">
        <f aca="false">AE262/AD262</f>
        <v>0.525067641735631</v>
      </c>
      <c r="AN262" s="35" t="n">
        <f aca="false">EXP((((AM262-AM281)/AM282+2)/4-1.9)^3)</f>
        <v>0.0341122539071633</v>
      </c>
      <c r="AO262" s="35" t="n">
        <f aca="false">AF262/AD262</f>
        <v>0.188090102902748</v>
      </c>
      <c r="AP262" s="35" t="n">
        <f aca="false">EXP((((AO262-AO281)/AO282+2)/4-1.9)^3)</f>
        <v>0.185440859773004</v>
      </c>
      <c r="AQ262" s="35" t="n">
        <f aca="false">AG262/AD262</f>
        <v>0.435580719920738</v>
      </c>
      <c r="AR262" s="35" t="n">
        <f aca="false">EXP((((AQ262-AQ281)/AQ282+2)/4-1.9)^3)</f>
        <v>0.170181369621974</v>
      </c>
      <c r="AS262" s="25" t="n">
        <f aca="false">0.01*AJ262+0.15*AL262+0.24*AN262+0.25*AP262+0.35*AR262</f>
        <v>0.116495965409426</v>
      </c>
    </row>
    <row r="263" customFormat="false" ht="13.8" hidden="false" customHeight="false" outlineLevel="0" collapsed="false">
      <c r="A263" s="28" t="s">
        <v>85</v>
      </c>
      <c r="B263" s="29" t="n">
        <v>9257</v>
      </c>
      <c r="C263" s="29" t="n">
        <v>46</v>
      </c>
      <c r="D263" s="29" t="n">
        <v>483.069523148159</v>
      </c>
      <c r="E263" s="29" t="n">
        <v>280.106131842123</v>
      </c>
      <c r="F263" s="29" t="n">
        <v>56</v>
      </c>
      <c r="G263" s="29" t="n">
        <v>190</v>
      </c>
      <c r="H263" s="29" t="n">
        <v>12</v>
      </c>
      <c r="I263" s="29" t="n">
        <v>193.96</v>
      </c>
      <c r="J263" s="30" t="n">
        <v>0.0308066642988075</v>
      </c>
      <c r="K263" s="29" t="n">
        <v>239937</v>
      </c>
      <c r="L263" s="29" t="n">
        <v>7195032</v>
      </c>
      <c r="M263" s="29" t="n">
        <f aca="false">+K263+L263</f>
        <v>7434969</v>
      </c>
      <c r="O263" s="20" t="n">
        <f aca="false">AS263/AS281</f>
        <v>0.0308066642988075</v>
      </c>
      <c r="P263" s="31" t="n">
        <f aca="false">ROUND(K281*O263,0)</f>
        <v>239937</v>
      </c>
      <c r="Q263" s="32" t="n">
        <f aca="false">O263-J263</f>
        <v>0</v>
      </c>
      <c r="R263" s="33" t="n">
        <f aca="false">P263-K263</f>
        <v>0</v>
      </c>
      <c r="T263" s="31"/>
      <c r="U263" s="31"/>
      <c r="V263" s="31"/>
      <c r="W263" s="31"/>
      <c r="X263" s="31"/>
      <c r="Y263" s="31"/>
      <c r="Z263" s="31"/>
      <c r="AB263" s="31" t="n">
        <f aca="false">B263+T263</f>
        <v>9257</v>
      </c>
      <c r="AC263" s="31" t="n">
        <f aca="false">C263+U263</f>
        <v>46</v>
      </c>
      <c r="AD263" s="31" t="n">
        <f aca="false">D263+V263+W263</f>
        <v>483.069523148159</v>
      </c>
      <c r="AE263" s="31" t="n">
        <f aca="false">E263+W263</f>
        <v>280.106131842123</v>
      </c>
      <c r="AF263" s="31" t="n">
        <f aca="false">F263+X263</f>
        <v>56</v>
      </c>
      <c r="AG263" s="31" t="n">
        <f aca="false">I263+Y263+0.33*Z263</f>
        <v>193.96</v>
      </c>
      <c r="AI263" s="34" t="n">
        <f aca="false">IF(AC263&gt;0,AB263/AC263,0)</f>
        <v>201.239130434783</v>
      </c>
      <c r="AJ263" s="35" t="n">
        <f aca="false">EXP((((AI263-AI281)/AI282+2)/4-1.9)^3)</f>
        <v>0.0803948926166366</v>
      </c>
      <c r="AK263" s="36" t="n">
        <f aca="false">AB263/AD263</f>
        <v>19.1628731609319</v>
      </c>
      <c r="AL263" s="35" t="n">
        <f aca="false">EXP((((AK263-AK281)/AK282+2)/4-1.9)^3)</f>
        <v>0.0287953618458342</v>
      </c>
      <c r="AM263" s="35" t="n">
        <f aca="false">AE263/AD263</f>
        <v>0.579846416343293</v>
      </c>
      <c r="AN263" s="35" t="n">
        <f aca="false">EXP((((AM263-AM281)/AM282+2)/4-1.9)^3)</f>
        <v>0.0682430264033715</v>
      </c>
      <c r="AO263" s="35" t="n">
        <f aca="false">AF263/AD263</f>
        <v>0.115925342660925</v>
      </c>
      <c r="AP263" s="35" t="n">
        <f aca="false">EXP((((AO263-AO281)/AO282+2)/4-1.9)^3)</f>
        <v>0.0678707509095261</v>
      </c>
      <c r="AQ263" s="35" t="n">
        <f aca="false">AG263/AD263</f>
        <v>0.401515704687733</v>
      </c>
      <c r="AR263" s="35" t="n">
        <f aca="false">EXP((((AQ263-AQ281)/AQ282+2)/4-1.9)^3)</f>
        <v>0.140262364729241</v>
      </c>
      <c r="AS263" s="25" t="n">
        <f aca="false">0.01*AJ263+0.15*AL263+0.24*AN263+0.25*AP263+0.35*AR263</f>
        <v>0.0875610949224665</v>
      </c>
    </row>
    <row r="264" customFormat="false" ht="13.8" hidden="false" customHeight="false" outlineLevel="0" collapsed="false">
      <c r="A264" s="28" t="s">
        <v>86</v>
      </c>
      <c r="B264" s="29" t="n">
        <v>15746</v>
      </c>
      <c r="C264" s="29" t="n">
        <v>69</v>
      </c>
      <c r="D264" s="29" t="n">
        <v>670.296767953008</v>
      </c>
      <c r="E264" s="29" t="n">
        <v>270.499620627286</v>
      </c>
      <c r="F264" s="29" t="n">
        <v>53</v>
      </c>
      <c r="G264" s="29" t="n">
        <v>129</v>
      </c>
      <c r="H264" s="29" t="n">
        <v>8</v>
      </c>
      <c r="I264" s="29" t="n">
        <v>131.64</v>
      </c>
      <c r="J264" s="30" t="n">
        <v>0.0125884010537074</v>
      </c>
      <c r="K264" s="29" t="n">
        <v>98044</v>
      </c>
      <c r="L264" s="29" t="n">
        <v>3077205</v>
      </c>
      <c r="M264" s="29" t="n">
        <f aca="false">+K264+L264</f>
        <v>3175249</v>
      </c>
      <c r="O264" s="20" t="n">
        <f aca="false">AS264/AS281</f>
        <v>0.0125884010537074</v>
      </c>
      <c r="P264" s="31" t="n">
        <f aca="false">ROUND(K281*O264,0)</f>
        <v>98044</v>
      </c>
      <c r="Q264" s="32" t="n">
        <f aca="false">O264-J264</f>
        <v>0</v>
      </c>
      <c r="R264" s="33" t="n">
        <f aca="false">P264-K264</f>
        <v>0</v>
      </c>
      <c r="T264" s="31"/>
      <c r="U264" s="31"/>
      <c r="V264" s="31"/>
      <c r="W264" s="31"/>
      <c r="X264" s="31"/>
      <c r="Y264" s="31"/>
      <c r="Z264" s="31"/>
      <c r="AB264" s="31" t="n">
        <f aca="false">B264+T264</f>
        <v>15746</v>
      </c>
      <c r="AC264" s="31" t="n">
        <f aca="false">C264+U264</f>
        <v>69</v>
      </c>
      <c r="AD264" s="31" t="n">
        <f aca="false">D264+V264+W264</f>
        <v>670.296767953008</v>
      </c>
      <c r="AE264" s="31" t="n">
        <f aca="false">E264+W264</f>
        <v>270.499620627286</v>
      </c>
      <c r="AF264" s="31" t="n">
        <f aca="false">F264+X264</f>
        <v>53</v>
      </c>
      <c r="AG264" s="31" t="n">
        <f aca="false">I264+Y264+0.33*Z264</f>
        <v>131.64</v>
      </c>
      <c r="AI264" s="34" t="n">
        <f aca="false">IF(AC264&gt;0,AB264/AC264,0)</f>
        <v>228.202898550725</v>
      </c>
      <c r="AJ264" s="35" t="n">
        <f aca="false">EXP((((AI264-AI281)/AI282+2)/4-1.9)^3)</f>
        <v>0.122377068149705</v>
      </c>
      <c r="AK264" s="36" t="n">
        <f aca="false">AB264/AD264</f>
        <v>23.491087459792</v>
      </c>
      <c r="AL264" s="35" t="n">
        <f aca="false">EXP((((AK264-AK281)/AK282+2)/4-1.9)^3)</f>
        <v>0.0874982649174531</v>
      </c>
      <c r="AM264" s="35" t="n">
        <f aca="false">AE264/AD264</f>
        <v>0.403552028832473</v>
      </c>
      <c r="AN264" s="35" t="n">
        <f aca="false">EXP((((AM264-AM281)/AM282+2)/4-1.9)^3)</f>
        <v>0.00488625894333253</v>
      </c>
      <c r="AO264" s="35" t="n">
        <f aca="false">AF264/AD264</f>
        <v>0.0790694548055998</v>
      </c>
      <c r="AP264" s="35" t="n">
        <f aca="false">EXP((((AO264-AO281)/AO282+2)/4-1.9)^3)</f>
        <v>0.0357841636939553</v>
      </c>
      <c r="AQ264" s="35" t="n">
        <f aca="false">AG264/AD264</f>
        <v>0.196390623219041</v>
      </c>
      <c r="AR264" s="35" t="n">
        <f aca="false">EXP((((AQ264-AQ281)/AQ282+2)/4-1.9)^3)</f>
        <v>0.0323213659834802</v>
      </c>
      <c r="AS264" s="25" t="n">
        <f aca="false">0.01*AJ264+0.15*AL264+0.24*AN264+0.25*AP264+0.35*AR264</f>
        <v>0.0357797315832217</v>
      </c>
    </row>
    <row r="265" customFormat="false" ht="13.8" hidden="false" customHeight="false" outlineLevel="0" collapsed="false">
      <c r="A265" s="28" t="s">
        <v>87</v>
      </c>
      <c r="B265" s="29" t="n">
        <v>6522</v>
      </c>
      <c r="C265" s="29" t="n">
        <v>47</v>
      </c>
      <c r="D265" s="29" t="n">
        <v>349.805906282401</v>
      </c>
      <c r="E265" s="29" t="n">
        <v>184.019378197483</v>
      </c>
      <c r="F265" s="29" t="n">
        <v>21</v>
      </c>
      <c r="G265" s="29" t="n">
        <v>89</v>
      </c>
      <c r="H265" s="29" t="n">
        <v>2</v>
      </c>
      <c r="I265" s="29" t="n">
        <v>89.66</v>
      </c>
      <c r="J265" s="30" t="n">
        <v>0.0129604998921552</v>
      </c>
      <c r="K265" s="29" t="n">
        <v>100942</v>
      </c>
      <c r="L265" s="29" t="n">
        <v>2957056</v>
      </c>
      <c r="M265" s="29" t="n">
        <f aca="false">+K265+L265</f>
        <v>3057998</v>
      </c>
      <c r="O265" s="20" t="n">
        <f aca="false">AS265/AS281</f>
        <v>0.0129604998921552</v>
      </c>
      <c r="P265" s="31" t="n">
        <f aca="false">ROUND(K281*O265,0)</f>
        <v>100942</v>
      </c>
      <c r="Q265" s="32" t="n">
        <f aca="false">O265-J265</f>
        <v>0</v>
      </c>
      <c r="R265" s="33" t="n">
        <f aca="false">P265-K265</f>
        <v>0</v>
      </c>
      <c r="T265" s="31"/>
      <c r="U265" s="31"/>
      <c r="V265" s="31"/>
      <c r="W265" s="31"/>
      <c r="X265" s="31"/>
      <c r="Y265" s="31"/>
      <c r="Z265" s="31"/>
      <c r="AB265" s="31" t="n">
        <f aca="false">B265+T265</f>
        <v>6522</v>
      </c>
      <c r="AC265" s="31" t="n">
        <f aca="false">C265+U265</f>
        <v>47</v>
      </c>
      <c r="AD265" s="31" t="n">
        <f aca="false">D265+V265+W265</f>
        <v>349.805906282401</v>
      </c>
      <c r="AE265" s="31" t="n">
        <f aca="false">E265+W265</f>
        <v>184.019378197483</v>
      </c>
      <c r="AF265" s="31" t="n">
        <f aca="false">F265+X265</f>
        <v>21</v>
      </c>
      <c r="AG265" s="31" t="n">
        <f aca="false">I265+Y265+0.33*Z265</f>
        <v>89.66</v>
      </c>
      <c r="AI265" s="34" t="n">
        <f aca="false">IF(AC265&gt;0,AB265/AC265,0)</f>
        <v>138.765957446809</v>
      </c>
      <c r="AJ265" s="35" t="n">
        <f aca="false">EXP((((AI265-AI281)/AI282+2)/4-1.9)^3)</f>
        <v>0.0246841795343445</v>
      </c>
      <c r="AK265" s="36" t="n">
        <f aca="false">AB265/AD265</f>
        <v>18.6446251560279</v>
      </c>
      <c r="AL265" s="35" t="n">
        <f aca="false">EXP((((AK265-AK281)/AK282+2)/4-1.9)^3)</f>
        <v>0.0247304979639421</v>
      </c>
      <c r="AM265" s="35" t="n">
        <f aca="false">AE265/AD265</f>
        <v>0.526061381161822</v>
      </c>
      <c r="AN265" s="35" t="n">
        <f aca="false">EXP((((AM265-AM281)/AM282+2)/4-1.9)^3)</f>
        <v>0.0345771319187223</v>
      </c>
      <c r="AO265" s="35" t="n">
        <f aca="false">AF265/AD265</f>
        <v>0.0600332916707431</v>
      </c>
      <c r="AP265" s="35" t="n">
        <f aca="false">EXP((((AO265-AO281)/AO282+2)/4-1.9)^3)</f>
        <v>0.0247887629814367</v>
      </c>
      <c r="AQ265" s="35" t="n">
        <f aca="false">AG265/AD265</f>
        <v>0.256313568152325</v>
      </c>
      <c r="AR265" s="35" t="n">
        <f aca="false">EXP((((AQ265-AQ281)/AQ282+2)/4-1.9)^3)</f>
        <v>0.0525292026224099</v>
      </c>
      <c r="AS265" s="25" t="n">
        <f aca="false">0.01*AJ265+0.15*AL265+0.24*AN265+0.25*AP265+0.35*AR265</f>
        <v>0.0368373398136307</v>
      </c>
    </row>
    <row r="266" customFormat="false" ht="13.8" hidden="false" customHeight="false" outlineLevel="0" collapsed="false">
      <c r="A266" s="28" t="s">
        <v>88</v>
      </c>
      <c r="B266" s="29" t="n">
        <v>7837</v>
      </c>
      <c r="C266" s="29" t="n">
        <v>38</v>
      </c>
      <c r="D266" s="29" t="n">
        <v>303.293760262726</v>
      </c>
      <c r="E266" s="29" t="n">
        <v>158.958225108225</v>
      </c>
      <c r="F266" s="29" t="n">
        <v>12</v>
      </c>
      <c r="G266" s="29" t="n">
        <v>69</v>
      </c>
      <c r="H266" s="29" t="n">
        <v>6</v>
      </c>
      <c r="I266" s="29" t="n">
        <v>70.98</v>
      </c>
      <c r="J266" s="30" t="n">
        <v>0.0175595353400342</v>
      </c>
      <c r="K266" s="29" t="n">
        <v>136762</v>
      </c>
      <c r="L266" s="29" t="n">
        <v>3068628</v>
      </c>
      <c r="M266" s="29" t="n">
        <f aca="false">+K266+L266</f>
        <v>3205390</v>
      </c>
      <c r="O266" s="20" t="n">
        <f aca="false">AS266/AS281</f>
        <v>0.0175595353400342</v>
      </c>
      <c r="P266" s="31" t="n">
        <f aca="false">ROUND(K281*O266,0)</f>
        <v>136762</v>
      </c>
      <c r="Q266" s="32" t="n">
        <f aca="false">O266-J266</f>
        <v>0</v>
      </c>
      <c r="R266" s="33" t="n">
        <f aca="false">P266-K266</f>
        <v>0</v>
      </c>
      <c r="T266" s="31"/>
      <c r="U266" s="31"/>
      <c r="V266" s="31"/>
      <c r="W266" s="31"/>
      <c r="X266" s="31"/>
      <c r="Y266" s="31"/>
      <c r="Z266" s="31"/>
      <c r="AB266" s="31" t="n">
        <f aca="false">B266+T266</f>
        <v>7837</v>
      </c>
      <c r="AC266" s="31" t="n">
        <f aca="false">C266+U266</f>
        <v>38</v>
      </c>
      <c r="AD266" s="31" t="n">
        <f aca="false">D266+V266+W266</f>
        <v>303.293760262726</v>
      </c>
      <c r="AE266" s="31" t="n">
        <f aca="false">E266+W266</f>
        <v>158.958225108225</v>
      </c>
      <c r="AF266" s="31" t="n">
        <f aca="false">F266+X266</f>
        <v>12</v>
      </c>
      <c r="AG266" s="31" t="n">
        <f aca="false">I266+Y266+0.33*Z266</f>
        <v>70.98</v>
      </c>
      <c r="AI266" s="34" t="n">
        <f aca="false">IF(AC266&gt;0,AB266/AC266,0)</f>
        <v>206.236842105263</v>
      </c>
      <c r="AJ266" s="35" t="n">
        <f aca="false">EXP((((AI266-AI281)/AI282+2)/4-1.9)^3)</f>
        <v>0.0872436050667019</v>
      </c>
      <c r="AK266" s="36" t="n">
        <f aca="false">AB266/AD266</f>
        <v>25.8396347923916</v>
      </c>
      <c r="AL266" s="35" t="n">
        <f aca="false">EXP((((AK266-AK281)/AK282+2)/4-1.9)^3)</f>
        <v>0.143092741097913</v>
      </c>
      <c r="AM266" s="35" t="n">
        <f aca="false">AE266/AD266</f>
        <v>0.52410648003615</v>
      </c>
      <c r="AN266" s="35" t="n">
        <f aca="false">EXP((((AM266-AM281)/AM282+2)/4-1.9)^3)</f>
        <v>0.0336674017402287</v>
      </c>
      <c r="AO266" s="35" t="n">
        <f aca="false">AF266/AD266</f>
        <v>0.0395656013153884</v>
      </c>
      <c r="AP266" s="35" t="n">
        <f aca="false">EXP((((AO266-AO281)/AO282+2)/4-1.9)^3)</f>
        <v>0.0162257374298305</v>
      </c>
      <c r="AQ266" s="35" t="n">
        <f aca="false">AG266/AD266</f>
        <v>0.234030531780522</v>
      </c>
      <c r="AR266" s="35" t="n">
        <f aca="false">EXP((((AQ266-AQ281)/AQ282+2)/4-1.9)^3)</f>
        <v>0.0441031934696725</v>
      </c>
      <c r="AS266" s="25" t="n">
        <f aca="false">0.01*AJ266+0.15*AL266+0.24*AN266+0.25*AP266+0.35*AR266</f>
        <v>0.0499090757048519</v>
      </c>
    </row>
    <row r="267" customFormat="false" ht="13.8" hidden="false" customHeight="false" outlineLevel="0" collapsed="false">
      <c r="A267" s="28" t="s">
        <v>89</v>
      </c>
      <c r="B267" s="29" t="n">
        <v>10055</v>
      </c>
      <c r="C267" s="29" t="n">
        <v>43</v>
      </c>
      <c r="D267" s="29" t="n">
        <v>405.08402886643</v>
      </c>
      <c r="E267" s="29" t="n">
        <v>296.011638490848</v>
      </c>
      <c r="F267" s="29" t="n">
        <v>26</v>
      </c>
      <c r="G267" s="29" t="n">
        <v>70</v>
      </c>
      <c r="H267" s="29" t="n">
        <v>3</v>
      </c>
      <c r="I267" s="29" t="n">
        <v>70.99</v>
      </c>
      <c r="J267" s="30" t="n">
        <v>0.0358365765525225</v>
      </c>
      <c r="K267" s="29" t="n">
        <v>279112</v>
      </c>
      <c r="L267" s="29" t="n">
        <v>3203657</v>
      </c>
      <c r="M267" s="29" t="n">
        <f aca="false">+K267+L267</f>
        <v>3482769</v>
      </c>
      <c r="O267" s="20" t="n">
        <f aca="false">AS267/AS281</f>
        <v>0.0358365765525225</v>
      </c>
      <c r="P267" s="31" t="n">
        <f aca="false">ROUND(K281*O267,0)</f>
        <v>279112</v>
      </c>
      <c r="Q267" s="32" t="n">
        <f aca="false">O267-J267</f>
        <v>0</v>
      </c>
      <c r="R267" s="33" t="n">
        <f aca="false">P267-K267</f>
        <v>0</v>
      </c>
      <c r="T267" s="31"/>
      <c r="U267" s="31"/>
      <c r="V267" s="31"/>
      <c r="W267" s="31"/>
      <c r="X267" s="31"/>
      <c r="Y267" s="31"/>
      <c r="Z267" s="31"/>
      <c r="AB267" s="31" t="n">
        <f aca="false">B267+T267</f>
        <v>10055</v>
      </c>
      <c r="AC267" s="31" t="n">
        <f aca="false">C267+U267</f>
        <v>43</v>
      </c>
      <c r="AD267" s="31" t="n">
        <f aca="false">D267+V267+W267</f>
        <v>405.08402886643</v>
      </c>
      <c r="AE267" s="31" t="n">
        <f aca="false">E267+W267</f>
        <v>296.011638490848</v>
      </c>
      <c r="AF267" s="31" t="n">
        <f aca="false">F267+X267</f>
        <v>26</v>
      </c>
      <c r="AG267" s="31" t="n">
        <f aca="false">I267+Y267+0.33*Z267</f>
        <v>70.99</v>
      </c>
      <c r="AI267" s="34" t="n">
        <f aca="false">IF(AC267&gt;0,AB267/AC267,0)</f>
        <v>233.837209302326</v>
      </c>
      <c r="AJ267" s="35" t="n">
        <f aca="false">EXP((((AI267-AI281)/AI282+2)/4-1.9)^3)</f>
        <v>0.132760645681907</v>
      </c>
      <c r="AK267" s="36" t="n">
        <f aca="false">AB267/AD267</f>
        <v>24.8220104557997</v>
      </c>
      <c r="AL267" s="35" t="n">
        <f aca="false">EXP((((AK267-AK281)/AK282+2)/4-1.9)^3)</f>
        <v>0.116678278806478</v>
      </c>
      <c r="AM267" s="35" t="n">
        <f aca="false">AE267/AD267</f>
        <v>0.730741321298681</v>
      </c>
      <c r="AN267" s="35" t="n">
        <f aca="false">EXP((((AM267-AM281)/AM282+2)/4-1.9)^3)</f>
        <v>0.278674919216011</v>
      </c>
      <c r="AO267" s="35" t="n">
        <f aca="false">AF267/AD267</f>
        <v>0.064184214008035</v>
      </c>
      <c r="AP267" s="35" t="n">
        <f aca="false">EXP((((AO267-AO281)/AO282+2)/4-1.9)^3)</f>
        <v>0.0269135583612412</v>
      </c>
      <c r="AQ267" s="35" t="n">
        <f aca="false">AG267/AD267</f>
        <v>0.175247590478093</v>
      </c>
      <c r="AR267" s="35" t="n">
        <f aca="false">EXP((((AQ267-AQ281)/AQ282+2)/4-1.9)^3)</f>
        <v>0.0269079539144668</v>
      </c>
      <c r="AS267" s="25" t="n">
        <f aca="false">0.01*AJ267+0.15*AL267+0.24*AN267+0.25*AP267+0.35*AR267</f>
        <v>0.101857502350007</v>
      </c>
    </row>
    <row r="268" customFormat="false" ht="13.8" hidden="false" customHeight="false" outlineLevel="0" collapsed="false">
      <c r="A268" s="28" t="s">
        <v>90</v>
      </c>
      <c r="B268" s="29" t="n">
        <v>7098</v>
      </c>
      <c r="C268" s="29" t="n">
        <v>47</v>
      </c>
      <c r="D268" s="29" t="n">
        <v>317.462790422634</v>
      </c>
      <c r="E268" s="29" t="n">
        <v>189.87987012987</v>
      </c>
      <c r="F268" s="29" t="n">
        <v>68</v>
      </c>
      <c r="G268" s="29" t="n">
        <v>175</v>
      </c>
      <c r="H268" s="29" t="n">
        <v>21</v>
      </c>
      <c r="I268" s="29" t="n">
        <v>181.93</v>
      </c>
      <c r="J268" s="30" t="n">
        <v>0.0727690629683792</v>
      </c>
      <c r="K268" s="29" t="n">
        <v>566759</v>
      </c>
      <c r="L268" s="29" t="n">
        <v>3337517</v>
      </c>
      <c r="M268" s="29" t="n">
        <f aca="false">+K268+L268</f>
        <v>3904276</v>
      </c>
      <c r="O268" s="20" t="n">
        <f aca="false">AS268/AS281</f>
        <v>0.0727690629683792</v>
      </c>
      <c r="P268" s="31" t="n">
        <f aca="false">ROUND(K281*O268,0)</f>
        <v>566759</v>
      </c>
      <c r="Q268" s="32" t="n">
        <f aca="false">O268-J268</f>
        <v>0</v>
      </c>
      <c r="R268" s="33" t="n">
        <f aca="false">P268-K268</f>
        <v>0</v>
      </c>
      <c r="T268" s="31"/>
      <c r="U268" s="31"/>
      <c r="V268" s="31"/>
      <c r="W268" s="31"/>
      <c r="X268" s="31"/>
      <c r="Y268" s="31"/>
      <c r="Z268" s="31"/>
      <c r="AB268" s="31" t="n">
        <f aca="false">B268+T268</f>
        <v>7098</v>
      </c>
      <c r="AC268" s="31" t="n">
        <f aca="false">C268+U268</f>
        <v>47</v>
      </c>
      <c r="AD268" s="31" t="n">
        <f aca="false">D268+V268+W268</f>
        <v>317.462790422634</v>
      </c>
      <c r="AE268" s="31" t="n">
        <f aca="false">E268+W268</f>
        <v>189.87987012987</v>
      </c>
      <c r="AF268" s="31" t="n">
        <f aca="false">F268+X268</f>
        <v>68</v>
      </c>
      <c r="AG268" s="31" t="n">
        <f aca="false">I268+Y268+0.33*Z268</f>
        <v>181.93</v>
      </c>
      <c r="AI268" s="34" t="n">
        <f aca="false">IF(AC268&gt;0,AB268/AC268,0)</f>
        <v>151.021276595745</v>
      </c>
      <c r="AJ268" s="35" t="n">
        <f aca="false">EXP((((AI268-AI281)/AI282+2)/4-1.9)^3)</f>
        <v>0.0318769887568624</v>
      </c>
      <c r="AK268" s="36" t="n">
        <f aca="false">AB268/AD268</f>
        <v>22.3585258308557</v>
      </c>
      <c r="AL268" s="35" t="n">
        <f aca="false">EXP((((AK268-AK281)/AK282+2)/4-1.9)^3)</f>
        <v>0.067179081152707</v>
      </c>
      <c r="AM268" s="35" t="n">
        <f aca="false">AE268/AD268</f>
        <v>0.598116931679097</v>
      </c>
      <c r="AN268" s="35" t="n">
        <f aca="false">EXP((((AM268-AM281)/AM282+2)/4-1.9)^3)</f>
        <v>0.0840370904336212</v>
      </c>
      <c r="AO268" s="35" t="n">
        <f aca="false">AF268/AD268</f>
        <v>0.214198331431134</v>
      </c>
      <c r="AP268" s="35" t="n">
        <f aca="false">EXP((((AO268-AO281)/AO282+2)/4-1.9)^3)</f>
        <v>0.247870457236527</v>
      </c>
      <c r="AQ268" s="35" t="n">
        <f aca="false">AG268/AD268</f>
        <v>0.57307503584215</v>
      </c>
      <c r="AR268" s="35" t="n">
        <f aca="false">EXP((((AQ268-AQ281)/AQ282+2)/4-1.9)^3)</f>
        <v>0.326564962260569</v>
      </c>
      <c r="AS268" s="25" t="n">
        <f aca="false">0.01*AJ268+0.15*AL268+0.24*AN268+0.25*AP268+0.35*AR268</f>
        <v>0.206829884864874</v>
      </c>
    </row>
    <row r="269" customFormat="false" ht="13.8" hidden="false" customHeight="false" outlineLevel="0" collapsed="false">
      <c r="A269" s="28" t="s">
        <v>91</v>
      </c>
      <c r="B269" s="29" t="n">
        <v>3820</v>
      </c>
      <c r="C269" s="29" t="n">
        <v>53</v>
      </c>
      <c r="D269" s="29" t="n">
        <v>172.854058775816</v>
      </c>
      <c r="E269" s="29" t="n">
        <v>54.2840909090909</v>
      </c>
      <c r="F269" s="29" t="n">
        <v>9</v>
      </c>
      <c r="G269" s="29" t="n">
        <v>42</v>
      </c>
      <c r="H269" s="29" t="n">
        <v>0</v>
      </c>
      <c r="I269" s="29" t="n">
        <v>42</v>
      </c>
      <c r="J269" s="30" t="n">
        <v>0.0110985755480977</v>
      </c>
      <c r="K269" s="29" t="n">
        <v>86441</v>
      </c>
      <c r="L269" s="29" t="n">
        <v>1515547</v>
      </c>
      <c r="M269" s="29" t="n">
        <f aca="false">+K269+L269</f>
        <v>1601988</v>
      </c>
      <c r="O269" s="20" t="n">
        <f aca="false">AS269/AS281</f>
        <v>0.0110985755480977</v>
      </c>
      <c r="P269" s="31" t="n">
        <f aca="false">ROUND(K281*O269,0)</f>
        <v>86441</v>
      </c>
      <c r="Q269" s="32" t="n">
        <f aca="false">O269-J269</f>
        <v>0</v>
      </c>
      <c r="R269" s="33" t="n">
        <f aca="false">P269-K269</f>
        <v>0</v>
      </c>
      <c r="T269" s="31"/>
      <c r="U269" s="31"/>
      <c r="V269" s="31"/>
      <c r="W269" s="31"/>
      <c r="X269" s="31"/>
      <c r="Y269" s="31"/>
      <c r="Z269" s="31"/>
      <c r="AB269" s="31" t="n">
        <f aca="false">B269+T269</f>
        <v>3820</v>
      </c>
      <c r="AC269" s="31" t="n">
        <f aca="false">C269+U269</f>
        <v>53</v>
      </c>
      <c r="AD269" s="31" t="n">
        <f aca="false">D269+V269+W269</f>
        <v>172.854058775816</v>
      </c>
      <c r="AE269" s="31" t="n">
        <f aca="false">E269+W269</f>
        <v>54.2840909090909</v>
      </c>
      <c r="AF269" s="31" t="n">
        <f aca="false">F269+X269</f>
        <v>9</v>
      </c>
      <c r="AG269" s="31" t="n">
        <f aca="false">I269+Y269+0.33*Z269</f>
        <v>42</v>
      </c>
      <c r="AI269" s="34" t="n">
        <f aca="false">IF(AC269&gt;0,AB269/AC269,0)</f>
        <v>72.0754716981132</v>
      </c>
      <c r="AJ269" s="35" t="n">
        <f aca="false">EXP((((AI269-AI281)/AI282+2)/4-1.9)^3)</f>
        <v>0.00490665756038298</v>
      </c>
      <c r="AK269" s="36" t="n">
        <f aca="false">AB269/AD269</f>
        <v>22.0995678496296</v>
      </c>
      <c r="AL269" s="35" t="n">
        <f aca="false">EXP((((AK269-AK281)/AK282+2)/4-1.9)^3)</f>
        <v>0.0630779266434702</v>
      </c>
      <c r="AM269" s="35" t="n">
        <f aca="false">AE269/AD269</f>
        <v>0.314045798481915</v>
      </c>
      <c r="AN269" s="35" t="n">
        <f aca="false">EXP((((AM269-AM281)/AM282+2)/4-1.9)^3)</f>
        <v>0.000783986480980292</v>
      </c>
      <c r="AO269" s="35" t="n">
        <f aca="false">AF269/AD269</f>
        <v>0.0520670446719021</v>
      </c>
      <c r="AP269" s="35" t="n">
        <f aca="false">EXP((((AO269-AO281)/AO282+2)/4-1.9)^3)</f>
        <v>0.0210960233219395</v>
      </c>
      <c r="AQ269" s="35" t="n">
        <f aca="false">AG269/AD269</f>
        <v>0.24297954180221</v>
      </c>
      <c r="AR269" s="35" t="n">
        <f aca="false">EXP((((AQ269-AQ281)/AQ282+2)/4-1.9)^3)</f>
        <v>0.0473494731854881</v>
      </c>
      <c r="AS269" s="25" t="n">
        <f aca="false">0.01*AJ269+0.15*AL269+0.24*AN269+0.25*AP269+0.35*AR269</f>
        <v>0.0315452337729653</v>
      </c>
    </row>
    <row r="270" customFormat="false" ht="13.8" hidden="false" customHeight="false" outlineLevel="0" collapsed="false">
      <c r="A270" s="28" t="s">
        <v>92</v>
      </c>
      <c r="B270" s="29" t="n">
        <v>7000</v>
      </c>
      <c r="C270" s="29" t="n">
        <v>26</v>
      </c>
      <c r="D270" s="29" t="n">
        <v>310.381631329472</v>
      </c>
      <c r="E270" s="29" t="n">
        <v>273.972540420381</v>
      </c>
      <c r="F270" s="29" t="n">
        <v>56</v>
      </c>
      <c r="G270" s="29" t="n">
        <v>128</v>
      </c>
      <c r="H270" s="29" t="n">
        <v>15</v>
      </c>
      <c r="I270" s="29" t="n">
        <v>132.95</v>
      </c>
      <c r="J270" s="30" t="n">
        <v>0.0921678308114556</v>
      </c>
      <c r="K270" s="29" t="n">
        <v>717846</v>
      </c>
      <c r="L270" s="29" t="n">
        <v>8723824</v>
      </c>
      <c r="M270" s="29" t="n">
        <f aca="false">+K270+L270</f>
        <v>9441670</v>
      </c>
      <c r="O270" s="20" t="n">
        <f aca="false">AS270/AS281</f>
        <v>0.0921678308114555</v>
      </c>
      <c r="P270" s="31" t="n">
        <f aca="false">ROUND(K281*O270,0)</f>
        <v>717846</v>
      </c>
      <c r="Q270" s="32" t="n">
        <f aca="false">O270-J270</f>
        <v>0</v>
      </c>
      <c r="R270" s="33" t="n">
        <f aca="false">P270-K270</f>
        <v>0</v>
      </c>
      <c r="T270" s="31"/>
      <c r="U270" s="31"/>
      <c r="V270" s="31"/>
      <c r="W270" s="31"/>
      <c r="X270" s="31"/>
      <c r="Y270" s="31"/>
      <c r="Z270" s="31"/>
      <c r="AB270" s="31" t="n">
        <f aca="false">B270+T270</f>
        <v>7000</v>
      </c>
      <c r="AC270" s="31" t="n">
        <f aca="false">C270+U270</f>
        <v>26</v>
      </c>
      <c r="AD270" s="31" t="n">
        <f aca="false">D270+V270+W270</f>
        <v>310.381631329472</v>
      </c>
      <c r="AE270" s="31" t="n">
        <f aca="false">E270+W270</f>
        <v>273.972540420381</v>
      </c>
      <c r="AF270" s="31" t="n">
        <f aca="false">F270+X270</f>
        <v>56</v>
      </c>
      <c r="AG270" s="31" t="n">
        <f aca="false">I270+Y270+0.33*Z270</f>
        <v>132.95</v>
      </c>
      <c r="AI270" s="34" t="n">
        <f aca="false">IF(AC270&gt;0,AB270/AC270,0)</f>
        <v>269.230769230769</v>
      </c>
      <c r="AJ270" s="35" t="n">
        <f aca="false">EXP((((AI270-AI281)/AI282+2)/4-1.9)^3)</f>
        <v>0.211136667270257</v>
      </c>
      <c r="AK270" s="36" t="n">
        <f aca="false">AB270/AD270</f>
        <v>22.552881013018</v>
      </c>
      <c r="AL270" s="35" t="n">
        <f aca="false">EXP((((AK270-AK281)/AK282+2)/4-1.9)^3)</f>
        <v>0.0703867023752365</v>
      </c>
      <c r="AM270" s="35" t="n">
        <f aca="false">AE270/AD270</f>
        <v>0.882695729276445</v>
      </c>
      <c r="AN270" s="35" t="n">
        <f aca="false">EXP((((AM270-AM281)/AM282+2)/4-1.9)^3)</f>
        <v>0.624137907503523</v>
      </c>
      <c r="AO270" s="35" t="n">
        <f aca="false">AF270/AD270</f>
        <v>0.180423048104144</v>
      </c>
      <c r="AP270" s="35" t="n">
        <f aca="false">EXP((((AO270-AO281)/AO282+2)/4-1.9)^3)</f>
        <v>0.169096198081375</v>
      </c>
      <c r="AQ270" s="35" t="n">
        <f aca="false">AG270/AD270</f>
        <v>0.428343647240106</v>
      </c>
      <c r="AR270" s="35" t="n">
        <f aca="false">EXP((((AQ270-AQ281)/AQ282+2)/4-1.9)^3)</f>
        <v>0.163514430704409</v>
      </c>
      <c r="AS270" s="25" t="n">
        <f aca="false">0.01*AJ270+0.15*AL270+0.24*AN270+0.25*AP270+0.35*AR270</f>
        <v>0.26196657009672</v>
      </c>
    </row>
    <row r="271" customFormat="false" ht="13.8" hidden="false" customHeight="false" outlineLevel="0" collapsed="false">
      <c r="A271" s="28" t="s">
        <v>93</v>
      </c>
      <c r="B271" s="29" t="n">
        <v>3115</v>
      </c>
      <c r="C271" s="29" t="n">
        <v>50</v>
      </c>
      <c r="D271" s="29" t="n">
        <v>188.604603174603</v>
      </c>
      <c r="E271" s="29" t="n">
        <v>68.0209090909091</v>
      </c>
      <c r="F271" s="29" t="n">
        <v>2</v>
      </c>
      <c r="G271" s="29" t="n">
        <v>4</v>
      </c>
      <c r="H271" s="29" t="n">
        <v>2</v>
      </c>
      <c r="I271" s="29" t="n">
        <v>4.66</v>
      </c>
      <c r="J271" s="30" t="n">
        <v>0.00234425695625786</v>
      </c>
      <c r="K271" s="29" t="n">
        <v>18258</v>
      </c>
      <c r="L271" s="29" t="n">
        <v>1425233</v>
      </c>
      <c r="M271" s="29" t="n">
        <f aca="false">+K271+L271</f>
        <v>1443491</v>
      </c>
      <c r="O271" s="20" t="n">
        <f aca="false">AS271/AS281</f>
        <v>0.00234425695625787</v>
      </c>
      <c r="P271" s="31" t="n">
        <f aca="false">ROUND(K281*O271,0)</f>
        <v>18258</v>
      </c>
      <c r="Q271" s="32" t="n">
        <f aca="false">O271-J271</f>
        <v>0</v>
      </c>
      <c r="R271" s="33" t="n">
        <f aca="false">P271-K271</f>
        <v>0</v>
      </c>
      <c r="T271" s="31"/>
      <c r="U271" s="31"/>
      <c r="V271" s="31"/>
      <c r="W271" s="31"/>
      <c r="X271" s="31"/>
      <c r="Y271" s="31"/>
      <c r="Z271" s="31"/>
      <c r="AB271" s="31" t="n">
        <f aca="false">B271+T271</f>
        <v>3115</v>
      </c>
      <c r="AC271" s="31" t="n">
        <f aca="false">C271+U271</f>
        <v>50</v>
      </c>
      <c r="AD271" s="31" t="n">
        <f aca="false">D271+V271+W271</f>
        <v>188.604603174603</v>
      </c>
      <c r="AE271" s="31" t="n">
        <f aca="false">E271+W271</f>
        <v>68.0209090909091</v>
      </c>
      <c r="AF271" s="31" t="n">
        <f aca="false">F271+X271</f>
        <v>2</v>
      </c>
      <c r="AG271" s="31" t="n">
        <f aca="false">I271+Y271+0.33*Z271</f>
        <v>4.66</v>
      </c>
      <c r="AI271" s="34" t="n">
        <f aca="false">IF(AC271&gt;0,AB271/AC271,0)</f>
        <v>62.3</v>
      </c>
      <c r="AJ271" s="35" t="n">
        <f aca="false">EXP((((AI271-AI281)/AI282+2)/4-1.9)^3)</f>
        <v>0.00374429475441457</v>
      </c>
      <c r="AK271" s="36" t="n">
        <f aca="false">AB271/AD271</f>
        <v>16.5160337954013</v>
      </c>
      <c r="AL271" s="35" t="n">
        <f aca="false">EXP((((AK271-AK281)/AK282+2)/4-1.9)^3)</f>
        <v>0.0126461141382929</v>
      </c>
      <c r="AM271" s="35" t="n">
        <f aca="false">AE271/AD271</f>
        <v>0.360653493848917</v>
      </c>
      <c r="AN271" s="35" t="n">
        <f aca="false">EXP((((AM271-AM281)/AM282+2)/4-1.9)^3)</f>
        <v>0.00212618704735312</v>
      </c>
      <c r="AO271" s="35" t="n">
        <f aca="false">AF271/AD271</f>
        <v>0.0106041950532272</v>
      </c>
      <c r="AP271" s="35" t="n">
        <f aca="false">EXP((((AO271-AO281)/AO282+2)/4-1.9)^3)</f>
        <v>0.00844320401027406</v>
      </c>
      <c r="AQ271" s="35" t="n">
        <f aca="false">AG271/AD271</f>
        <v>0.0247077744740193</v>
      </c>
      <c r="AR271" s="35" t="n">
        <f aca="false">EXP((((AQ271-AQ281)/AQ282+2)/4-1.9)^3)</f>
        <v>0.00602166658767402</v>
      </c>
      <c r="AS271" s="25" t="n">
        <f aca="false">0.01*AJ271+0.15*AL271+0.24*AN271+0.25*AP271+0.35*AR271</f>
        <v>0.00666302926790725</v>
      </c>
    </row>
    <row r="272" customFormat="false" ht="13.8" hidden="false" customHeight="false" outlineLevel="0" collapsed="false">
      <c r="A272" s="28" t="s">
        <v>94</v>
      </c>
      <c r="B272" s="29" t="n">
        <v>8828</v>
      </c>
      <c r="C272" s="29" t="n">
        <v>84</v>
      </c>
      <c r="D272" s="29" t="n">
        <v>312.649047619048</v>
      </c>
      <c r="E272" s="29" t="n">
        <v>246.87632034632</v>
      </c>
      <c r="F272" s="29" t="n">
        <v>18</v>
      </c>
      <c r="G272" s="29" t="n">
        <v>77</v>
      </c>
      <c r="H272" s="29" t="n">
        <v>14</v>
      </c>
      <c r="I272" s="29" t="n">
        <v>81.62</v>
      </c>
      <c r="J272" s="30" t="n">
        <v>0.0546789917614345</v>
      </c>
      <c r="K272" s="29" t="n">
        <v>425866</v>
      </c>
      <c r="L272" s="29" t="n">
        <v>5747873</v>
      </c>
      <c r="M272" s="29" t="n">
        <f aca="false">+K272+L272</f>
        <v>6173739</v>
      </c>
      <c r="O272" s="20" t="n">
        <f aca="false">AS272/AS281</f>
        <v>0.0546789917614345</v>
      </c>
      <c r="P272" s="31" t="n">
        <f aca="false">ROUND(K281*O272,0)</f>
        <v>425866</v>
      </c>
      <c r="Q272" s="32" t="n">
        <f aca="false">O272-J272</f>
        <v>0</v>
      </c>
      <c r="R272" s="33" t="n">
        <f aca="false">P272-K272</f>
        <v>0</v>
      </c>
      <c r="T272" s="31"/>
      <c r="U272" s="31"/>
      <c r="V272" s="31"/>
      <c r="W272" s="31"/>
      <c r="X272" s="31"/>
      <c r="Y272" s="31"/>
      <c r="Z272" s="31"/>
      <c r="AB272" s="31" t="n">
        <f aca="false">B272+T272</f>
        <v>8828</v>
      </c>
      <c r="AC272" s="31" t="n">
        <f aca="false">C272+U272</f>
        <v>84</v>
      </c>
      <c r="AD272" s="31" t="n">
        <f aca="false">D272+V272+W272</f>
        <v>312.649047619048</v>
      </c>
      <c r="AE272" s="31" t="n">
        <f aca="false">E272+W272</f>
        <v>246.87632034632</v>
      </c>
      <c r="AF272" s="31" t="n">
        <f aca="false">F272+X272</f>
        <v>18</v>
      </c>
      <c r="AG272" s="31" t="n">
        <f aca="false">I272+Y272+0.33*Z272</f>
        <v>81.62</v>
      </c>
      <c r="AI272" s="34" t="n">
        <f aca="false">IF(AC272&gt;0,AB272/AC272,0)</f>
        <v>105.095238095238</v>
      </c>
      <c r="AJ272" s="35" t="n">
        <f aca="false">EXP((((AI272-AI281)/AI282+2)/4-1.9)^3)</f>
        <v>0.0114631790254597</v>
      </c>
      <c r="AK272" s="36" t="n">
        <f aca="false">AB272/AD272</f>
        <v>28.2361327092754</v>
      </c>
      <c r="AL272" s="35" t="n">
        <f aca="false">EXP((((AK272-AK281)/AK282+2)/4-1.9)^3)</f>
        <v>0.219674378133845</v>
      </c>
      <c r="AM272" s="35" t="n">
        <f aca="false">AE272/AD272</f>
        <v>0.789627610339408</v>
      </c>
      <c r="AN272" s="35" t="n">
        <f aca="false">EXP((((AM272-AM281)/AM282+2)/4-1.9)^3)</f>
        <v>0.405758188088688</v>
      </c>
      <c r="AO272" s="35" t="n">
        <f aca="false">AF272/AD272</f>
        <v>0.0575725406396644</v>
      </c>
      <c r="AP272" s="35" t="n">
        <f aca="false">EXP((((AO272-AO281)/AO282+2)/4-1.9)^3)</f>
        <v>0.0235954338711998</v>
      </c>
      <c r="AQ272" s="35" t="n">
        <f aca="false">AG272/AD272</f>
        <v>0.261059487056078</v>
      </c>
      <c r="AR272" s="35" t="n">
        <f aca="false">EXP((((AQ272-AQ281)/AQ282+2)/4-1.9)^3)</f>
        <v>0.0544750479356405</v>
      </c>
      <c r="AS272" s="25" t="n">
        <f aca="false">0.01*AJ272+0.15*AL272+0.24*AN272+0.25*AP272+0.35*AR272</f>
        <v>0.15541287889689</v>
      </c>
    </row>
    <row r="273" customFormat="false" ht="13.8" hidden="false" customHeight="false" outlineLevel="0" collapsed="false">
      <c r="A273" s="28" t="s">
        <v>95</v>
      </c>
      <c r="B273" s="29" t="n">
        <v>12015</v>
      </c>
      <c r="C273" s="29" t="n">
        <v>201</v>
      </c>
      <c r="D273" s="29" t="n">
        <v>384.212384276223</v>
      </c>
      <c r="E273" s="29" t="n">
        <v>191.340842774247</v>
      </c>
      <c r="F273" s="29" t="n">
        <v>20</v>
      </c>
      <c r="G273" s="29" t="n">
        <v>27</v>
      </c>
      <c r="H273" s="29" t="n">
        <v>3</v>
      </c>
      <c r="I273" s="29" t="n">
        <v>27.99</v>
      </c>
      <c r="J273" s="30" t="n">
        <v>0.023182188684547</v>
      </c>
      <c r="K273" s="29" t="n">
        <v>180554</v>
      </c>
      <c r="L273" s="29" t="n">
        <v>1902910</v>
      </c>
      <c r="M273" s="29" t="n">
        <f aca="false">+K273+L273</f>
        <v>2083464</v>
      </c>
      <c r="O273" s="20" t="n">
        <f aca="false">AS273/AS281</f>
        <v>0.023182188684547</v>
      </c>
      <c r="P273" s="31" t="n">
        <f aca="false">ROUND(K281*O273,0)</f>
        <v>180554</v>
      </c>
      <c r="Q273" s="32" t="n">
        <f aca="false">O273-J273</f>
        <v>0</v>
      </c>
      <c r="R273" s="33" t="n">
        <f aca="false">P273-K273</f>
        <v>0</v>
      </c>
      <c r="T273" s="31"/>
      <c r="U273" s="31"/>
      <c r="V273" s="31"/>
      <c r="W273" s="31"/>
      <c r="X273" s="31"/>
      <c r="Y273" s="31"/>
      <c r="Z273" s="31"/>
      <c r="AB273" s="31" t="n">
        <f aca="false">B273+T273</f>
        <v>12015</v>
      </c>
      <c r="AC273" s="31" t="n">
        <f aca="false">C273+U273</f>
        <v>201</v>
      </c>
      <c r="AD273" s="31" t="n">
        <f aca="false">D273+V273+W273</f>
        <v>384.212384276223</v>
      </c>
      <c r="AE273" s="31" t="n">
        <f aca="false">E273+W273</f>
        <v>191.340842774247</v>
      </c>
      <c r="AF273" s="31" t="n">
        <f aca="false">F273+X273</f>
        <v>20</v>
      </c>
      <c r="AG273" s="31" t="n">
        <f aca="false">I273+Y273+0.33*Z273</f>
        <v>27.99</v>
      </c>
      <c r="AI273" s="34" t="n">
        <f aca="false">IF(AC273&gt;0,AB273/AC273,0)</f>
        <v>59.7761194029851</v>
      </c>
      <c r="AJ273" s="35" t="n">
        <f aca="false">EXP((((AI273-AI281)/AI282+2)/4-1.9)^3)</f>
        <v>0.00348675857818214</v>
      </c>
      <c r="AK273" s="36" t="n">
        <f aca="false">AB273/AD273</f>
        <v>31.2717665846034</v>
      </c>
      <c r="AL273" s="35" t="n">
        <f aca="false">EXP((((AK273-AK281)/AK282+2)/4-1.9)^3)</f>
        <v>0.343107768450668</v>
      </c>
      <c r="AM273" s="35" t="n">
        <f aca="false">AE273/AD273</f>
        <v>0.498008004439247</v>
      </c>
      <c r="AN273" s="35" t="n">
        <f aca="false">EXP((((AM273-AM281)/AM282+2)/4-1.9)^3)</f>
        <v>0.0232655969040148</v>
      </c>
      <c r="AO273" s="35" t="n">
        <f aca="false">AF273/AD273</f>
        <v>0.0520545427958442</v>
      </c>
      <c r="AP273" s="35" t="n">
        <f aca="false">EXP((((AO273-AO281)/AO282+2)/4-1.9)^3)</f>
        <v>0.021090607322668</v>
      </c>
      <c r="AQ273" s="35" t="n">
        <f aca="false">AG273/AD273</f>
        <v>0.0728503326427839</v>
      </c>
      <c r="AR273" s="35" t="n">
        <f aca="false">EXP((((AQ273-AQ281)/AQ282+2)/4-1.9)^3)</f>
        <v>0.0100936856432542</v>
      </c>
      <c r="AS273" s="25" t="n">
        <f aca="false">0.01*AJ273+0.15*AL273+0.24*AN273+0.25*AP273+0.35*AR273</f>
        <v>0.0658902179161516</v>
      </c>
    </row>
    <row r="274" customFormat="false" ht="13.8" hidden="false" customHeight="false" outlineLevel="0" collapsed="false">
      <c r="A274" s="28" t="s">
        <v>96</v>
      </c>
      <c r="B274" s="29" t="n">
        <v>5323</v>
      </c>
      <c r="C274" s="29" t="n">
        <v>31</v>
      </c>
      <c r="D274" s="29" t="n">
        <v>287.174714873388</v>
      </c>
      <c r="E274" s="29" t="n">
        <v>136.399185444341</v>
      </c>
      <c r="F274" s="29" t="n">
        <v>5</v>
      </c>
      <c r="G274" s="29" t="n">
        <v>18</v>
      </c>
      <c r="H274" s="29" t="n">
        <v>2</v>
      </c>
      <c r="I274" s="29" t="n">
        <v>18.66</v>
      </c>
      <c r="J274" s="30" t="n">
        <v>0.00483500060037333</v>
      </c>
      <c r="K274" s="29" t="n">
        <v>37657</v>
      </c>
      <c r="L274" s="29" t="n">
        <v>3732566</v>
      </c>
      <c r="M274" s="29" t="n">
        <f aca="false">+K274+L274</f>
        <v>3770223</v>
      </c>
      <c r="O274" s="20" t="n">
        <f aca="false">AS274/AS281</f>
        <v>0.00483500060037335</v>
      </c>
      <c r="P274" s="31" t="n">
        <f aca="false">ROUND(K281*O274,0)</f>
        <v>37657</v>
      </c>
      <c r="Q274" s="32" t="n">
        <f aca="false">O274-J274</f>
        <v>0</v>
      </c>
      <c r="R274" s="33" t="n">
        <f aca="false">P274-K274</f>
        <v>0</v>
      </c>
      <c r="T274" s="31"/>
      <c r="U274" s="31"/>
      <c r="V274" s="31"/>
      <c r="W274" s="31"/>
      <c r="X274" s="31"/>
      <c r="Y274" s="31"/>
      <c r="Z274" s="31"/>
      <c r="AB274" s="31" t="n">
        <f aca="false">B274+T274</f>
        <v>5323</v>
      </c>
      <c r="AC274" s="31" t="n">
        <f aca="false">C274+U274</f>
        <v>31</v>
      </c>
      <c r="AD274" s="31" t="n">
        <f aca="false">D274+V274+W274</f>
        <v>287.174714873388</v>
      </c>
      <c r="AE274" s="31" t="n">
        <f aca="false">E274+W274</f>
        <v>136.399185444341</v>
      </c>
      <c r="AF274" s="31" t="n">
        <f aca="false">F274+X274</f>
        <v>5</v>
      </c>
      <c r="AG274" s="31" t="n">
        <f aca="false">I274+Y274+0.33*Z274</f>
        <v>18.66</v>
      </c>
      <c r="AI274" s="34" t="n">
        <f aca="false">IF(AC274&gt;0,AB274/AC274,0)</f>
        <v>171.709677419355</v>
      </c>
      <c r="AJ274" s="35" t="n">
        <f aca="false">EXP((((AI274-AI281)/AI282+2)/4-1.9)^3)</f>
        <v>0.047768514259333</v>
      </c>
      <c r="AK274" s="36" t="n">
        <f aca="false">AB274/AD274</f>
        <v>18.5357544529882</v>
      </c>
      <c r="AL274" s="35" t="n">
        <f aca="false">EXP((((AK274-AK281)/AK282+2)/4-1.9)^3)</f>
        <v>0.0239393919534697</v>
      </c>
      <c r="AM274" s="35" t="n">
        <f aca="false">AE274/AD274</f>
        <v>0.474969342285159</v>
      </c>
      <c r="AN274" s="35" t="n">
        <f aca="false">EXP((((AM274-AM281)/AM282+2)/4-1.9)^3)</f>
        <v>0.0164321417456188</v>
      </c>
      <c r="AO274" s="35" t="n">
        <f aca="false">AF274/AD274</f>
        <v>0.0174110036191886</v>
      </c>
      <c r="AP274" s="35" t="n">
        <f aca="false">EXP((((AO274-AO281)/AO282+2)/4-1.9)^3)</f>
        <v>0.00990138874822581</v>
      </c>
      <c r="AQ274" s="35" t="n">
        <f aca="false">AG274/AD274</f>
        <v>0.0649778655068118</v>
      </c>
      <c r="AR274" s="35" t="n">
        <f aca="false">EXP((((AQ274-AQ281)/AQ282+2)/4-1.9)^3)</f>
        <v>0.0092993121151983</v>
      </c>
      <c r="AS274" s="25" t="n">
        <f aca="false">0.01*AJ274+0.15*AL274+0.24*AN274+0.25*AP274+0.35*AR274</f>
        <v>0.0137424143819382</v>
      </c>
    </row>
    <row r="275" customFormat="false" ht="13.8" hidden="false" customHeight="false" outlineLevel="0" collapsed="false">
      <c r="A275" s="28" t="s">
        <v>97</v>
      </c>
      <c r="B275" s="29" t="n">
        <v>7474</v>
      </c>
      <c r="C275" s="29" t="n">
        <v>60</v>
      </c>
      <c r="D275" s="29" t="n">
        <v>302.998771028891</v>
      </c>
      <c r="E275" s="29" t="n">
        <v>161.167937741202</v>
      </c>
      <c r="F275" s="29" t="n">
        <v>2</v>
      </c>
      <c r="G275" s="29" t="n">
        <v>6</v>
      </c>
      <c r="H275" s="29" t="n">
        <v>8</v>
      </c>
      <c r="I275" s="29" t="n">
        <v>8.64</v>
      </c>
      <c r="J275" s="30" t="n">
        <v>0.0106333028021803</v>
      </c>
      <c r="K275" s="29" t="n">
        <v>82817</v>
      </c>
      <c r="L275" s="29" t="n">
        <v>1736801</v>
      </c>
      <c r="M275" s="29" t="n">
        <f aca="false">+K275+L275</f>
        <v>1819618</v>
      </c>
      <c r="O275" s="20" t="n">
        <f aca="false">AS275/AS281</f>
        <v>0.0106333028021803</v>
      </c>
      <c r="P275" s="31" t="n">
        <f aca="false">ROUND(K281*O275,0)</f>
        <v>82817</v>
      </c>
      <c r="Q275" s="32" t="n">
        <f aca="false">O275-J275</f>
        <v>0</v>
      </c>
      <c r="R275" s="33" t="n">
        <f aca="false">P275-K275</f>
        <v>0</v>
      </c>
      <c r="T275" s="31"/>
      <c r="U275" s="31"/>
      <c r="V275" s="31"/>
      <c r="W275" s="31"/>
      <c r="X275" s="31"/>
      <c r="Y275" s="31"/>
      <c r="Z275" s="31"/>
      <c r="AB275" s="31" t="n">
        <f aca="false">B275+T275</f>
        <v>7474</v>
      </c>
      <c r="AC275" s="31" t="n">
        <f aca="false">C275+U275</f>
        <v>60</v>
      </c>
      <c r="AD275" s="31" t="n">
        <f aca="false">D275+V275+W275</f>
        <v>302.998771028891</v>
      </c>
      <c r="AE275" s="31" t="n">
        <f aca="false">E275+W275</f>
        <v>161.167937741202</v>
      </c>
      <c r="AF275" s="31" t="n">
        <f aca="false">F275+X275</f>
        <v>2</v>
      </c>
      <c r="AG275" s="31" t="n">
        <f aca="false">I275+Y275+0.33*Z275</f>
        <v>8.64</v>
      </c>
      <c r="AI275" s="34" t="n">
        <f aca="false">IF(AC275&gt;0,AB275/AC275,0)</f>
        <v>124.566666666667</v>
      </c>
      <c r="AJ275" s="35" t="n">
        <f aca="false">EXP((((AI275-AI281)/AI282+2)/4-1.9)^3)</f>
        <v>0.0180729444853002</v>
      </c>
      <c r="AK275" s="36" t="n">
        <f aca="false">AB275/AD275</f>
        <v>24.6667667153256</v>
      </c>
      <c r="AL275" s="35" t="n">
        <f aca="false">EXP((((AK275-AK281)/AK282+2)/4-1.9)^3)</f>
        <v>0.112965886686074</v>
      </c>
      <c r="AM275" s="35" t="n">
        <f aca="false">AE275/AD275</f>
        <v>0.531909542715059</v>
      </c>
      <c r="AN275" s="35" t="n">
        <f aca="false">EXP((((AM275-AM281)/AM282+2)/4-1.9)^3)</f>
        <v>0.0374167793648894</v>
      </c>
      <c r="AO275" s="35" t="n">
        <f aca="false">AF275/AD275</f>
        <v>0.00660068683846015</v>
      </c>
      <c r="AP275" s="35" t="n">
        <f aca="false">EXP((((AO275-AO281)/AO282+2)/4-1.9)^3)</f>
        <v>0.00767500942153958</v>
      </c>
      <c r="AQ275" s="35" t="n">
        <f aca="false">AG275/AD275</f>
        <v>0.0285149671421478</v>
      </c>
      <c r="AR275" s="35" t="n">
        <f aca="false">EXP((((AQ275-AQ281)/AQ282+2)/4-1.9)^3)</f>
        <v>0.00628116449282284</v>
      </c>
      <c r="AS275" s="25" t="n">
        <f aca="false">0.01*AJ275+0.15*AL275+0.24*AN275+0.25*AP275+0.35*AR275</f>
        <v>0.0302227994232105</v>
      </c>
    </row>
    <row r="276" customFormat="false" ht="13.8" hidden="false" customHeight="false" outlineLevel="0" collapsed="false">
      <c r="A276" s="28" t="s">
        <v>98</v>
      </c>
      <c r="B276" s="29" t="n">
        <v>9001</v>
      </c>
      <c r="C276" s="29" t="n">
        <v>58</v>
      </c>
      <c r="D276" s="29" t="n">
        <v>259.964656716384</v>
      </c>
      <c r="E276" s="29" t="n">
        <v>155.916630643079</v>
      </c>
      <c r="F276" s="29" t="n">
        <v>5</v>
      </c>
      <c r="G276" s="29" t="n">
        <v>18</v>
      </c>
      <c r="H276" s="29" t="n">
        <v>0</v>
      </c>
      <c r="I276" s="29" t="n">
        <v>18</v>
      </c>
      <c r="J276" s="30" t="n">
        <v>0.0359259133918012</v>
      </c>
      <c r="K276" s="29" t="n">
        <v>279808</v>
      </c>
      <c r="L276" s="29" t="n">
        <v>2427219</v>
      </c>
      <c r="M276" s="29" t="n">
        <f aca="false">+K276+L276</f>
        <v>2707027</v>
      </c>
      <c r="O276" s="20" t="n">
        <f aca="false">AS276/AS281</f>
        <v>0.0359259133918013</v>
      </c>
      <c r="P276" s="31" t="n">
        <f aca="false">ROUND(K281*O276,0)</f>
        <v>279808</v>
      </c>
      <c r="Q276" s="32" t="n">
        <f aca="false">O276-J276</f>
        <v>0</v>
      </c>
      <c r="R276" s="33" t="n">
        <f aca="false">P276-K276</f>
        <v>0</v>
      </c>
      <c r="T276" s="31"/>
      <c r="U276" s="31"/>
      <c r="V276" s="31"/>
      <c r="W276" s="31"/>
      <c r="X276" s="31"/>
      <c r="Y276" s="31"/>
      <c r="Z276" s="31"/>
      <c r="AB276" s="31" t="n">
        <f aca="false">B276+T276</f>
        <v>9001</v>
      </c>
      <c r="AC276" s="31" t="n">
        <f aca="false">C276+U276</f>
        <v>58</v>
      </c>
      <c r="AD276" s="31" t="n">
        <f aca="false">D276+V276+W276</f>
        <v>259.964656716384</v>
      </c>
      <c r="AE276" s="31" t="n">
        <f aca="false">E276+W276</f>
        <v>155.916630643079</v>
      </c>
      <c r="AF276" s="31" t="n">
        <f aca="false">F276+X276</f>
        <v>5</v>
      </c>
      <c r="AG276" s="31" t="n">
        <f aca="false">I276+Y276+0.33*Z276</f>
        <v>18</v>
      </c>
      <c r="AI276" s="34" t="n">
        <f aca="false">IF(AC276&gt;0,AB276/AC276,0)</f>
        <v>155.189655172414</v>
      </c>
      <c r="AJ276" s="35" t="n">
        <f aca="false">EXP((((AI276-AI281)/AI282+2)/4-1.9)^3)</f>
        <v>0.0346778104609976</v>
      </c>
      <c r="AK276" s="36" t="n">
        <f aca="false">AB276/AD276</f>
        <v>34.623937398613</v>
      </c>
      <c r="AL276" s="35" t="n">
        <f aca="false">EXP((((AK276-AK281)/AK282+2)/4-1.9)^3)</f>
        <v>0.501607343664968</v>
      </c>
      <c r="AM276" s="35" t="n">
        <f aca="false">AE276/AD276</f>
        <v>0.599760877545674</v>
      </c>
      <c r="AN276" s="35" t="n">
        <f aca="false">EXP((((AM276-AM281)/AM282+2)/4-1.9)^3)</f>
        <v>0.0855793310104205</v>
      </c>
      <c r="AO276" s="35" t="n">
        <f aca="false">AF276/AD276</f>
        <v>0.0192333837343701</v>
      </c>
      <c r="AP276" s="35" t="n">
        <f aca="false">EXP((((AO276-AO281)/AO282+2)/4-1.9)^3)</f>
        <v>0.0103265460974581</v>
      </c>
      <c r="AQ276" s="35" t="n">
        <f aca="false">AG276/AD276</f>
        <v>0.0692401814437322</v>
      </c>
      <c r="AR276" s="35" t="n">
        <f aca="false">EXP((((AQ276-AQ281)/AQ282+2)/4-1.9)^3)</f>
        <v>0.00972247667080914</v>
      </c>
      <c r="AS276" s="25" t="n">
        <f aca="false">0.01*AJ276+0.15*AL276+0.24*AN276+0.25*AP276+0.35*AR276</f>
        <v>0.102111422456004</v>
      </c>
    </row>
    <row r="277" customFormat="false" ht="13.8" hidden="false" customHeight="false" outlineLevel="0" collapsed="false">
      <c r="A277" s="28" t="s">
        <v>99</v>
      </c>
      <c r="B277" s="29" t="n">
        <v>4440</v>
      </c>
      <c r="C277" s="29" t="n">
        <v>30</v>
      </c>
      <c r="D277" s="29" t="n">
        <v>239.819153568538</v>
      </c>
      <c r="E277" s="29" t="n">
        <v>133.231292517007</v>
      </c>
      <c r="F277" s="29" t="n">
        <v>30</v>
      </c>
      <c r="G277" s="29" t="n">
        <v>47</v>
      </c>
      <c r="H277" s="29" t="n">
        <v>1</v>
      </c>
      <c r="I277" s="29" t="n">
        <v>47.33</v>
      </c>
      <c r="J277" s="30" t="n">
        <v>0.0165697226224584</v>
      </c>
      <c r="K277" s="29" t="n">
        <v>129053</v>
      </c>
      <c r="L277" s="29" t="n">
        <v>2081780</v>
      </c>
      <c r="M277" s="29" t="n">
        <f aca="false">+K277+L277</f>
        <v>2210833</v>
      </c>
      <c r="O277" s="20" t="n">
        <f aca="false">AS277/AS281</f>
        <v>0.0165697226224584</v>
      </c>
      <c r="P277" s="31" t="n">
        <f aca="false">ROUND(K281*O277,0)</f>
        <v>129053</v>
      </c>
      <c r="Q277" s="32" t="n">
        <f aca="false">O277-J277</f>
        <v>0</v>
      </c>
      <c r="R277" s="33" t="n">
        <f aca="false">P277-K277</f>
        <v>0</v>
      </c>
      <c r="T277" s="31"/>
      <c r="U277" s="31"/>
      <c r="V277" s="31"/>
      <c r="W277" s="31"/>
      <c r="X277" s="31"/>
      <c r="Y277" s="31"/>
      <c r="Z277" s="31"/>
      <c r="AB277" s="31" t="n">
        <f aca="false">B277+T277</f>
        <v>4440</v>
      </c>
      <c r="AC277" s="31" t="n">
        <f aca="false">C277+U277</f>
        <v>30</v>
      </c>
      <c r="AD277" s="31" t="n">
        <f aca="false">D277+V277+W277</f>
        <v>239.819153568538</v>
      </c>
      <c r="AE277" s="31" t="n">
        <f aca="false">E277+W277</f>
        <v>133.231292517007</v>
      </c>
      <c r="AF277" s="31" t="n">
        <f aca="false">F277+X277</f>
        <v>30</v>
      </c>
      <c r="AG277" s="31" t="n">
        <f aca="false">I277+Y277+0.33*Z277</f>
        <v>47.33</v>
      </c>
      <c r="AI277" s="34" t="n">
        <f aca="false">IF(AC277&gt;0,AB277/AC277,0)</f>
        <v>148</v>
      </c>
      <c r="AJ277" s="35" t="n">
        <f aca="false">EXP((((AI277-AI281)/AI282+2)/4-1.9)^3)</f>
        <v>0.0299632889930916</v>
      </c>
      <c r="AK277" s="36" t="n">
        <f aca="false">AB277/AD277</f>
        <v>18.5139507580285</v>
      </c>
      <c r="AL277" s="35" t="n">
        <f aca="false">EXP((((AK277-AK281)/AK282+2)/4-1.9)^3)</f>
        <v>0.0237834814737132</v>
      </c>
      <c r="AM277" s="35" t="n">
        <f aca="false">AE277/AD277</f>
        <v>0.555549006551432</v>
      </c>
      <c r="AN277" s="35" t="n">
        <f aca="false">EXP((((AM277-AM281)/AM282+2)/4-1.9)^3)</f>
        <v>0.0508347998109345</v>
      </c>
      <c r="AO277" s="35" t="n">
        <f aca="false">AF277/AD277</f>
        <v>0.125094261878571</v>
      </c>
      <c r="AP277" s="35" t="n">
        <f aca="false">EXP((((AO277-AO281)/AO282+2)/4-1.9)^3)</f>
        <v>0.0784892535123823</v>
      </c>
      <c r="AQ277" s="35" t="n">
        <f aca="false">AG277/AD277</f>
        <v>0.197357047157092</v>
      </c>
      <c r="AR277" s="35" t="n">
        <f aca="false">EXP((((AQ277-AQ281)/AQ282+2)/4-1.9)^3)</f>
        <v>0.0325883789931963</v>
      </c>
      <c r="AS277" s="25" t="n">
        <f aca="false">0.01*AJ277+0.15*AL277+0.24*AN277+0.25*AP277+0.35*AR277</f>
        <v>0.0470957530913264</v>
      </c>
    </row>
    <row r="278" customFormat="false" ht="13.8" hidden="false" customHeight="false" outlineLevel="0" collapsed="false">
      <c r="A278" s="28" t="s">
        <v>100</v>
      </c>
      <c r="B278" s="29" t="n">
        <v>5486</v>
      </c>
      <c r="C278" s="29" t="n">
        <v>23</v>
      </c>
      <c r="D278" s="29" t="n">
        <v>258.822455817386</v>
      </c>
      <c r="E278" s="29" t="n">
        <v>165.686092181023</v>
      </c>
      <c r="F278" s="29" t="n">
        <v>6</v>
      </c>
      <c r="G278" s="29" t="n">
        <v>19</v>
      </c>
      <c r="H278" s="29" t="n">
        <v>8</v>
      </c>
      <c r="I278" s="29" t="n">
        <v>21.64</v>
      </c>
      <c r="J278" s="30" t="n">
        <v>0.0165236228076639</v>
      </c>
      <c r="K278" s="29" t="n">
        <v>128694</v>
      </c>
      <c r="L278" s="29" t="n">
        <v>1321655</v>
      </c>
      <c r="M278" s="29" t="n">
        <f aca="false">+K278+L278</f>
        <v>1450349</v>
      </c>
      <c r="O278" s="20" t="n">
        <f aca="false">AS278/AS281</f>
        <v>0.0165236228076639</v>
      </c>
      <c r="P278" s="31" t="n">
        <f aca="false">ROUND(K281*O278,0)</f>
        <v>128694</v>
      </c>
      <c r="Q278" s="32" t="n">
        <f aca="false">O278-J278</f>
        <v>0</v>
      </c>
      <c r="R278" s="33" t="n">
        <f aca="false">P278-K278</f>
        <v>0</v>
      </c>
      <c r="T278" s="31"/>
      <c r="U278" s="31"/>
      <c r="V278" s="31"/>
      <c r="W278" s="31"/>
      <c r="X278" s="31"/>
      <c r="Y278" s="31"/>
      <c r="Z278" s="31"/>
      <c r="AB278" s="31" t="n">
        <f aca="false">B278+T278</f>
        <v>5486</v>
      </c>
      <c r="AC278" s="31" t="n">
        <f aca="false">C278+U278</f>
        <v>23</v>
      </c>
      <c r="AD278" s="31" t="n">
        <f aca="false">D278+V278+W278</f>
        <v>258.822455817386</v>
      </c>
      <c r="AE278" s="31" t="n">
        <f aca="false">E278+W278</f>
        <v>165.686092181023</v>
      </c>
      <c r="AF278" s="31" t="n">
        <f aca="false">F278+X278</f>
        <v>6</v>
      </c>
      <c r="AG278" s="31" t="n">
        <f aca="false">I278+Y278+0.33*Z278</f>
        <v>21.64</v>
      </c>
      <c r="AI278" s="34" t="n">
        <f aca="false">IF(AC278&gt;0,AB278/AC278,0)</f>
        <v>238.521739130435</v>
      </c>
      <c r="AJ278" s="35" t="n">
        <f aca="false">EXP((((AI278-AI281)/AI282+2)/4-1.9)^3)</f>
        <v>0.141830864936044</v>
      </c>
      <c r="AK278" s="36" t="n">
        <f aca="false">AB278/AD278</f>
        <v>21.1959970114443</v>
      </c>
      <c r="AL278" s="35" t="n">
        <f aca="false">EXP((((AK278-AK281)/AK282+2)/4-1.9)^3)</f>
        <v>0.0502453308746964</v>
      </c>
      <c r="AM278" s="35" t="n">
        <f aca="false">AE278/AD278</f>
        <v>0.640153466042079</v>
      </c>
      <c r="AN278" s="35" t="n">
        <f aca="false">EXP((((AM278-AM281)/AM282+2)/4-1.9)^3)</f>
        <v>0.130161743848901</v>
      </c>
      <c r="AO278" s="35" t="n">
        <f aca="false">AF278/AD278</f>
        <v>0.0231819143398953</v>
      </c>
      <c r="AP278" s="35" t="n">
        <f aca="false">EXP((((AO278-AO281)/AO282+2)/4-1.9)^3)</f>
        <v>0.0113014840033501</v>
      </c>
      <c r="AQ278" s="35" t="n">
        <f aca="false">AG278/AD278</f>
        <v>0.0836094377192225</v>
      </c>
      <c r="AR278" s="35" t="n">
        <f aca="false">EXP((((AQ278-AQ281)/AQ282+2)/4-1.9)^3)</f>
        <v>0.0112726480304607</v>
      </c>
      <c r="AS278" s="25" t="n">
        <f aca="false">0.01*AJ278+0.15*AL278+0.24*AN278+0.25*AP278+0.35*AR278</f>
        <v>0.0469647246157999</v>
      </c>
    </row>
    <row r="279" customFormat="false" ht="13.8" hidden="false" customHeight="false" outlineLevel="0" collapsed="false">
      <c r="A279" s="28" t="s">
        <v>101</v>
      </c>
      <c r="B279" s="29" t="n">
        <v>5611</v>
      </c>
      <c r="C279" s="29" t="n">
        <v>43</v>
      </c>
      <c r="D279" s="29" t="n">
        <v>290.488241531169</v>
      </c>
      <c r="E279" s="29" t="n">
        <v>145.793177558199</v>
      </c>
      <c r="F279" s="29" t="n">
        <v>31</v>
      </c>
      <c r="G279" s="29" t="n">
        <v>45</v>
      </c>
      <c r="H279" s="29" t="n">
        <v>4</v>
      </c>
      <c r="I279" s="29" t="n">
        <v>46.32</v>
      </c>
      <c r="J279" s="30" t="n">
        <v>0.0117478297237268</v>
      </c>
      <c r="K279" s="29" t="n">
        <v>91498</v>
      </c>
      <c r="L279" s="29" t="n">
        <v>785064</v>
      </c>
      <c r="M279" s="29" t="n">
        <f aca="false">+K279+L279</f>
        <v>876562</v>
      </c>
      <c r="O279" s="20" t="n">
        <f aca="false">AS279/AS281</f>
        <v>0.0117478297237268</v>
      </c>
      <c r="P279" s="31" t="n">
        <f aca="false">ROUND(K281*O279,0)</f>
        <v>91498</v>
      </c>
      <c r="Q279" s="32" t="n">
        <f aca="false">O279-J279</f>
        <v>0</v>
      </c>
      <c r="R279" s="33" t="n">
        <f aca="false">P279-K279</f>
        <v>0</v>
      </c>
      <c r="T279" s="31"/>
      <c r="U279" s="31"/>
      <c r="V279" s="31"/>
      <c r="W279" s="31"/>
      <c r="X279" s="31"/>
      <c r="Y279" s="31"/>
      <c r="Z279" s="31"/>
      <c r="AB279" s="31" t="n">
        <f aca="false">B279+T279</f>
        <v>5611</v>
      </c>
      <c r="AC279" s="31" t="n">
        <f aca="false">C279+U279</f>
        <v>43</v>
      </c>
      <c r="AD279" s="31" t="n">
        <f aca="false">D279+V279+W279</f>
        <v>290.488241531169</v>
      </c>
      <c r="AE279" s="31" t="n">
        <f aca="false">E279+W279</f>
        <v>145.793177558199</v>
      </c>
      <c r="AF279" s="31" t="n">
        <f aca="false">F279+X279</f>
        <v>31</v>
      </c>
      <c r="AG279" s="31" t="n">
        <f aca="false">I279+Y279+0.33*Z279</f>
        <v>46.32</v>
      </c>
      <c r="AI279" s="34" t="n">
        <f aca="false">IF(AC279&gt;0,AB279/AC279,0)</f>
        <v>130.488372093023</v>
      </c>
      <c r="AJ279" s="35" t="n">
        <f aca="false">EXP((((AI279-AI281)/AI282+2)/4-1.9)^3)</f>
        <v>0.0206243339366706</v>
      </c>
      <c r="AK279" s="36" t="n">
        <f aca="false">AB279/AD279</f>
        <v>19.3157560196733</v>
      </c>
      <c r="AL279" s="35" t="n">
        <f aca="false">EXP((((AK279-AK281)/AK282+2)/4-1.9)^3)</f>
        <v>0.0300930906772451</v>
      </c>
      <c r="AM279" s="35" t="n">
        <f aca="false">AE279/AD279</f>
        <v>0.501890117099819</v>
      </c>
      <c r="AN279" s="35" t="n">
        <f aca="false">EXP((((AM279-AM281)/AM282+2)/4-1.9)^3)</f>
        <v>0.0246201695957769</v>
      </c>
      <c r="AO279" s="35" t="n">
        <f aca="false">AF279/AD279</f>
        <v>0.106716884086593</v>
      </c>
      <c r="AP279" s="35" t="n">
        <f aca="false">EXP((((AO279-AO281)/AO282+2)/4-1.9)^3)</f>
        <v>0.0583321944094321</v>
      </c>
      <c r="AQ279" s="35" t="n">
        <f aca="false">AG279/AD279</f>
        <v>0.159455679706161</v>
      </c>
      <c r="AR279" s="35" t="n">
        <f aca="false">EXP((((AQ279-AQ281)/AQ282+2)/4-1.9)^3)</f>
        <v>0.0233671376890119</v>
      </c>
      <c r="AS279" s="25" t="n">
        <f aca="false">0.01*AJ279+0.15*AL279+0.24*AN279+0.25*AP279+0.35*AR279</f>
        <v>0.0333905944374521</v>
      </c>
    </row>
    <row r="280" customFormat="false" ht="13.8" hidden="false" customHeight="false" outlineLevel="0" collapsed="false">
      <c r="A280" s="37" t="s">
        <v>102</v>
      </c>
      <c r="B280" s="38" t="n">
        <v>6627</v>
      </c>
      <c r="C280" s="38" t="n">
        <v>29</v>
      </c>
      <c r="D280" s="38" t="n">
        <v>324.498062071982</v>
      </c>
      <c r="E280" s="38" t="n">
        <v>168.024227795023</v>
      </c>
      <c r="F280" s="38" t="n">
        <v>9</v>
      </c>
      <c r="G280" s="38" t="n">
        <v>34</v>
      </c>
      <c r="H280" s="38" t="n">
        <v>4</v>
      </c>
      <c r="I280" s="38" t="n">
        <v>35.32</v>
      </c>
      <c r="J280" s="39" t="n">
        <v>0.00808755770239549</v>
      </c>
      <c r="K280" s="38" t="n">
        <v>62990</v>
      </c>
      <c r="L280" s="38" t="n">
        <v>966117</v>
      </c>
      <c r="M280" s="38" t="n">
        <f aca="false">+K280+L280</f>
        <v>1029107</v>
      </c>
      <c r="O280" s="20" t="n">
        <f aca="false">AS280/AS281</f>
        <v>0.00808755770239549</v>
      </c>
      <c r="P280" s="31" t="n">
        <f aca="false">ROUND(K281*O280,0)</f>
        <v>62990</v>
      </c>
      <c r="Q280" s="32" t="n">
        <f aca="false">O280-J280</f>
        <v>0</v>
      </c>
      <c r="R280" s="33" t="n">
        <f aca="false">P280-K280</f>
        <v>0</v>
      </c>
      <c r="T280" s="31"/>
      <c r="U280" s="31"/>
      <c r="V280" s="31"/>
      <c r="W280" s="31"/>
      <c r="X280" s="31"/>
      <c r="Y280" s="31"/>
      <c r="Z280" s="31"/>
      <c r="AB280" s="31" t="n">
        <f aca="false">B280+T280</f>
        <v>6627</v>
      </c>
      <c r="AC280" s="31" t="n">
        <f aca="false">C280+U280</f>
        <v>29</v>
      </c>
      <c r="AD280" s="31" t="n">
        <f aca="false">D280+V280+W280</f>
        <v>324.498062071982</v>
      </c>
      <c r="AE280" s="31" t="n">
        <f aca="false">E280+W280</f>
        <v>168.024227795023</v>
      </c>
      <c r="AF280" s="31" t="n">
        <f aca="false">F280+X280</f>
        <v>9</v>
      </c>
      <c r="AG280" s="31" t="n">
        <f aca="false">I280+Y280+0.33*Z280</f>
        <v>35.32</v>
      </c>
      <c r="AI280" s="34" t="n">
        <f aca="false">IF(AC280&gt;0,AB280/AC280,0)</f>
        <v>228.51724137931</v>
      </c>
      <c r="AJ280" s="35" t="n">
        <f aca="false">EXP((((AI280-AI281)/AI282+2)/4-1.9)^3)</f>
        <v>0.122941337053117</v>
      </c>
      <c r="AK280" s="36" t="n">
        <f aca="false">AB280/AD280</f>
        <v>20.4223099444272</v>
      </c>
      <c r="AL280" s="35" t="n">
        <f aca="false">EXP((((AK280-AK281)/AK282+2)/4-1.9)^3)</f>
        <v>0.040956697906896</v>
      </c>
      <c r="AM280" s="35" t="n">
        <f aca="false">AE280/AD280</f>
        <v>0.517797322801118</v>
      </c>
      <c r="AN280" s="35" t="n">
        <f aca="false">EXP((((AM280-AM281)/AM282+2)/4-1.9)^3)</f>
        <v>0.0308618444720008</v>
      </c>
      <c r="AO280" s="35" t="n">
        <f aca="false">AF280/AD280</f>
        <v>0.0277351425229885</v>
      </c>
      <c r="AP280" s="35" t="n">
        <f aca="false">EXP((((AO280-AO281)/AO282+2)/4-1.9)^3)</f>
        <v>0.0125219626348166</v>
      </c>
      <c r="AQ280" s="35" t="n">
        <f aca="false">AG280/AD280</f>
        <v>0.108845025990217</v>
      </c>
      <c r="AR280" s="35" t="n">
        <f aca="false">EXP((((AQ280-AQ281)/AQ282+2)/4-1.9)^3)</f>
        <v>0.0145052385993102</v>
      </c>
      <c r="AS280" s="25" t="n">
        <f aca="false">0.01*AJ280+0.15*AL280+0.24*AN280+0.25*AP280+0.35*AR280</f>
        <v>0.0229870848983085</v>
      </c>
    </row>
    <row r="281" customFormat="false" ht="13.8" hidden="false" customHeight="false" outlineLevel="0" collapsed="false">
      <c r="A281" s="46" t="s">
        <v>66</v>
      </c>
      <c r="B281" s="47" t="n">
        <f aca="false">SUM(B256:B280)</f>
        <v>259607</v>
      </c>
      <c r="C281" s="47" t="n">
        <f aca="false">SUM(C256:C280)</f>
        <v>1507</v>
      </c>
      <c r="D281" s="47" t="n">
        <f aca="false">SUM(D256:D280)</f>
        <v>13146.2351656945</v>
      </c>
      <c r="E281" s="47" t="n">
        <f aca="false">SUM(E256:E280)</f>
        <v>7804.42695623267</v>
      </c>
      <c r="F281" s="47" t="n">
        <f aca="false">SUM(F256:F280)</f>
        <v>2179</v>
      </c>
      <c r="G281" s="47" t="n">
        <f aca="false">SUM(G256:G280)</f>
        <v>5199</v>
      </c>
      <c r="H281" s="47" t="n">
        <f aca="false">SUM(H256:H280)</f>
        <v>376</v>
      </c>
      <c r="I281" s="47" t="n">
        <f aca="false">SUM(I256:I280)</f>
        <v>5323.08</v>
      </c>
      <c r="J281" s="47" t="n">
        <f aca="false">SUM(J256:J280)</f>
        <v>1</v>
      </c>
      <c r="K281" s="47" t="n">
        <f aca="false">SUM(K256:K280)</f>
        <v>7788467</v>
      </c>
      <c r="L281" s="47" t="n">
        <f aca="false">SUM(L256:L280)</f>
        <v>147980875</v>
      </c>
      <c r="M281" s="47" t="n">
        <f aca="false">SUM(M256:M280)</f>
        <v>155769342</v>
      </c>
      <c r="O281" s="50" t="n">
        <f aca="false">SUM(O256:O280)</f>
        <v>1</v>
      </c>
      <c r="P281" s="51" t="n">
        <f aca="false">SUM(P256:P280)</f>
        <v>7788468</v>
      </c>
      <c r="Q281" s="52" t="n">
        <f aca="false">O281-J283</f>
        <v>1</v>
      </c>
      <c r="R281" s="53" t="n">
        <f aca="false">P281-K281</f>
        <v>1</v>
      </c>
      <c r="AI281" s="54" t="n">
        <f aca="false">AVERAGE(AI256:AI280)</f>
        <v>188.123271802464</v>
      </c>
      <c r="AJ281" s="55"/>
      <c r="AK281" s="56" t="n">
        <f aca="false">AVERAGE(AK256:AK280)</f>
        <v>22.1788346786414</v>
      </c>
      <c r="AL281" s="55"/>
      <c r="AM281" s="55" t="n">
        <f aca="false">AVERAGE(AM256:AM280)</f>
        <v>0.574814252042055</v>
      </c>
      <c r="AN281" s="55"/>
      <c r="AO281" s="55" t="n">
        <f aca="false">AVERAGE(AO256:AO280)</f>
        <v>0.112612496866693</v>
      </c>
      <c r="AP281" s="55"/>
      <c r="AQ281" s="55" t="n">
        <f aca="false">AVERAGE(AQ256:AQ280)</f>
        <v>0.283237611825261</v>
      </c>
      <c r="AR281" s="55"/>
      <c r="AS281" s="25" t="n">
        <f aca="false">SUM(AS256:AS280)</f>
        <v>2.84227769917485</v>
      </c>
    </row>
    <row r="282" customFormat="false" ht="13.8" hidden="false" customHeight="false" outlineLevel="0" collapsed="false">
      <c r="A282" s="57" t="s">
        <v>67</v>
      </c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AI282" s="58" t="n">
        <f aca="false">_xlfn.STDEV.P(AI256:AI280)</f>
        <v>83.9968510179745</v>
      </c>
      <c r="AK282" s="59" t="n">
        <f aca="false">_xlfn.STDEV.P(AK256:AK280)</f>
        <v>6.02527161252568</v>
      </c>
      <c r="AM282" s="27" t="n">
        <f aca="false">_xlfn.STDEV.P(AM256:AM280)</f>
        <v>0.123798399444781</v>
      </c>
      <c r="AO282" s="27" t="n">
        <f aca="false">_xlfn.STDEV.P(AO256:AO280)</f>
        <v>0.0898402207733681</v>
      </c>
      <c r="AP282" s="27"/>
      <c r="AQ282" s="27" t="n">
        <f aca="false">_xlfn.STDEV.P(AQ256:AQ280)</f>
        <v>0.200290523719095</v>
      </c>
      <c r="AS282" s="27"/>
    </row>
    <row r="283" customFormat="false" ht="13.8" hidden="false" customHeight="false" outlineLevel="0" collapsed="false">
      <c r="A283" s="57" t="s">
        <v>68</v>
      </c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</row>
    <row r="284" customFormat="false" ht="13.8" hidden="false" customHeight="false" outlineLevel="0" collapsed="false">
      <c r="B284" s="49" t="n">
        <f aca="false">SUM(B256:B280)-B281</f>
        <v>0</v>
      </c>
      <c r="C284" s="49" t="n">
        <f aca="false">SUM(C256:C280)-C281</f>
        <v>0</v>
      </c>
      <c r="D284" s="49" t="n">
        <f aca="false">SUM(D256:D280)-D281</f>
        <v>0</v>
      </c>
      <c r="E284" s="49" t="n">
        <f aca="false">SUM(E256:E280)-E281</f>
        <v>0</v>
      </c>
      <c r="F284" s="49" t="n">
        <f aca="false">SUM(F256:F280)-F281</f>
        <v>0</v>
      </c>
      <c r="G284" s="49" t="n">
        <f aca="false">SUM(G256:G280)-G281</f>
        <v>0</v>
      </c>
      <c r="H284" s="49" t="n">
        <f aca="false">SUM(H256:H280)-H281</f>
        <v>0</v>
      </c>
      <c r="I284" s="49" t="n">
        <f aca="false">SUM(I256:I280)-I281</f>
        <v>0</v>
      </c>
      <c r="J284" s="49" t="n">
        <f aca="false">SUM(J256:J280)-J281</f>
        <v>0</v>
      </c>
      <c r="K284" s="49" t="n">
        <f aca="false">SUM(K256:K280)-K281</f>
        <v>0</v>
      </c>
      <c r="L284" s="49" t="n">
        <f aca="false">SUM(L256:L280)-L281</f>
        <v>0</v>
      </c>
      <c r="M284" s="49" t="n">
        <f aca="false">SUM(M256:M280)-M281</f>
        <v>0</v>
      </c>
    </row>
    <row r="285" customFormat="false" ht="13.8" hidden="false" customHeight="false" outlineLevel="0" collapsed="false">
      <c r="A285" s="6" t="s">
        <v>157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customFormat="false" ht="13.8" hidden="false" customHeight="false" outlineLevel="0" collapsed="false">
      <c r="A286" s="6" t="s">
        <v>158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customFormat="false" ht="13.8" hidden="false" customHeight="false" outlineLevel="0" collapsed="false">
      <c r="A287" s="66"/>
      <c r="B287" s="66"/>
      <c r="C287" s="66"/>
      <c r="D287" s="66"/>
      <c r="E287" s="66"/>
      <c r="F287" s="66"/>
      <c r="G287" s="66"/>
      <c r="H287" s="66"/>
      <c r="I287" s="66"/>
    </row>
    <row r="288" customFormat="false" ht="13.8" hidden="false" customHeight="true" outlineLevel="0" collapsed="false">
      <c r="A288" s="7" t="s">
        <v>8</v>
      </c>
      <c r="B288" s="8" t="s">
        <v>9</v>
      </c>
      <c r="C288" s="8"/>
      <c r="D288" s="8"/>
      <c r="E288" s="8"/>
      <c r="F288" s="8"/>
      <c r="G288" s="8"/>
      <c r="H288" s="8"/>
      <c r="I288" s="8"/>
      <c r="J288" s="7" t="s">
        <v>10</v>
      </c>
      <c r="K288" s="7" t="s">
        <v>11</v>
      </c>
      <c r="L288" s="7" t="s">
        <v>12</v>
      </c>
      <c r="M288" s="7" t="s">
        <v>13</v>
      </c>
      <c r="O288" s="68" t="s">
        <v>14</v>
      </c>
      <c r="P288" s="68" t="s">
        <v>15</v>
      </c>
      <c r="Q288" s="68" t="s">
        <v>16</v>
      </c>
      <c r="R288" s="68" t="s">
        <v>17</v>
      </c>
      <c r="S288" s="69"/>
      <c r="T288" s="70" t="s">
        <v>18</v>
      </c>
      <c r="U288" s="70"/>
      <c r="V288" s="70"/>
      <c r="W288" s="70"/>
      <c r="X288" s="70"/>
      <c r="Y288" s="70"/>
      <c r="Z288" s="70"/>
      <c r="AA288" s="69"/>
      <c r="AB288" s="70" t="s">
        <v>19</v>
      </c>
      <c r="AC288" s="70"/>
      <c r="AD288" s="70"/>
      <c r="AE288" s="70"/>
      <c r="AF288" s="70"/>
      <c r="AG288" s="70"/>
      <c r="AH288" s="69"/>
      <c r="AI288" s="71" t="s">
        <v>20</v>
      </c>
      <c r="AJ288" s="71"/>
      <c r="AK288" s="71" t="s">
        <v>21</v>
      </c>
      <c r="AL288" s="71"/>
      <c r="AM288" s="71" t="s">
        <v>22</v>
      </c>
      <c r="AN288" s="71"/>
      <c r="AO288" s="72" t="s">
        <v>23</v>
      </c>
      <c r="AP288" s="72"/>
      <c r="AQ288" s="71" t="s">
        <v>24</v>
      </c>
      <c r="AR288" s="71"/>
      <c r="AS288" s="73" t="s">
        <v>25</v>
      </c>
    </row>
    <row r="289" customFormat="false" ht="43.35" hidden="false" customHeight="false" outlineLevel="0" collapsed="false">
      <c r="A289" s="7"/>
      <c r="B289" s="14" t="s">
        <v>159</v>
      </c>
      <c r="C289" s="14" t="s">
        <v>160</v>
      </c>
      <c r="D289" s="14" t="s">
        <v>161</v>
      </c>
      <c r="E289" s="14" t="s">
        <v>162</v>
      </c>
      <c r="F289" s="14" t="s">
        <v>163</v>
      </c>
      <c r="G289" s="14" t="s">
        <v>164</v>
      </c>
      <c r="H289" s="14" t="s">
        <v>165</v>
      </c>
      <c r="I289" s="7" t="s">
        <v>33</v>
      </c>
      <c r="J289" s="7"/>
      <c r="K289" s="7"/>
      <c r="L289" s="7"/>
      <c r="M289" s="7"/>
      <c r="O289" s="68"/>
      <c r="P289" s="68"/>
      <c r="Q289" s="68"/>
      <c r="R289" s="68"/>
      <c r="S289" s="69"/>
      <c r="T289" s="74" t="s">
        <v>26</v>
      </c>
      <c r="U289" s="74" t="s">
        <v>27</v>
      </c>
      <c r="V289" s="74" t="s">
        <v>34</v>
      </c>
      <c r="W289" s="74" t="s">
        <v>29</v>
      </c>
      <c r="X289" s="74" t="s">
        <v>30</v>
      </c>
      <c r="Y289" s="74" t="s">
        <v>31</v>
      </c>
      <c r="Z289" s="75" t="s">
        <v>32</v>
      </c>
      <c r="AA289" s="69"/>
      <c r="AB289" s="74" t="s">
        <v>26</v>
      </c>
      <c r="AC289" s="74" t="s">
        <v>27</v>
      </c>
      <c r="AD289" s="74" t="s">
        <v>35</v>
      </c>
      <c r="AE289" s="74" t="s">
        <v>29</v>
      </c>
      <c r="AF289" s="74" t="s">
        <v>30</v>
      </c>
      <c r="AG289" s="75" t="s">
        <v>31</v>
      </c>
      <c r="AH289" s="69"/>
      <c r="AI289" s="71" t="s">
        <v>36</v>
      </c>
      <c r="AJ289" s="72" t="s">
        <v>37</v>
      </c>
      <c r="AK289" s="71" t="s">
        <v>36</v>
      </c>
      <c r="AL289" s="72" t="s">
        <v>37</v>
      </c>
      <c r="AM289" s="71" t="s">
        <v>36</v>
      </c>
      <c r="AN289" s="72" t="s">
        <v>37</v>
      </c>
      <c r="AO289" s="71" t="s">
        <v>36</v>
      </c>
      <c r="AP289" s="72" t="s">
        <v>37</v>
      </c>
      <c r="AQ289" s="71" t="s">
        <v>36</v>
      </c>
      <c r="AR289" s="72" t="s">
        <v>37</v>
      </c>
      <c r="AS289" s="72" t="s">
        <v>38</v>
      </c>
    </row>
    <row r="290" customFormat="false" ht="13.8" hidden="false" customHeight="false" outlineLevel="0" collapsed="false">
      <c r="A290" s="17" t="s">
        <v>39</v>
      </c>
      <c r="B290" s="18" t="n">
        <v>24649</v>
      </c>
      <c r="C290" s="18" t="n">
        <v>65</v>
      </c>
      <c r="D290" s="18" t="n">
        <v>1835.18092424597</v>
      </c>
      <c r="E290" s="18" t="n">
        <v>1060.51046970052</v>
      </c>
      <c r="F290" s="18" t="n">
        <v>502</v>
      </c>
      <c r="G290" s="18" t="n">
        <v>1363</v>
      </c>
      <c r="H290" s="18" t="n">
        <v>135</v>
      </c>
      <c r="I290" s="18" t="n">
        <v>1407.55</v>
      </c>
      <c r="J290" s="19" t="n">
        <v>0.155779277937187</v>
      </c>
      <c r="K290" s="18" t="n">
        <v>1174522</v>
      </c>
      <c r="L290" s="18" t="n">
        <v>29301138</v>
      </c>
      <c r="M290" s="18" t="n">
        <v>30475660</v>
      </c>
      <c r="O290" s="76" t="n">
        <f aca="false">AS290/AS315</f>
        <v>0.137556412389649</v>
      </c>
      <c r="P290" s="77" t="n">
        <f aca="false">ROUND(K315*O290,0)</f>
        <v>1037128</v>
      </c>
      <c r="Q290" s="78" t="n">
        <f aca="false">O290-J290</f>
        <v>-0.0182228655475381</v>
      </c>
      <c r="R290" s="79" t="n">
        <f aca="false">P290-K290</f>
        <v>-137394</v>
      </c>
      <c r="S290" s="69"/>
      <c r="T290" s="77"/>
      <c r="U290" s="77"/>
      <c r="V290" s="77"/>
      <c r="W290" s="77"/>
      <c r="X290" s="77"/>
      <c r="Y290" s="77"/>
      <c r="Z290" s="77"/>
      <c r="AA290" s="69"/>
      <c r="AB290" s="77" t="n">
        <f aca="false">B290+T290</f>
        <v>24649</v>
      </c>
      <c r="AC290" s="77" t="n">
        <f aca="false">C290+U290</f>
        <v>65</v>
      </c>
      <c r="AD290" s="77" t="n">
        <f aca="false">D290+V290+W290</f>
        <v>1835.18092424597</v>
      </c>
      <c r="AE290" s="77" t="n">
        <f aca="false">E290+W290</f>
        <v>1060.51046970052</v>
      </c>
      <c r="AF290" s="77" t="n">
        <f aca="false">F290+X290</f>
        <v>502</v>
      </c>
      <c r="AG290" s="77" t="n">
        <f aca="false">I290+Y290+0.33*Z290</f>
        <v>1407.55</v>
      </c>
      <c r="AH290" s="69"/>
      <c r="AI290" s="80" t="n">
        <f aca="false">IF(AC290&gt;0,AB290/AC290,0)</f>
        <v>379.215384615385</v>
      </c>
      <c r="AJ290" s="81" t="n">
        <f aca="false">EXP((((AI290-AI315)/AI316+2)/4-1.9)^3)</f>
        <v>0.546441088832671</v>
      </c>
      <c r="AK290" s="82" t="n">
        <f aca="false">AB290/AD290</f>
        <v>13.4313732637166</v>
      </c>
      <c r="AL290" s="81" t="n">
        <f aca="false">EXP((((AK290-AK315)/AK316+2)/4-1.9)^3)</f>
        <v>0.00926123546420294</v>
      </c>
      <c r="AM290" s="81" t="n">
        <f aca="false">AE290/AD290</f>
        <v>0.577877884239808</v>
      </c>
      <c r="AN290" s="81" t="n">
        <f aca="false">EXP((((AM290-AM315)/AM316+2)/4-1.9)^3)</f>
        <v>0.075291947543072</v>
      </c>
      <c r="AO290" s="81" t="n">
        <f aca="false">AF290/AD290</f>
        <v>0.273542512003964</v>
      </c>
      <c r="AP290" s="81" t="n">
        <f aca="false">EXP((((AO290-AO315)/AO316+2)/4-1.9)^3)</f>
        <v>0.623389869635729</v>
      </c>
      <c r="AQ290" s="81" t="n">
        <f aca="false">AG290/AD290</f>
        <v>0.766981599145776</v>
      </c>
      <c r="AR290" s="81" t="n">
        <f aca="false">EXP((((AQ290-AQ315)/AQ316+2)/4-1.9)^3)</f>
        <v>0.603749591645993</v>
      </c>
      <c r="AS290" s="81" t="n">
        <f aca="false">0.01*AJ290+0.15*AL290+0.24*AN290+0.25*AP290+0.35*AR290</f>
        <v>0.392083488103324</v>
      </c>
    </row>
    <row r="291" customFormat="false" ht="13.8" hidden="false" customHeight="false" outlineLevel="0" collapsed="false">
      <c r="A291" s="28" t="s">
        <v>40</v>
      </c>
      <c r="B291" s="29" t="n">
        <v>18771</v>
      </c>
      <c r="C291" s="29" t="n">
        <v>43</v>
      </c>
      <c r="D291" s="29" t="n">
        <v>1720.2262239714</v>
      </c>
      <c r="E291" s="29" t="n">
        <v>1024.88531488049</v>
      </c>
      <c r="F291" s="29" t="n">
        <v>350</v>
      </c>
      <c r="G291" s="29" t="n">
        <v>1059</v>
      </c>
      <c r="H291" s="29" t="n">
        <v>102</v>
      </c>
      <c r="I291" s="29" t="n">
        <v>1092.66</v>
      </c>
      <c r="J291" s="30" t="n">
        <v>0.119055386363082</v>
      </c>
      <c r="K291" s="29" t="n">
        <v>897637</v>
      </c>
      <c r="L291" s="29" t="n">
        <v>18321714</v>
      </c>
      <c r="M291" s="29" t="n">
        <v>19219351</v>
      </c>
      <c r="O291" s="76" t="n">
        <f aca="false">AS291/AS315</f>
        <v>0.0918317249187617</v>
      </c>
      <c r="P291" s="83" t="n">
        <f aca="false">ROUND(K315*O291,0)</f>
        <v>692380</v>
      </c>
      <c r="Q291" s="84" t="n">
        <f aca="false">O291-J291</f>
        <v>-0.0272236614443204</v>
      </c>
      <c r="R291" s="85" t="n">
        <f aca="false">P291-K291</f>
        <v>-205257</v>
      </c>
      <c r="S291" s="69"/>
      <c r="T291" s="83"/>
      <c r="U291" s="83"/>
      <c r="V291" s="83"/>
      <c r="W291" s="83"/>
      <c r="X291" s="83"/>
      <c r="Y291" s="83"/>
      <c r="Z291" s="83"/>
      <c r="AA291" s="69"/>
      <c r="AB291" s="83" t="n">
        <f aca="false">B291+T291</f>
        <v>18771</v>
      </c>
      <c r="AC291" s="83" t="n">
        <f aca="false">C291+U291</f>
        <v>43</v>
      </c>
      <c r="AD291" s="83" t="n">
        <f aca="false">D291+V291+W291</f>
        <v>1720.2262239714</v>
      </c>
      <c r="AE291" s="83" t="n">
        <f aca="false">E291+W291</f>
        <v>1024.88531488049</v>
      </c>
      <c r="AF291" s="83" t="n">
        <f aca="false">F291+X291</f>
        <v>350</v>
      </c>
      <c r="AG291" s="83" t="n">
        <f aca="false">I291+Y291+0.33*Z291</f>
        <v>1092.66</v>
      </c>
      <c r="AH291" s="69"/>
      <c r="AI291" s="86" t="n">
        <f aca="false">IF(AC291&gt;0,AB291/AC291,0)</f>
        <v>436.53488372093</v>
      </c>
      <c r="AJ291" s="87" t="n">
        <f aca="false">EXP((((AI291-AI315)/AI316+2)/4-1.9)^3)</f>
        <v>0.73730989868343</v>
      </c>
      <c r="AK291" s="88" t="n">
        <f aca="false">AB291/AD291</f>
        <v>10.9119368943605</v>
      </c>
      <c r="AL291" s="87" t="n">
        <f aca="false">EXP((((AK291-AK315)/AK316+2)/4-1.9)^3)</f>
        <v>0.00425449125474514</v>
      </c>
      <c r="AM291" s="87" t="n">
        <f aca="false">AE291/AD291</f>
        <v>0.595785194178932</v>
      </c>
      <c r="AN291" s="87" t="n">
        <f aca="false">EXP((((AM291-AM315)/AM316+2)/4-1.9)^3)</f>
        <v>0.0936642779457684</v>
      </c>
      <c r="AO291" s="87" t="n">
        <f aca="false">AF291/AD291</f>
        <v>0.203461611689637</v>
      </c>
      <c r="AP291" s="87" t="n">
        <f aca="false">EXP((((AO291-AO315)/AO316+2)/4-1.9)^3)</f>
        <v>0.348191770666835</v>
      </c>
      <c r="AQ291" s="87" t="n">
        <f aca="false">AG291/AD291</f>
        <v>0.635183898939425</v>
      </c>
      <c r="AR291" s="87" t="n">
        <f aca="false">EXP((((AQ291-AQ315)/AQ316+2)/4-1.9)^3)</f>
        <v>0.412038933444468</v>
      </c>
      <c r="AS291" s="81" t="n">
        <f aca="false">0.01*AJ291+0.15*AL291+0.24*AN291+0.25*AP291+0.35*AR291</f>
        <v>0.261752268754303</v>
      </c>
    </row>
    <row r="292" customFormat="false" ht="13.8" hidden="false" customHeight="false" outlineLevel="0" collapsed="false">
      <c r="A292" s="28" t="s">
        <v>41</v>
      </c>
      <c r="B292" s="29" t="n">
        <v>21780</v>
      </c>
      <c r="C292" s="29" t="n">
        <v>97</v>
      </c>
      <c r="D292" s="29" t="n">
        <v>1300.36110638825</v>
      </c>
      <c r="E292" s="29" t="n">
        <v>881.383833660982</v>
      </c>
      <c r="F292" s="29" t="n">
        <v>227</v>
      </c>
      <c r="G292" s="29" t="n">
        <v>677</v>
      </c>
      <c r="H292" s="29" t="n">
        <v>21</v>
      </c>
      <c r="I292" s="29" t="n">
        <v>683.93</v>
      </c>
      <c r="J292" s="30" t="n">
        <v>0.0764342840581931</v>
      </c>
      <c r="K292" s="29" t="n">
        <v>576288</v>
      </c>
      <c r="L292" s="29" t="n">
        <v>10717758</v>
      </c>
      <c r="M292" s="29" t="n">
        <v>11294046</v>
      </c>
      <c r="O292" s="76" t="n">
        <f aca="false">AS292/AS315</f>
        <v>0.0745081520553042</v>
      </c>
      <c r="P292" s="83" t="n">
        <f aca="false">ROUND(K315*O292,0)</f>
        <v>561766</v>
      </c>
      <c r="Q292" s="84" t="n">
        <f aca="false">O292-J292</f>
        <v>-0.00192613200288888</v>
      </c>
      <c r="R292" s="85" t="n">
        <f aca="false">P292-K292</f>
        <v>-14522</v>
      </c>
      <c r="S292" s="69"/>
      <c r="T292" s="83"/>
      <c r="U292" s="83"/>
      <c r="V292" s="83"/>
      <c r="W292" s="83"/>
      <c r="X292" s="83"/>
      <c r="Y292" s="83"/>
      <c r="Z292" s="83"/>
      <c r="AA292" s="69"/>
      <c r="AB292" s="83" t="n">
        <f aca="false">B292+T292</f>
        <v>21780</v>
      </c>
      <c r="AC292" s="83" t="n">
        <f aca="false">C292+U292</f>
        <v>97</v>
      </c>
      <c r="AD292" s="83" t="n">
        <f aca="false">D292+V292+W292</f>
        <v>1300.36110638825</v>
      </c>
      <c r="AE292" s="83" t="n">
        <f aca="false">E292+W292</f>
        <v>881.383833660982</v>
      </c>
      <c r="AF292" s="83" t="n">
        <f aca="false">F292+X292</f>
        <v>227</v>
      </c>
      <c r="AG292" s="83" t="n">
        <f aca="false">I292+Y292+0.33*Z292</f>
        <v>683.93</v>
      </c>
      <c r="AH292" s="69"/>
      <c r="AI292" s="86" t="n">
        <f aca="false">IF(AC292&gt;0,AB292/AC292,0)</f>
        <v>224.536082474227</v>
      </c>
      <c r="AJ292" s="87" t="n">
        <f aca="false">EXP((((AI292-AI315)/AI316+2)/4-1.9)^3)</f>
        <v>0.105066368279263</v>
      </c>
      <c r="AK292" s="88" t="n">
        <f aca="false">AB292/AD292</f>
        <v>16.7491936609007</v>
      </c>
      <c r="AL292" s="87" t="n">
        <f aca="false">EXP((((AK292-AK315)/AK316+2)/4-1.9)^3)</f>
        <v>0.0229295397794196</v>
      </c>
      <c r="AM292" s="87" t="n">
        <f aca="false">AE292/AD292</f>
        <v>0.67779928923668</v>
      </c>
      <c r="AN292" s="87" t="n">
        <f aca="false">EXP((((AM292-AM315)/AM316+2)/4-1.9)^3)</f>
        <v>0.217860899732068</v>
      </c>
      <c r="AO292" s="87" t="n">
        <f aca="false">AF292/AD292</f>
        <v>0.174566894445568</v>
      </c>
      <c r="AP292" s="87" t="n">
        <f aca="false">EXP((((AO292-AO315)/AO316+2)/4-1.9)^3)</f>
        <v>0.248548933437988</v>
      </c>
      <c r="AQ292" s="87" t="n">
        <f aca="false">AG292/AD292</f>
        <v>0.525953903604216</v>
      </c>
      <c r="AR292" s="87" t="n">
        <f aca="false">EXP((((AQ292-AQ315)/AQ316+2)/4-1.9)^3)</f>
        <v>0.267028952277534</v>
      </c>
      <c r="AS292" s="81" t="n">
        <f aca="false">0.01*AJ292+0.15*AL292+0.24*AN292+0.25*AP292+0.35*AR292</f>
        <v>0.212374077242036</v>
      </c>
    </row>
    <row r="293" customFormat="false" ht="13.8" hidden="false" customHeight="false" outlineLevel="0" collapsed="false">
      <c r="A293" s="28" t="s">
        <v>42</v>
      </c>
      <c r="B293" s="29" t="n">
        <v>12981</v>
      </c>
      <c r="C293" s="29" t="n">
        <v>54</v>
      </c>
      <c r="D293" s="29" t="n">
        <v>550.885123871891</v>
      </c>
      <c r="E293" s="29" t="n">
        <v>355.261817553425</v>
      </c>
      <c r="F293" s="29" t="n">
        <v>88</v>
      </c>
      <c r="G293" s="29" t="n">
        <v>199</v>
      </c>
      <c r="H293" s="29" t="n">
        <v>60</v>
      </c>
      <c r="I293" s="29" t="n">
        <v>218.8</v>
      </c>
      <c r="J293" s="30" t="n">
        <v>0.0565733087757287</v>
      </c>
      <c r="K293" s="29" t="n">
        <v>426543</v>
      </c>
      <c r="L293" s="29" t="n">
        <v>8111890</v>
      </c>
      <c r="M293" s="29" t="n">
        <v>8538433</v>
      </c>
      <c r="O293" s="76" t="n">
        <f aca="false">AS293/AS315</f>
        <v>0.0538988495636992</v>
      </c>
      <c r="P293" s="83" t="n">
        <f aca="false">ROUND(K315*O293,0)</f>
        <v>406379</v>
      </c>
      <c r="Q293" s="84" t="n">
        <f aca="false">O293-J293</f>
        <v>-0.00267445921202944</v>
      </c>
      <c r="R293" s="85" t="n">
        <f aca="false">P293-K293</f>
        <v>-20164</v>
      </c>
      <c r="S293" s="69"/>
      <c r="T293" s="83"/>
      <c r="U293" s="83"/>
      <c r="V293" s="83"/>
      <c r="W293" s="83"/>
      <c r="X293" s="83"/>
      <c r="Y293" s="83"/>
      <c r="Z293" s="83"/>
      <c r="AA293" s="69"/>
      <c r="AB293" s="83" t="n">
        <f aca="false">B293+T293</f>
        <v>12981</v>
      </c>
      <c r="AC293" s="83" t="n">
        <f aca="false">C293+U293</f>
        <v>54</v>
      </c>
      <c r="AD293" s="83" t="n">
        <f aca="false">D293+V293+W293</f>
        <v>550.885123871891</v>
      </c>
      <c r="AE293" s="83" t="n">
        <f aca="false">E293+W293</f>
        <v>355.261817553425</v>
      </c>
      <c r="AF293" s="83" t="n">
        <f aca="false">F293+X293</f>
        <v>88</v>
      </c>
      <c r="AG293" s="83" t="n">
        <f aca="false">I293+Y293+0.33*Z293</f>
        <v>218.8</v>
      </c>
      <c r="AH293" s="69"/>
      <c r="AI293" s="86" t="n">
        <f aca="false">IF(AC293&gt;0,AB293/AC293,0)</f>
        <v>240.388888888889</v>
      </c>
      <c r="AJ293" s="87" t="n">
        <f aca="false">EXP((((AI293-AI315)/AI316+2)/4-1.9)^3)</f>
        <v>0.133186280219768</v>
      </c>
      <c r="AK293" s="88" t="n">
        <f aca="false">AB293/AD293</f>
        <v>23.5638964232019</v>
      </c>
      <c r="AL293" s="87" t="n">
        <f aca="false">EXP((((AK293-AK315)/AK316+2)/4-1.9)^3)</f>
        <v>0.100664492144993</v>
      </c>
      <c r="AM293" s="87" t="n">
        <f aca="false">AE293/AD293</f>
        <v>0.644892741079067</v>
      </c>
      <c r="AN293" s="87" t="n">
        <f aca="false">EXP((((AM293-AM315)/AM316+2)/4-1.9)^3)</f>
        <v>0.159925730530336</v>
      </c>
      <c r="AO293" s="87" t="n">
        <f aca="false">AF293/AD293</f>
        <v>0.159742923137029</v>
      </c>
      <c r="AP293" s="87" t="n">
        <f aca="false">EXP((((AO293-AO315)/AO316+2)/4-1.9)^3)</f>
        <v>0.203931402999723</v>
      </c>
      <c r="AQ293" s="87" t="n">
        <f aca="false">AG293/AD293</f>
        <v>0.39717899525434</v>
      </c>
      <c r="AR293" s="87" t="n">
        <f aca="false">EXP((((AQ293-AQ315)/AQ316+2)/4-1.9)^3)</f>
        <v>0.136668154002266</v>
      </c>
      <c r="AS293" s="81" t="n">
        <f aca="false">0.01*AJ293+0.15*AL293+0.24*AN293+0.25*AP293+0.35*AR293</f>
        <v>0.153630416601951</v>
      </c>
    </row>
    <row r="294" customFormat="false" ht="13.8" hidden="false" customHeight="false" outlineLevel="0" collapsed="false">
      <c r="A294" s="28" t="s">
        <v>43</v>
      </c>
      <c r="B294" s="29" t="n">
        <v>14462</v>
      </c>
      <c r="C294" s="29" t="n">
        <v>76</v>
      </c>
      <c r="D294" s="29" t="n">
        <v>372.996176517972</v>
      </c>
      <c r="E294" s="29" t="n">
        <v>212.85934073052</v>
      </c>
      <c r="F294" s="29" t="n">
        <v>76</v>
      </c>
      <c r="G294" s="29" t="n">
        <v>191</v>
      </c>
      <c r="H294" s="29" t="n">
        <v>6</v>
      </c>
      <c r="I294" s="29" t="n">
        <v>192.98</v>
      </c>
      <c r="J294" s="30" t="n">
        <v>0.051614574157912</v>
      </c>
      <c r="K294" s="29" t="n">
        <v>389156</v>
      </c>
      <c r="L294" s="29" t="n">
        <v>7366023</v>
      </c>
      <c r="M294" s="29" t="n">
        <v>7755179</v>
      </c>
      <c r="O294" s="76" t="n">
        <f aca="false">AS294/AS315</f>
        <v>0.100401341774048</v>
      </c>
      <c r="P294" s="83" t="n">
        <f aca="false">ROUND(K315*O294,0)</f>
        <v>756992</v>
      </c>
      <c r="Q294" s="84" t="n">
        <f aca="false">O294-J294</f>
        <v>0.048786767616136</v>
      </c>
      <c r="R294" s="85" t="n">
        <f aca="false">P294-K294</f>
        <v>367836</v>
      </c>
      <c r="S294" s="69"/>
      <c r="T294" s="83"/>
      <c r="U294" s="83"/>
      <c r="V294" s="83"/>
      <c r="W294" s="83"/>
      <c r="X294" s="83"/>
      <c r="Y294" s="83"/>
      <c r="Z294" s="83"/>
      <c r="AA294" s="69"/>
      <c r="AB294" s="83" t="n">
        <f aca="false">B294+T294</f>
        <v>14462</v>
      </c>
      <c r="AC294" s="83" t="n">
        <f aca="false">C294+U294</f>
        <v>76</v>
      </c>
      <c r="AD294" s="83" t="n">
        <f aca="false">D294+V294+W294</f>
        <v>372.996176517972</v>
      </c>
      <c r="AE294" s="83" t="n">
        <f aca="false">E294+W294</f>
        <v>212.85934073052</v>
      </c>
      <c r="AF294" s="83" t="n">
        <f aca="false">F294+X294</f>
        <v>76</v>
      </c>
      <c r="AG294" s="83" t="n">
        <f aca="false">I294+Y294+0.33*Z294</f>
        <v>192.98</v>
      </c>
      <c r="AH294" s="69"/>
      <c r="AI294" s="86" t="n">
        <f aca="false">IF(AC294&gt;0,AB294/AC294,0)</f>
        <v>190.289473684211</v>
      </c>
      <c r="AJ294" s="87" t="n">
        <f aca="false">EXP((((AI294-AI315)/AI316+2)/4-1.9)^3)</f>
        <v>0.0591622638046009</v>
      </c>
      <c r="AK294" s="88" t="n">
        <f aca="false">AB294/AD294</f>
        <v>38.7725154048682</v>
      </c>
      <c r="AL294" s="87" t="n">
        <f aca="false">EXP((((AK294-AK315)/AK316+2)/4-1.9)^3)</f>
        <v>0.612638309695384</v>
      </c>
      <c r="AM294" s="87" t="n">
        <f aca="false">AE294/AD294</f>
        <v>0.570674323575174</v>
      </c>
      <c r="AN294" s="87" t="n">
        <f aca="false">EXP((((AM294-AM315)/AM316+2)/4-1.9)^3)</f>
        <v>0.0687095196841205</v>
      </c>
      <c r="AO294" s="87" t="n">
        <f aca="false">AF294/AD294</f>
        <v>0.20375543982644</v>
      </c>
      <c r="AP294" s="87" t="n">
        <f aca="false">EXP((((AO294-AO315)/AO316+2)/4-1.9)^3)</f>
        <v>0.349277550617695</v>
      </c>
      <c r="AQ294" s="87" t="n">
        <f aca="false">AG294/AD294</f>
        <v>0.517377957601401</v>
      </c>
      <c r="AR294" s="87" t="n">
        <f aca="false">EXP((((AQ294-AQ315)/AQ316+2)/4-1.9)^3)</f>
        <v>0.256804593647676</v>
      </c>
      <c r="AS294" s="81" t="n">
        <f aca="false">0.01*AJ294+0.15*AL294+0.24*AN294+0.25*AP294+0.35*AR294</f>
        <v>0.286178649247653</v>
      </c>
    </row>
    <row r="295" customFormat="false" ht="13.8" hidden="false" customHeight="false" outlineLevel="0" collapsed="false">
      <c r="A295" s="28" t="s">
        <v>44</v>
      </c>
      <c r="B295" s="29" t="n">
        <v>18538</v>
      </c>
      <c r="C295" s="29" t="n">
        <v>98</v>
      </c>
      <c r="D295" s="29" t="n">
        <v>916.584001027221</v>
      </c>
      <c r="E295" s="29" t="n">
        <v>561.402182845403</v>
      </c>
      <c r="F295" s="29" t="n">
        <v>136</v>
      </c>
      <c r="G295" s="29" t="n">
        <v>286</v>
      </c>
      <c r="H295" s="29" t="n">
        <v>12</v>
      </c>
      <c r="I295" s="29" t="n">
        <v>289.96</v>
      </c>
      <c r="J295" s="30" t="n">
        <v>0.0422675305111949</v>
      </c>
      <c r="K295" s="29" t="n">
        <v>318683</v>
      </c>
      <c r="L295" s="29" t="n">
        <v>9487404</v>
      </c>
      <c r="M295" s="29" t="n">
        <v>9806087</v>
      </c>
      <c r="O295" s="76" t="n">
        <f aca="false">AS295/AS315</f>
        <v>0.0376659875492714</v>
      </c>
      <c r="P295" s="83" t="n">
        <f aca="false">ROUND(K315*O295,0)</f>
        <v>283989</v>
      </c>
      <c r="Q295" s="84" t="n">
        <f aca="false">O295-J295</f>
        <v>-0.0046015429619235</v>
      </c>
      <c r="R295" s="85" t="n">
        <f aca="false">P295-K295</f>
        <v>-34694</v>
      </c>
      <c r="S295" s="69"/>
      <c r="T295" s="83"/>
      <c r="U295" s="83"/>
      <c r="V295" s="83"/>
      <c r="W295" s="83"/>
      <c r="X295" s="83"/>
      <c r="Y295" s="83"/>
      <c r="Z295" s="83"/>
      <c r="AA295" s="69"/>
      <c r="AB295" s="83" t="n">
        <f aca="false">B295+T295</f>
        <v>18538</v>
      </c>
      <c r="AC295" s="83" t="n">
        <f aca="false">C295+U295</f>
        <v>98</v>
      </c>
      <c r="AD295" s="83" t="n">
        <f aca="false">D295+V295+W295</f>
        <v>916.584001027221</v>
      </c>
      <c r="AE295" s="83" t="n">
        <f aca="false">E295+W295</f>
        <v>561.402182845403</v>
      </c>
      <c r="AF295" s="83" t="n">
        <f aca="false">F295+X295</f>
        <v>136</v>
      </c>
      <c r="AG295" s="83" t="n">
        <f aca="false">I295+Y295+0.33*Z295</f>
        <v>289.96</v>
      </c>
      <c r="AH295" s="69"/>
      <c r="AI295" s="86" t="n">
        <f aca="false">IF(AC295&gt;0,AB295/AC295,0)</f>
        <v>189.163265306122</v>
      </c>
      <c r="AJ295" s="87" t="n">
        <f aca="false">EXP((((AI295-AI315)/AI316+2)/4-1.9)^3)</f>
        <v>0.0579686791544368</v>
      </c>
      <c r="AK295" s="88" t="n">
        <f aca="false">AB295/AD295</f>
        <v>20.2250966405963</v>
      </c>
      <c r="AL295" s="87" t="n">
        <f aca="false">EXP((((AK295-AK315)/AK316+2)/4-1.9)^3)</f>
        <v>0.0518297956866797</v>
      </c>
      <c r="AM295" s="87" t="n">
        <f aca="false">AE295/AD295</f>
        <v>0.612493980056641</v>
      </c>
      <c r="AN295" s="87" t="n">
        <f aca="false">EXP((((AM295-AM315)/AM316+2)/4-1.9)^3)</f>
        <v>0.113526127730478</v>
      </c>
      <c r="AO295" s="87" t="n">
        <f aca="false">AF295/AD295</f>
        <v>0.148377017106543</v>
      </c>
      <c r="AP295" s="87" t="n">
        <f aca="false">EXP((((AO295-AO315)/AO316+2)/4-1.9)^3)</f>
        <v>0.173121244510074</v>
      </c>
      <c r="AQ295" s="87" t="n">
        <f aca="false">AG295/AD295</f>
        <v>0.31634852853098</v>
      </c>
      <c r="AR295" s="87" t="n">
        <f aca="false">EXP((((AQ295-AQ315)/AQ316+2)/4-1.9)^3)</f>
        <v>0.0813725468737446</v>
      </c>
      <c r="AS295" s="81" t="n">
        <f aca="false">0.01*AJ295+0.15*AL295+0.24*AN295+0.25*AP295+0.35*AR295</f>
        <v>0.10736112933319</v>
      </c>
    </row>
    <row r="296" customFormat="false" ht="13.8" hidden="false" customHeight="false" outlineLevel="0" collapsed="false">
      <c r="A296" s="28" t="s">
        <v>45</v>
      </c>
      <c r="B296" s="29" t="n">
        <v>11081</v>
      </c>
      <c r="C296" s="29" t="n">
        <v>58</v>
      </c>
      <c r="D296" s="29" t="n">
        <v>761.910839160839</v>
      </c>
      <c r="E296" s="29" t="n">
        <v>406.433566433566</v>
      </c>
      <c r="F296" s="29" t="n">
        <v>124</v>
      </c>
      <c r="G296" s="29" t="n">
        <v>315</v>
      </c>
      <c r="H296" s="29" t="n">
        <v>18</v>
      </c>
      <c r="I296" s="29" t="n">
        <v>320.94</v>
      </c>
      <c r="J296" s="30" t="n">
        <v>0.0244217302594379</v>
      </c>
      <c r="K296" s="29" t="n">
        <v>184131</v>
      </c>
      <c r="L296" s="29" t="n">
        <v>7265442</v>
      </c>
      <c r="M296" s="29" t="n">
        <v>7449573</v>
      </c>
      <c r="O296" s="76" t="n">
        <f aca="false">AS296/AS315</f>
        <v>0.042296430213699</v>
      </c>
      <c r="P296" s="83" t="n">
        <f aca="false">ROUND(K315*O296,0)</f>
        <v>318901</v>
      </c>
      <c r="Q296" s="84" t="n">
        <f aca="false">O296-J296</f>
        <v>0.0178746999542611</v>
      </c>
      <c r="R296" s="85" t="n">
        <f aca="false">P296-K296</f>
        <v>134770</v>
      </c>
      <c r="S296" s="69"/>
      <c r="T296" s="83"/>
      <c r="U296" s="83"/>
      <c r="V296" s="83"/>
      <c r="W296" s="83"/>
      <c r="X296" s="83"/>
      <c r="Y296" s="83"/>
      <c r="Z296" s="83"/>
      <c r="AA296" s="69"/>
      <c r="AB296" s="83" t="n">
        <f aca="false">B296+T296</f>
        <v>11081</v>
      </c>
      <c r="AC296" s="83" t="n">
        <f aca="false">C296+U296</f>
        <v>58</v>
      </c>
      <c r="AD296" s="83" t="n">
        <f aca="false">D296+V296+W296</f>
        <v>761.910839160839</v>
      </c>
      <c r="AE296" s="83" t="n">
        <f aca="false">E296+W296</f>
        <v>406.433566433566</v>
      </c>
      <c r="AF296" s="83" t="n">
        <f aca="false">F296+X296</f>
        <v>124</v>
      </c>
      <c r="AG296" s="83" t="n">
        <f aca="false">I296+Y296+0.33*Z296</f>
        <v>320.94</v>
      </c>
      <c r="AH296" s="69"/>
      <c r="AI296" s="86" t="n">
        <f aca="false">IF(AC296&gt;0,AB296/AC296,0)</f>
        <v>191.051724137931</v>
      </c>
      <c r="AJ296" s="87" t="n">
        <f aca="false">EXP((((AI296-AI315)/AI316+2)/4-1.9)^3)</f>
        <v>0.0599807131730534</v>
      </c>
      <c r="AK296" s="88" t="n">
        <f aca="false">AB296/AD296</f>
        <v>14.5436964936796</v>
      </c>
      <c r="AL296" s="87" t="n">
        <f aca="false">EXP((((AK296-AK315)/AK316+2)/4-1.9)^3)</f>
        <v>0.0127345267575003</v>
      </c>
      <c r="AM296" s="87" t="n">
        <f aca="false">AE296/AD296</f>
        <v>0.533439801015573</v>
      </c>
      <c r="AN296" s="87" t="n">
        <f aca="false">EXP((((AM296-AM315)/AM316+2)/4-1.9)^3)</f>
        <v>0.0413663675331036</v>
      </c>
      <c r="AO296" s="87" t="n">
        <f aca="false">AF296/AD296</f>
        <v>0.162748701851482</v>
      </c>
      <c r="AP296" s="87" t="n">
        <f aca="false">EXP((((AO296-AO315)/AO316+2)/4-1.9)^3)</f>
        <v>0.212581288668992</v>
      </c>
      <c r="AQ296" s="87" t="n">
        <f aca="false">AG296/AD296</f>
        <v>0.421230390098506</v>
      </c>
      <c r="AR296" s="87" t="n">
        <f aca="false">EXP((((AQ296-AQ315)/AQ316+2)/4-1.9)^3)</f>
        <v>0.157075030059378</v>
      </c>
      <c r="AS296" s="81" t="n">
        <f aca="false">0.01*AJ296+0.15*AL296+0.24*AN296+0.25*AP296+0.35*AR296</f>
        <v>0.120559497041331</v>
      </c>
    </row>
    <row r="297" customFormat="false" ht="13.8" hidden="false" customHeight="false" outlineLevel="0" collapsed="false">
      <c r="A297" s="28" t="s">
        <v>46</v>
      </c>
      <c r="B297" s="29" t="n">
        <v>9953</v>
      </c>
      <c r="C297" s="29" t="n">
        <v>41</v>
      </c>
      <c r="D297" s="29" t="n">
        <v>489.714397798014</v>
      </c>
      <c r="E297" s="29" t="n">
        <v>284.851714513557</v>
      </c>
      <c r="F297" s="29" t="n">
        <v>44</v>
      </c>
      <c r="G297" s="29" t="n">
        <v>164</v>
      </c>
      <c r="H297" s="29" t="n">
        <v>17</v>
      </c>
      <c r="I297" s="29" t="n">
        <v>169.61</v>
      </c>
      <c r="J297" s="30" t="n">
        <v>0.040078735679028</v>
      </c>
      <c r="K297" s="29" t="n">
        <v>302180</v>
      </c>
      <c r="L297" s="29" t="n">
        <v>7029590</v>
      </c>
      <c r="M297" s="29" t="n">
        <v>7331770</v>
      </c>
      <c r="O297" s="76" t="n">
        <f aca="false">AS297/AS315</f>
        <v>0.0275992847770491</v>
      </c>
      <c r="P297" s="83" t="n">
        <f aca="false">ROUND(K315*O297,0)</f>
        <v>208089</v>
      </c>
      <c r="Q297" s="84" t="n">
        <f aca="false">O297-J297</f>
        <v>-0.0124794509019789</v>
      </c>
      <c r="R297" s="85" t="n">
        <f aca="false">P297-K297</f>
        <v>-94091</v>
      </c>
      <c r="S297" s="69"/>
      <c r="T297" s="83"/>
      <c r="U297" s="83"/>
      <c r="V297" s="83"/>
      <c r="W297" s="83"/>
      <c r="X297" s="83"/>
      <c r="Y297" s="83"/>
      <c r="Z297" s="83"/>
      <c r="AA297" s="69"/>
      <c r="AB297" s="83" t="n">
        <f aca="false">B297+T297</f>
        <v>9953</v>
      </c>
      <c r="AC297" s="83" t="n">
        <f aca="false">C297+U297</f>
        <v>41</v>
      </c>
      <c r="AD297" s="83" t="n">
        <f aca="false">D297+V297+W297</f>
        <v>489.714397798014</v>
      </c>
      <c r="AE297" s="83" t="n">
        <f aca="false">E297+W297</f>
        <v>284.851714513557</v>
      </c>
      <c r="AF297" s="83" t="n">
        <f aca="false">F297+X297</f>
        <v>44</v>
      </c>
      <c r="AG297" s="83" t="n">
        <f aca="false">I297+Y297+0.33*Z297</f>
        <v>169.61</v>
      </c>
      <c r="AH297" s="69"/>
      <c r="AI297" s="86" t="n">
        <f aca="false">IF(AC297&gt;0,AB297/AC297,0)</f>
        <v>242.756097560976</v>
      </c>
      <c r="AJ297" s="87" t="n">
        <f aca="false">EXP((((AI297-AI315)/AI316+2)/4-1.9)^3)</f>
        <v>0.137781009871999</v>
      </c>
      <c r="AK297" s="88" t="n">
        <f aca="false">AB297/AD297</f>
        <v>20.324091030922</v>
      </c>
      <c r="AL297" s="87" t="n">
        <f aca="false">EXP((((AK297-AK315)/AK316+2)/4-1.9)^3)</f>
        <v>0.0529465963028881</v>
      </c>
      <c r="AM297" s="87" t="n">
        <f aca="false">AE297/AD297</f>
        <v>0.581669062201119</v>
      </c>
      <c r="AN297" s="87" t="n">
        <f aca="false">EXP((((AM297-AM315)/AM316+2)/4-1.9)^3)</f>
        <v>0.0789388227355132</v>
      </c>
      <c r="AO297" s="87" t="n">
        <f aca="false">AF297/AD297</f>
        <v>0.089848287487247</v>
      </c>
      <c r="AP297" s="87" t="n">
        <f aca="false">EXP((((AO297-AO315)/AO316+2)/4-1.9)^3)</f>
        <v>0.0622171784264968</v>
      </c>
      <c r="AQ297" s="87" t="n">
        <f aca="false">AG297/AD297</f>
        <v>0.346344728197999</v>
      </c>
      <c r="AR297" s="87" t="n">
        <f aca="false">EXP((((AQ297-AQ315)/AQ316+2)/4-1.9)^3)</f>
        <v>0.0995660659723324</v>
      </c>
      <c r="AS297" s="81" t="n">
        <f aca="false">0.01*AJ297+0.15*AL297+0.24*AN297+0.25*AP297+0.35*AR297</f>
        <v>0.0786675346976169</v>
      </c>
    </row>
    <row r="298" customFormat="false" ht="13.8" hidden="false" customHeight="false" outlineLevel="0" collapsed="false">
      <c r="A298" s="28" t="s">
        <v>47</v>
      </c>
      <c r="B298" s="29" t="n">
        <v>17106</v>
      </c>
      <c r="C298" s="29" t="n">
        <v>74</v>
      </c>
      <c r="D298" s="29" t="n">
        <v>725.610138405051</v>
      </c>
      <c r="E298" s="29" t="n">
        <v>291.534290947424</v>
      </c>
      <c r="F298" s="29" t="n">
        <v>41</v>
      </c>
      <c r="G298" s="29" t="n">
        <v>138</v>
      </c>
      <c r="H298" s="29" t="n">
        <v>26</v>
      </c>
      <c r="I298" s="29" t="n">
        <v>146.58</v>
      </c>
      <c r="J298" s="30" t="n">
        <v>0.0165725650681057</v>
      </c>
      <c r="K298" s="29" t="n">
        <v>124951</v>
      </c>
      <c r="L298" s="29" t="n">
        <v>3010734</v>
      </c>
      <c r="M298" s="29" t="n">
        <v>3135685</v>
      </c>
      <c r="O298" s="76" t="n">
        <f aca="false">AS298/AS315</f>
        <v>0.0128514679571032</v>
      </c>
      <c r="P298" s="83" t="n">
        <f aca="false">ROUND(K315*O298,0)</f>
        <v>96896</v>
      </c>
      <c r="Q298" s="84" t="n">
        <f aca="false">O298-J298</f>
        <v>-0.00372109711100245</v>
      </c>
      <c r="R298" s="85" t="n">
        <f aca="false">P298-K298</f>
        <v>-28055</v>
      </c>
      <c r="S298" s="69"/>
      <c r="T298" s="83"/>
      <c r="U298" s="83"/>
      <c r="V298" s="83"/>
      <c r="W298" s="83"/>
      <c r="X298" s="83"/>
      <c r="Y298" s="83"/>
      <c r="Z298" s="83"/>
      <c r="AA298" s="69"/>
      <c r="AB298" s="83" t="n">
        <f aca="false">B298+T298</f>
        <v>17106</v>
      </c>
      <c r="AC298" s="83" t="n">
        <f aca="false">C298+U298</f>
        <v>74</v>
      </c>
      <c r="AD298" s="83" t="n">
        <f aca="false">D298+V298+W298</f>
        <v>725.610138405051</v>
      </c>
      <c r="AE298" s="83" t="n">
        <f aca="false">E298+W298</f>
        <v>291.534290947424</v>
      </c>
      <c r="AF298" s="83" t="n">
        <f aca="false">F298+X298</f>
        <v>41</v>
      </c>
      <c r="AG298" s="83" t="n">
        <f aca="false">I298+Y298+0.33*Z298</f>
        <v>146.58</v>
      </c>
      <c r="AH298" s="69"/>
      <c r="AI298" s="86" t="n">
        <f aca="false">IF(AC298&gt;0,AB298/AC298,0)</f>
        <v>231.162162162162</v>
      </c>
      <c r="AJ298" s="87" t="n">
        <f aca="false">EXP((((AI298-AI315)/AI316+2)/4-1.9)^3)</f>
        <v>0.116263395821065</v>
      </c>
      <c r="AK298" s="88" t="n">
        <f aca="false">AB298/AD298</f>
        <v>23.5746430412347</v>
      </c>
      <c r="AL298" s="87" t="n">
        <f aca="false">EXP((((AK298-AK315)/AK316+2)/4-1.9)^3)</f>
        <v>0.100861785643746</v>
      </c>
      <c r="AM298" s="87" t="n">
        <f aca="false">AE298/AD298</f>
        <v>0.40177813886151</v>
      </c>
      <c r="AN298" s="87" t="n">
        <f aca="false">EXP((((AM298-AM315)/AM316+2)/4-1.9)^3)</f>
        <v>0.00414184892618782</v>
      </c>
      <c r="AO298" s="87" t="n">
        <f aca="false">AF298/AD298</f>
        <v>0.0565041719098927</v>
      </c>
      <c r="AP298" s="87" t="n">
        <f aca="false">EXP((((AO298-AO315)/AO316+2)/4-1.9)^3)</f>
        <v>0.029973954118992</v>
      </c>
      <c r="AQ298" s="87" t="n">
        <f aca="false">AG298/AD298</f>
        <v>0.202009305330538</v>
      </c>
      <c r="AR298" s="87" t="n">
        <f aca="false">EXP((((AQ298-AQ315)/AQ316+2)/4-1.9)^3)</f>
        <v>0.033862020739534</v>
      </c>
      <c r="AS298" s="81" t="n">
        <f aca="false">0.01*AJ298+0.15*AL298+0.24*AN298+0.25*AP298+0.35*AR298</f>
        <v>0.0366311413356425</v>
      </c>
    </row>
    <row r="299" customFormat="false" ht="13.8" hidden="false" customHeight="false" outlineLevel="0" collapsed="false">
      <c r="A299" s="28" t="s">
        <v>48</v>
      </c>
      <c r="B299" s="29" t="n">
        <v>6457</v>
      </c>
      <c r="C299" s="29" t="n">
        <v>42</v>
      </c>
      <c r="D299" s="29" t="n">
        <v>369.112571898956</v>
      </c>
      <c r="E299" s="29" t="n">
        <v>197.974573365231</v>
      </c>
      <c r="F299" s="29" t="n">
        <v>18</v>
      </c>
      <c r="G299" s="29" t="n">
        <v>74</v>
      </c>
      <c r="H299" s="29" t="n">
        <v>6</v>
      </c>
      <c r="I299" s="29" t="n">
        <v>75.98</v>
      </c>
      <c r="J299" s="30" t="n">
        <v>0.0137379821019447</v>
      </c>
      <c r="K299" s="29" t="n">
        <v>103580</v>
      </c>
      <c r="L299" s="29" t="n">
        <v>2909674</v>
      </c>
      <c r="M299" s="29" t="n">
        <v>3013254</v>
      </c>
      <c r="O299" s="76" t="n">
        <f aca="false">AS299/AS315</f>
        <v>0.011663818060817</v>
      </c>
      <c r="P299" s="83" t="n">
        <f aca="false">ROUND(K315*O299,0)</f>
        <v>87941</v>
      </c>
      <c r="Q299" s="84" t="n">
        <f aca="false">O299-J299</f>
        <v>-0.00207416404112769</v>
      </c>
      <c r="R299" s="85" t="n">
        <f aca="false">P299-K299</f>
        <v>-15639</v>
      </c>
      <c r="S299" s="69"/>
      <c r="T299" s="83"/>
      <c r="U299" s="83"/>
      <c r="V299" s="83"/>
      <c r="W299" s="83"/>
      <c r="X299" s="83"/>
      <c r="Y299" s="83"/>
      <c r="Z299" s="83"/>
      <c r="AA299" s="69"/>
      <c r="AB299" s="83" t="n">
        <f aca="false">B299+T299</f>
        <v>6457</v>
      </c>
      <c r="AC299" s="83" t="n">
        <f aca="false">C299+U299</f>
        <v>42</v>
      </c>
      <c r="AD299" s="83" t="n">
        <f aca="false">D299+V299+W299</f>
        <v>369.112571898956</v>
      </c>
      <c r="AE299" s="83" t="n">
        <f aca="false">E299+W299</f>
        <v>197.974573365231</v>
      </c>
      <c r="AF299" s="83" t="n">
        <f aca="false">F299+X299</f>
        <v>18</v>
      </c>
      <c r="AG299" s="83" t="n">
        <f aca="false">I299+Y299+0.33*Z299</f>
        <v>75.98</v>
      </c>
      <c r="AH299" s="69"/>
      <c r="AI299" s="86" t="n">
        <f aca="false">IF(AC299&gt;0,AB299/AC299,0)</f>
        <v>153.738095238095</v>
      </c>
      <c r="AJ299" s="87" t="n">
        <f aca="false">EXP((((AI299-AI315)/AI316+2)/4-1.9)^3)</f>
        <v>0.0290125177262674</v>
      </c>
      <c r="AK299" s="88" t="n">
        <f aca="false">AB299/AD299</f>
        <v>17.493308252225</v>
      </c>
      <c r="AL299" s="87" t="n">
        <f aca="false">EXP((((AK299-AK315)/AK316+2)/4-1.9)^3)</f>
        <v>0.0276111582075845</v>
      </c>
      <c r="AM299" s="87" t="n">
        <f aca="false">AE299/AD299</f>
        <v>0.536352832272065</v>
      </c>
      <c r="AN299" s="87" t="n">
        <f aca="false">EXP((((AM299-AM315)/AM316+2)/4-1.9)^3)</f>
        <v>0.0431334374716911</v>
      </c>
      <c r="AO299" s="87" t="n">
        <f aca="false">AF299/AD299</f>
        <v>0.048765610738741</v>
      </c>
      <c r="AP299" s="87" t="n">
        <f aca="false">EXP((((AO299-AO315)/AO316+2)/4-1.9)^3)</f>
        <v>0.0248857643470296</v>
      </c>
      <c r="AQ299" s="87" t="n">
        <f aca="false">AG299/AD299</f>
        <v>0.205845061329419</v>
      </c>
      <c r="AR299" s="87" t="n">
        <f aca="false">EXP((((AQ299-AQ315)/AQ316+2)/4-1.9)^3)</f>
        <v>0.0349733205566584</v>
      </c>
      <c r="AS299" s="81" t="n">
        <f aca="false">0.01*AJ299+0.15*AL299+0.24*AN299+0.25*AP299+0.35*AR299</f>
        <v>0.0332459271831941</v>
      </c>
    </row>
    <row r="300" customFormat="false" ht="13.8" hidden="false" customHeight="false" outlineLevel="0" collapsed="false">
      <c r="A300" s="28" t="s">
        <v>49</v>
      </c>
      <c r="B300" s="29" t="n">
        <v>7982</v>
      </c>
      <c r="C300" s="29" t="n">
        <v>38</v>
      </c>
      <c r="D300" s="29" t="n">
        <v>313.839393939394</v>
      </c>
      <c r="E300" s="29" t="n">
        <v>163.112121212121</v>
      </c>
      <c r="F300" s="29" t="n">
        <v>12</v>
      </c>
      <c r="G300" s="29" t="n">
        <v>66</v>
      </c>
      <c r="H300" s="29" t="n">
        <v>3</v>
      </c>
      <c r="I300" s="29" t="n">
        <v>66.99</v>
      </c>
      <c r="J300" s="30" t="n">
        <v>0.0167932096178382</v>
      </c>
      <c r="K300" s="29" t="n">
        <v>126615</v>
      </c>
      <c r="L300" s="29" t="n">
        <v>3000330</v>
      </c>
      <c r="M300" s="29" t="n">
        <v>3126945</v>
      </c>
      <c r="O300" s="76" t="n">
        <f aca="false">AS300/AS315</f>
        <v>0.0167169536064345</v>
      </c>
      <c r="P300" s="83" t="n">
        <f aca="false">ROUND(K315*O300,0)</f>
        <v>126040</v>
      </c>
      <c r="Q300" s="84" t="n">
        <f aca="false">O300-J300</f>
        <v>-7.62560114036352E-005</v>
      </c>
      <c r="R300" s="85" t="n">
        <f aca="false">P300-K300</f>
        <v>-575</v>
      </c>
      <c r="S300" s="69"/>
      <c r="T300" s="83"/>
      <c r="U300" s="83"/>
      <c r="V300" s="83"/>
      <c r="W300" s="83"/>
      <c r="X300" s="83"/>
      <c r="Y300" s="83"/>
      <c r="Z300" s="83"/>
      <c r="AA300" s="69"/>
      <c r="AB300" s="83" t="n">
        <f aca="false">B300+T300</f>
        <v>7982</v>
      </c>
      <c r="AC300" s="83" t="n">
        <f aca="false">C300+U300</f>
        <v>38</v>
      </c>
      <c r="AD300" s="83" t="n">
        <f aca="false">D300+V300+W300</f>
        <v>313.839393939394</v>
      </c>
      <c r="AE300" s="83" t="n">
        <f aca="false">E300+W300</f>
        <v>163.112121212121</v>
      </c>
      <c r="AF300" s="83" t="n">
        <f aca="false">F300+X300</f>
        <v>12</v>
      </c>
      <c r="AG300" s="83" t="n">
        <f aca="false">I300+Y300+0.33*Z300</f>
        <v>66.99</v>
      </c>
      <c r="AH300" s="69"/>
      <c r="AI300" s="86" t="n">
        <f aca="false">IF(AC300&gt;0,AB300/AC300,0)</f>
        <v>210.052631578947</v>
      </c>
      <c r="AJ300" s="87" t="n">
        <f aca="false">EXP((((AI300-AI315)/AI316+2)/4-1.9)^3)</f>
        <v>0.083286390257438</v>
      </c>
      <c r="AK300" s="88" t="n">
        <f aca="false">AB300/AD300</f>
        <v>25.4333909449921</v>
      </c>
      <c r="AL300" s="87" t="n">
        <f aca="false">EXP((((AK300-AK315)/AK316+2)/4-1.9)^3)</f>
        <v>0.139202447791308</v>
      </c>
      <c r="AM300" s="87" t="n">
        <f aca="false">AE300/AD300</f>
        <v>0.519731188505991</v>
      </c>
      <c r="AN300" s="87" t="n">
        <f aca="false">EXP((((AM300-AM315)/AM316+2)/4-1.9)^3)</f>
        <v>0.0338056836713834</v>
      </c>
      <c r="AO300" s="87" t="n">
        <f aca="false">AF300/AD300</f>
        <v>0.0382361176822733</v>
      </c>
      <c r="AP300" s="87" t="n">
        <f aca="false">EXP((((AO300-AO315)/AO316+2)/4-1.9)^3)</f>
        <v>0.0191206037656897</v>
      </c>
      <c r="AQ300" s="87" t="n">
        <f aca="false">AG300/AD300</f>
        <v>0.213453126961291</v>
      </c>
      <c r="AR300" s="87" t="n">
        <f aca="false">EXP((((AQ300-AQ315)/AQ316+2)/4-1.9)^3)</f>
        <v>0.0372639146402254</v>
      </c>
      <c r="AS300" s="81" t="n">
        <f aca="false">0.01*AJ300+0.15*AL300+0.24*AN300+0.25*AP300+0.35*AR300</f>
        <v>0.047649116217904</v>
      </c>
    </row>
    <row r="301" customFormat="false" ht="13.8" hidden="false" customHeight="false" outlineLevel="0" collapsed="false">
      <c r="A301" s="28" t="s">
        <v>50</v>
      </c>
      <c r="B301" s="29" t="n">
        <v>9702</v>
      </c>
      <c r="C301" s="29" t="n">
        <v>41</v>
      </c>
      <c r="D301" s="29" t="n">
        <v>439.086124541735</v>
      </c>
      <c r="E301" s="29" t="n">
        <v>312.919196642049</v>
      </c>
      <c r="F301" s="29" t="n">
        <v>20</v>
      </c>
      <c r="G301" s="29" t="n">
        <v>75</v>
      </c>
      <c r="H301" s="29" t="n">
        <v>13</v>
      </c>
      <c r="I301" s="29" t="n">
        <v>79.29</v>
      </c>
      <c r="J301" s="30" t="n">
        <v>0.0338077317198948</v>
      </c>
      <c r="K301" s="29" t="n">
        <v>254899</v>
      </c>
      <c r="L301" s="29" t="n">
        <v>3009642</v>
      </c>
      <c r="M301" s="29" t="n">
        <v>3264541</v>
      </c>
      <c r="O301" s="76" t="n">
        <f aca="false">AS301/AS315</f>
        <v>0.0343789116212839</v>
      </c>
      <c r="P301" s="83" t="n">
        <f aca="false">ROUND(K315*O301,0)</f>
        <v>259205</v>
      </c>
      <c r="Q301" s="84" t="n">
        <f aca="false">O301-J301</f>
        <v>0.000571179901389038</v>
      </c>
      <c r="R301" s="85" t="n">
        <f aca="false">P301-K301</f>
        <v>4306</v>
      </c>
      <c r="S301" s="69"/>
      <c r="T301" s="83"/>
      <c r="U301" s="83"/>
      <c r="V301" s="83"/>
      <c r="W301" s="83"/>
      <c r="X301" s="83"/>
      <c r="Y301" s="83"/>
      <c r="Z301" s="83"/>
      <c r="AA301" s="69"/>
      <c r="AB301" s="83" t="n">
        <f aca="false">B301+T301</f>
        <v>9702</v>
      </c>
      <c r="AC301" s="83" t="n">
        <f aca="false">C301+U301</f>
        <v>41</v>
      </c>
      <c r="AD301" s="83" t="n">
        <f aca="false">D301+V301+W301</f>
        <v>439.086124541735</v>
      </c>
      <c r="AE301" s="83" t="n">
        <f aca="false">E301+W301</f>
        <v>312.919196642049</v>
      </c>
      <c r="AF301" s="83" t="n">
        <f aca="false">F301+X301</f>
        <v>20</v>
      </c>
      <c r="AG301" s="83" t="n">
        <f aca="false">I301+Y301+0.33*Z301</f>
        <v>79.29</v>
      </c>
      <c r="AH301" s="69"/>
      <c r="AI301" s="86" t="n">
        <f aca="false">IF(AC301&gt;0,AB301/AC301,0)</f>
        <v>236.634146341463</v>
      </c>
      <c r="AJ301" s="87" t="n">
        <f aca="false">EXP((((AI301-AI315)/AI316+2)/4-1.9)^3)</f>
        <v>0.126110912208941</v>
      </c>
      <c r="AK301" s="88" t="n">
        <f aca="false">AB301/AD301</f>
        <v>22.095892941563</v>
      </c>
      <c r="AL301" s="87" t="n">
        <f aca="false">EXP((((AK301-AK315)/AK316+2)/4-1.9)^3)</f>
        <v>0.0762277766202761</v>
      </c>
      <c r="AM301" s="87" t="n">
        <f aca="false">AE301/AD301</f>
        <v>0.712660180206413</v>
      </c>
      <c r="AN301" s="87" t="n">
        <f aca="false">EXP((((AM301-AM315)/AM316+2)/4-1.9)^3)</f>
        <v>0.29038052407279</v>
      </c>
      <c r="AO301" s="87" t="n">
        <f aca="false">AF301/AD301</f>
        <v>0.0455491505701155</v>
      </c>
      <c r="AP301" s="87" t="n">
        <f aca="false">EXP((((AO301-AO315)/AO316+2)/4-1.9)^3)</f>
        <v>0.0229904198434293</v>
      </c>
      <c r="AQ301" s="87" t="n">
        <f aca="false">AG301/AD301</f>
        <v>0.180579607435223</v>
      </c>
      <c r="AR301" s="87" t="n">
        <f aca="false">EXP((((AQ301-AQ315)/AQ316+2)/4-1.9)^3)</f>
        <v>0.0281646183725547</v>
      </c>
      <c r="AS301" s="81" t="n">
        <f aca="false">0.01*AJ301+0.15*AL301+0.24*AN301+0.25*AP301+0.35*AR301</f>
        <v>0.0979918227838518</v>
      </c>
    </row>
    <row r="302" customFormat="false" ht="13.8" hidden="false" customHeight="false" outlineLevel="0" collapsed="false">
      <c r="A302" s="28" t="s">
        <v>51</v>
      </c>
      <c r="B302" s="29" t="n">
        <v>6983</v>
      </c>
      <c r="C302" s="29" t="n">
        <v>48</v>
      </c>
      <c r="D302" s="29" t="n">
        <v>367.848484848485</v>
      </c>
      <c r="E302" s="29" t="n">
        <v>221.416666666667</v>
      </c>
      <c r="F302" s="29" t="n">
        <v>56</v>
      </c>
      <c r="G302" s="29" t="n">
        <v>171</v>
      </c>
      <c r="H302" s="29" t="n">
        <v>22</v>
      </c>
      <c r="I302" s="29" t="n">
        <v>178.26</v>
      </c>
      <c r="J302" s="30" t="n">
        <v>0.0347834771104768</v>
      </c>
      <c r="K302" s="29" t="n">
        <v>262256</v>
      </c>
      <c r="L302" s="29" t="n">
        <v>3138690</v>
      </c>
      <c r="M302" s="29" t="n">
        <v>3400946</v>
      </c>
      <c r="O302" s="76" t="n">
        <f aca="false">AS302/AS315</f>
        <v>0.0536719816144418</v>
      </c>
      <c r="P302" s="83" t="n">
        <f aca="false">ROUND(K315*O302,0)</f>
        <v>404668</v>
      </c>
      <c r="Q302" s="84" t="n">
        <f aca="false">O302-J302</f>
        <v>0.018888504503965</v>
      </c>
      <c r="R302" s="85" t="n">
        <f aca="false">P302-K302</f>
        <v>142412</v>
      </c>
      <c r="S302" s="69"/>
      <c r="T302" s="83"/>
      <c r="U302" s="83"/>
      <c r="V302" s="83"/>
      <c r="W302" s="83"/>
      <c r="X302" s="83"/>
      <c r="Y302" s="83"/>
      <c r="Z302" s="83"/>
      <c r="AA302" s="69"/>
      <c r="AB302" s="83" t="n">
        <f aca="false">B302+T302</f>
        <v>6983</v>
      </c>
      <c r="AC302" s="83" t="n">
        <f aca="false">C302+U302</f>
        <v>48</v>
      </c>
      <c r="AD302" s="83" t="n">
        <f aca="false">D302+V302+W302</f>
        <v>367.848484848485</v>
      </c>
      <c r="AE302" s="83" t="n">
        <f aca="false">E302+W302</f>
        <v>221.416666666667</v>
      </c>
      <c r="AF302" s="83" t="n">
        <f aca="false">F302+X302</f>
        <v>56</v>
      </c>
      <c r="AG302" s="83" t="n">
        <f aca="false">I302+Y302+0.33*Z302</f>
        <v>178.26</v>
      </c>
      <c r="AH302" s="69"/>
      <c r="AI302" s="86" t="n">
        <f aca="false">IF(AC302&gt;0,AB302/AC302,0)</f>
        <v>145.479166666667</v>
      </c>
      <c r="AJ302" s="87" t="n">
        <f aca="false">EXP((((AI302-AI315)/AI316+2)/4-1.9)^3)</f>
        <v>0.0243292908317309</v>
      </c>
      <c r="AK302" s="88" t="n">
        <f aca="false">AB302/AD302</f>
        <v>18.9833594200511</v>
      </c>
      <c r="AL302" s="87" t="n">
        <f aca="false">EXP((((AK302-AK315)/AK316+2)/4-1.9)^3)</f>
        <v>0.0393201422831627</v>
      </c>
      <c r="AM302" s="87" t="n">
        <f aca="false">AE302/AD302</f>
        <v>0.601923552187165</v>
      </c>
      <c r="AN302" s="87" t="n">
        <f aca="false">EXP((((AM302-AM315)/AM316+2)/4-1.9)^3)</f>
        <v>0.100648273192303</v>
      </c>
      <c r="AO302" s="87" t="n">
        <f aca="false">AF302/AD302</f>
        <v>0.152236592800066</v>
      </c>
      <c r="AP302" s="87" t="n">
        <f aca="false">EXP((((AO302-AO315)/AO316+2)/4-1.9)^3)</f>
        <v>0.183243166551981</v>
      </c>
      <c r="AQ302" s="87" t="n">
        <f aca="false">AG302/AD302</f>
        <v>0.484601697009638</v>
      </c>
      <c r="AR302" s="87" t="n">
        <f aca="false">EXP((((AQ302-AQ315)/AQ316+2)/4-1.9)^3)</f>
        <v>0.219645922286433</v>
      </c>
      <c r="AS302" s="81" t="n">
        <f aca="false">0.01*AJ302+0.15*AL302+0.24*AN302+0.25*AP302+0.35*AR302</f>
        <v>0.152983764255191</v>
      </c>
    </row>
    <row r="303" customFormat="false" ht="13.8" hidden="false" customHeight="false" outlineLevel="0" collapsed="false">
      <c r="A303" s="28" t="s">
        <v>52</v>
      </c>
      <c r="B303" s="29" t="n">
        <v>3715</v>
      </c>
      <c r="C303" s="29" t="n">
        <v>54</v>
      </c>
      <c r="D303" s="29" t="n">
        <v>256.976306818757</v>
      </c>
      <c r="E303" s="29" t="n">
        <v>80.9545454545455</v>
      </c>
      <c r="F303" s="29" t="n">
        <v>7</v>
      </c>
      <c r="G303" s="29" t="n">
        <v>46</v>
      </c>
      <c r="H303" s="29" t="n">
        <v>13</v>
      </c>
      <c r="I303" s="29" t="n">
        <v>50.29</v>
      </c>
      <c r="J303" s="30" t="n">
        <v>0.00935743163081579</v>
      </c>
      <c r="K303" s="29" t="n">
        <v>70552</v>
      </c>
      <c r="L303" s="29" t="n">
        <v>1473797</v>
      </c>
      <c r="M303" s="29" t="n">
        <v>1544349</v>
      </c>
      <c r="O303" s="76" t="n">
        <f aca="false">AS303/AS315</f>
        <v>0.0059117424967365</v>
      </c>
      <c r="P303" s="83" t="n">
        <f aca="false">ROUND(K315*O303,0)</f>
        <v>44573</v>
      </c>
      <c r="Q303" s="84" t="n">
        <f aca="false">O303-J303</f>
        <v>-0.00344568913407929</v>
      </c>
      <c r="R303" s="85" t="n">
        <f aca="false">P303-K303</f>
        <v>-25979</v>
      </c>
      <c r="S303" s="69"/>
      <c r="T303" s="83"/>
      <c r="U303" s="83"/>
      <c r="V303" s="83"/>
      <c r="W303" s="83"/>
      <c r="X303" s="83"/>
      <c r="Y303" s="83"/>
      <c r="Z303" s="83"/>
      <c r="AA303" s="69"/>
      <c r="AB303" s="83" t="n">
        <f aca="false">B303+T303</f>
        <v>3715</v>
      </c>
      <c r="AC303" s="83" t="n">
        <f aca="false">C303+U303</f>
        <v>54</v>
      </c>
      <c r="AD303" s="83" t="n">
        <f aca="false">D303+V303+W303</f>
        <v>256.976306818757</v>
      </c>
      <c r="AE303" s="83" t="n">
        <f aca="false">E303+W303</f>
        <v>80.9545454545455</v>
      </c>
      <c r="AF303" s="83" t="n">
        <f aca="false">F303+X303</f>
        <v>7</v>
      </c>
      <c r="AG303" s="83" t="n">
        <f aca="false">I303+Y303+0.33*Z303</f>
        <v>50.29</v>
      </c>
      <c r="AH303" s="69"/>
      <c r="AI303" s="86" t="n">
        <f aca="false">IF(AC303&gt;0,AB303/AC303,0)</f>
        <v>68.7962962962963</v>
      </c>
      <c r="AJ303" s="87" t="n">
        <f aca="false">EXP((((AI303-AI315)/AI316+2)/4-1.9)^3)</f>
        <v>0.00356374670027833</v>
      </c>
      <c r="AK303" s="88" t="n">
        <f aca="false">AB303/AD303</f>
        <v>14.4565856906806</v>
      </c>
      <c r="AL303" s="87" t="n">
        <f aca="false">EXP((((AK303-AK315)/AK316+2)/4-1.9)^3)</f>
        <v>0.0124275209117505</v>
      </c>
      <c r="AM303" s="87" t="n">
        <f aca="false">AE303/AD303</f>
        <v>0.315027274135595</v>
      </c>
      <c r="AN303" s="87" t="n">
        <f aca="false">EXP((((AM303-AM315)/AM316+2)/4-1.9)^3)</f>
        <v>0.000559727832495265</v>
      </c>
      <c r="AO303" s="87" t="n">
        <f aca="false">AF303/AD303</f>
        <v>0.02723986536602</v>
      </c>
      <c r="AP303" s="87" t="n">
        <f aca="false">EXP((((AO303-AO315)/AO316+2)/4-1.9)^3)</f>
        <v>0.0143317611360255</v>
      </c>
      <c r="AQ303" s="87" t="n">
        <f aca="false">AG303/AD303</f>
        <v>0.195698975608164</v>
      </c>
      <c r="AR303" s="87" t="n">
        <f aca="false">EXP((((AQ303-AQ315)/AQ316+2)/4-1.9)^3)</f>
        <v>0.032095645983095</v>
      </c>
      <c r="AS303" s="81" t="n">
        <f aca="false">0.01*AJ303+0.15*AL303+0.24*AN303+0.25*AP303+0.35*AR303</f>
        <v>0.0168505166616538</v>
      </c>
    </row>
    <row r="304" customFormat="false" ht="13.8" hidden="false" customHeight="false" outlineLevel="0" collapsed="false">
      <c r="A304" s="28" t="s">
        <v>53</v>
      </c>
      <c r="B304" s="29" t="n">
        <v>6853</v>
      </c>
      <c r="C304" s="29" t="n">
        <v>25</v>
      </c>
      <c r="D304" s="29" t="n">
        <v>295.374242424242</v>
      </c>
      <c r="E304" s="29" t="n">
        <v>249.578787878788</v>
      </c>
      <c r="F304" s="29" t="n">
        <v>35</v>
      </c>
      <c r="G304" s="29" t="n">
        <v>154</v>
      </c>
      <c r="H304" s="29" t="n">
        <v>39</v>
      </c>
      <c r="I304" s="29" t="n">
        <v>166.87</v>
      </c>
      <c r="J304" s="30" t="n">
        <v>0.10073561824903</v>
      </c>
      <c r="K304" s="29" t="n">
        <v>759512</v>
      </c>
      <c r="L304" s="29" t="n">
        <v>8130103</v>
      </c>
      <c r="M304" s="29" t="n">
        <v>8889615</v>
      </c>
      <c r="O304" s="76" t="n">
        <f aca="false">AS304/AS315</f>
        <v>0.106271422762687</v>
      </c>
      <c r="P304" s="83" t="n">
        <f aca="false">ROUND(K315*O304,0)</f>
        <v>801250</v>
      </c>
      <c r="Q304" s="84" t="n">
        <f aca="false">O304-J304</f>
        <v>0.00553580451365636</v>
      </c>
      <c r="R304" s="85" t="n">
        <f aca="false">P304-K304</f>
        <v>41738</v>
      </c>
      <c r="S304" s="69"/>
      <c r="T304" s="83"/>
      <c r="U304" s="83"/>
      <c r="V304" s="83"/>
      <c r="W304" s="83"/>
      <c r="X304" s="83"/>
      <c r="Y304" s="83"/>
      <c r="Z304" s="83"/>
      <c r="AA304" s="69"/>
      <c r="AB304" s="83" t="n">
        <f aca="false">B304+T304</f>
        <v>6853</v>
      </c>
      <c r="AC304" s="83" t="n">
        <f aca="false">C304+U304</f>
        <v>25</v>
      </c>
      <c r="AD304" s="83" t="n">
        <f aca="false">D304+V304+W304</f>
        <v>295.374242424242</v>
      </c>
      <c r="AE304" s="83" t="n">
        <f aca="false">E304+W304</f>
        <v>249.578787878788</v>
      </c>
      <c r="AF304" s="83" t="n">
        <f aca="false">F304+X304</f>
        <v>35</v>
      </c>
      <c r="AG304" s="83" t="n">
        <f aca="false">I304+Y304+0.33*Z304</f>
        <v>166.87</v>
      </c>
      <c r="AH304" s="69"/>
      <c r="AI304" s="86" t="n">
        <f aca="false">IF(AC304&gt;0,AB304/AC304,0)</f>
        <v>274.12</v>
      </c>
      <c r="AJ304" s="87" t="n">
        <f aca="false">EXP((((AI304-AI315)/AI316+2)/4-1.9)^3)</f>
        <v>0.20846355235496</v>
      </c>
      <c r="AK304" s="88" t="n">
        <f aca="false">AB304/AD304</f>
        <v>23.2010751640189</v>
      </c>
      <c r="AL304" s="87" t="n">
        <f aca="false">EXP((((AK304-AK315)/AK316+2)/4-1.9)^3)</f>
        <v>0.0941635197868711</v>
      </c>
      <c r="AM304" s="87" t="n">
        <f aca="false">AE304/AD304</f>
        <v>0.844957860341529</v>
      </c>
      <c r="AN304" s="87" t="n">
        <f aca="false">EXP((((AM304-AM315)/AM316+2)/4-1.9)^3)</f>
        <v>0.622684933742823</v>
      </c>
      <c r="AO304" s="87" t="n">
        <f aca="false">AF304/AD304</f>
        <v>0.118493744453621</v>
      </c>
      <c r="AP304" s="87" t="n">
        <f aca="false">EXP((((AO304-AO315)/AO316+2)/4-1.9)^3)</f>
        <v>0.106755412530295</v>
      </c>
      <c r="AQ304" s="87" t="n">
        <f aca="false">AG304/AD304</f>
        <v>0.564944318199305</v>
      </c>
      <c r="AR304" s="87" t="n">
        <f aca="false">EXP((((AQ304-AQ315)/AQ316+2)/4-1.9)^3)</f>
        <v>0.315908615537407</v>
      </c>
      <c r="AS304" s="81" t="n">
        <f aca="false">0.01*AJ304+0.15*AL304+0.24*AN304+0.25*AP304+0.35*AR304</f>
        <v>0.302910416160524</v>
      </c>
    </row>
    <row r="305" customFormat="false" ht="13.8" hidden="false" customHeight="false" outlineLevel="0" collapsed="false">
      <c r="A305" s="28" t="s">
        <v>54</v>
      </c>
      <c r="B305" s="29" t="n">
        <v>2966</v>
      </c>
      <c r="C305" s="29" t="n">
        <v>38</v>
      </c>
      <c r="D305" s="29" t="n">
        <v>172.494607087827</v>
      </c>
      <c r="E305" s="29" t="n">
        <v>70.4772727272727</v>
      </c>
      <c r="F305" s="29" t="n">
        <v>0</v>
      </c>
      <c r="G305" s="29" t="n">
        <v>12</v>
      </c>
      <c r="H305" s="29" t="n">
        <v>1</v>
      </c>
      <c r="I305" s="29" t="n">
        <v>12.33</v>
      </c>
      <c r="J305" s="30" t="n">
        <v>0.00750763063142973</v>
      </c>
      <c r="K305" s="29" t="n">
        <v>56605</v>
      </c>
      <c r="L305" s="29" t="n">
        <v>1395714</v>
      </c>
      <c r="M305" s="29" t="n">
        <v>1452319</v>
      </c>
      <c r="O305" s="76" t="n">
        <f aca="false">AS305/AS315</f>
        <v>0.00356657924901133</v>
      </c>
      <c r="P305" s="83" t="n">
        <f aca="false">ROUND(K315*O305,0)</f>
        <v>26891</v>
      </c>
      <c r="Q305" s="84" t="n">
        <f aca="false">O305-J305</f>
        <v>-0.00394105138241839</v>
      </c>
      <c r="R305" s="85" t="n">
        <f aca="false">P305-K305</f>
        <v>-29714</v>
      </c>
      <c r="S305" s="69"/>
      <c r="T305" s="83"/>
      <c r="U305" s="83"/>
      <c r="V305" s="83"/>
      <c r="W305" s="83"/>
      <c r="X305" s="83"/>
      <c r="Y305" s="83"/>
      <c r="Z305" s="83"/>
      <c r="AA305" s="69"/>
      <c r="AB305" s="83" t="n">
        <f aca="false">B305+T305</f>
        <v>2966</v>
      </c>
      <c r="AC305" s="83" t="n">
        <f aca="false">C305+U305</f>
        <v>38</v>
      </c>
      <c r="AD305" s="83" t="n">
        <f aca="false">D305+V305+W305</f>
        <v>172.494607087827</v>
      </c>
      <c r="AE305" s="83" t="n">
        <f aca="false">E305+W305</f>
        <v>70.4772727272727</v>
      </c>
      <c r="AF305" s="83" t="n">
        <f aca="false">F305+X305</f>
        <v>0</v>
      </c>
      <c r="AG305" s="83" t="n">
        <f aca="false">I305+Y305+0.33*Z305</f>
        <v>12.33</v>
      </c>
      <c r="AH305" s="69"/>
      <c r="AI305" s="86" t="n">
        <f aca="false">IF(AC305&gt;0,AB305/AC305,0)</f>
        <v>78.0526315789474</v>
      </c>
      <c r="AJ305" s="87" t="n">
        <f aca="false">EXP((((AI305-AI315)/AI316+2)/4-1.9)^3)</f>
        <v>0.00462464794053728</v>
      </c>
      <c r="AK305" s="88" t="n">
        <f aca="false">AB305/AD305</f>
        <v>17.1947404621747</v>
      </c>
      <c r="AL305" s="87" t="n">
        <f aca="false">EXP((((AK305-AK315)/AK316+2)/4-1.9)^3)</f>
        <v>0.0256468972827023</v>
      </c>
      <c r="AM305" s="87" t="n">
        <f aca="false">AE305/AD305</f>
        <v>0.408576673306595</v>
      </c>
      <c r="AN305" s="87" t="n">
        <f aca="false">EXP((((AM305-AM315)/AM316+2)/4-1.9)^3)</f>
        <v>0.00476281621467257</v>
      </c>
      <c r="AO305" s="87" t="n">
        <f aca="false">AF305/AD305</f>
        <v>0</v>
      </c>
      <c r="AP305" s="87" t="n">
        <f aca="false">EXP((((AO305-AO315)/AO316+2)/4-1.9)^3)</f>
        <v>0.00661125146968683</v>
      </c>
      <c r="AQ305" s="87" t="n">
        <f aca="false">AG305/AD305</f>
        <v>0.07148049558281</v>
      </c>
      <c r="AR305" s="87" t="n">
        <f aca="false">EXP((((AQ305-AQ315)/AQ316+2)/4-1.9)^3)</f>
        <v>0.00993376609135644</v>
      </c>
      <c r="AS305" s="81" t="n">
        <f aca="false">0.01*AJ305+0.15*AL305+0.24*AN305+0.25*AP305+0.35*AR305</f>
        <v>0.0101659879627286</v>
      </c>
    </row>
    <row r="306" customFormat="false" ht="13.8" hidden="false" customHeight="false" outlineLevel="0" collapsed="false">
      <c r="A306" s="28" t="s">
        <v>55</v>
      </c>
      <c r="B306" s="29" t="n">
        <v>8874</v>
      </c>
      <c r="C306" s="29" t="n">
        <v>72</v>
      </c>
      <c r="D306" s="29" t="n">
        <v>300.727272727273</v>
      </c>
      <c r="E306" s="29" t="n">
        <v>229.204545454545</v>
      </c>
      <c r="F306" s="29" t="n">
        <v>15</v>
      </c>
      <c r="G306" s="29" t="n">
        <v>73</v>
      </c>
      <c r="H306" s="29" t="n">
        <v>10</v>
      </c>
      <c r="I306" s="29" t="n">
        <v>76.3</v>
      </c>
      <c r="J306" s="30" t="n">
        <v>0.0781712247858681</v>
      </c>
      <c r="K306" s="29" t="n">
        <v>589384</v>
      </c>
      <c r="L306" s="29" t="n">
        <v>5267724</v>
      </c>
      <c r="M306" s="29" t="n">
        <v>5857108</v>
      </c>
      <c r="O306" s="76" t="n">
        <f aca="false">AS306/AS315</f>
        <v>0.0563632750815885</v>
      </c>
      <c r="P306" s="83" t="n">
        <f aca="false">ROUND(K315*O306,0)</f>
        <v>424960</v>
      </c>
      <c r="Q306" s="84" t="n">
        <f aca="false">O306-J306</f>
        <v>-0.0218079497042796</v>
      </c>
      <c r="R306" s="85" t="n">
        <f aca="false">P306-K306</f>
        <v>-164424</v>
      </c>
      <c r="S306" s="69"/>
      <c r="T306" s="83"/>
      <c r="U306" s="83"/>
      <c r="V306" s="83"/>
      <c r="W306" s="83"/>
      <c r="X306" s="83"/>
      <c r="Y306" s="83"/>
      <c r="Z306" s="83"/>
      <c r="AA306" s="69"/>
      <c r="AB306" s="83" t="n">
        <f aca="false">B306+T306</f>
        <v>8874</v>
      </c>
      <c r="AC306" s="83" t="n">
        <f aca="false">C306+U306</f>
        <v>72</v>
      </c>
      <c r="AD306" s="83" t="n">
        <f aca="false">D306+V306+W306</f>
        <v>300.727272727273</v>
      </c>
      <c r="AE306" s="83" t="n">
        <f aca="false">E306+W306</f>
        <v>229.204545454545</v>
      </c>
      <c r="AF306" s="83" t="n">
        <f aca="false">F306+X306</f>
        <v>15</v>
      </c>
      <c r="AG306" s="83" t="n">
        <f aca="false">I306+Y306+0.33*Z306</f>
        <v>76.3</v>
      </c>
      <c r="AH306" s="69"/>
      <c r="AI306" s="86" t="n">
        <f aca="false">IF(AC306&gt;0,AB306/AC306,0)</f>
        <v>123.25</v>
      </c>
      <c r="AJ306" s="87" t="n">
        <f aca="false">EXP((((AI306-AI315)/AI316+2)/4-1.9)^3)</f>
        <v>0.0147178818877749</v>
      </c>
      <c r="AK306" s="88" t="n">
        <f aca="false">AB306/AD306</f>
        <v>29.5084643288996</v>
      </c>
      <c r="AL306" s="87" t="n">
        <f aca="false">EXP((((AK306-AK315)/AK316+2)/4-1.9)^3)</f>
        <v>0.253080861096366</v>
      </c>
      <c r="AM306" s="87" t="n">
        <f aca="false">AE306/AD306</f>
        <v>0.762167472793229</v>
      </c>
      <c r="AN306" s="87" t="n">
        <f aca="false">EXP((((AM306-AM315)/AM316+2)/4-1.9)^3)</f>
        <v>0.408947835785818</v>
      </c>
      <c r="AO306" s="87" t="n">
        <f aca="false">AF306/AD306</f>
        <v>0.0498790810157195</v>
      </c>
      <c r="AP306" s="87" t="n">
        <f aca="false">EXP((((AO306-AO315)/AO316+2)/4-1.9)^3)</f>
        <v>0.0255710028461565</v>
      </c>
      <c r="AQ306" s="87" t="n">
        <f aca="false">AG306/AD306</f>
        <v>0.253718258766626</v>
      </c>
      <c r="AR306" s="87" t="n">
        <f aca="false">EXP((((AQ306-AQ315)/AQ316+2)/4-1.9)^3)</f>
        <v>0.051443842441903</v>
      </c>
      <c r="AS306" s="81" t="n">
        <f aca="false">0.01*AJ306+0.15*AL306+0.24*AN306+0.25*AP306+0.35*AR306</f>
        <v>0.160654884138134</v>
      </c>
    </row>
    <row r="307" customFormat="false" ht="13.8" hidden="false" customHeight="false" outlineLevel="0" collapsed="false">
      <c r="A307" s="28" t="s">
        <v>56</v>
      </c>
      <c r="B307" s="29" t="n">
        <v>17362</v>
      </c>
      <c r="C307" s="29" t="n">
        <v>185</v>
      </c>
      <c r="D307" s="29" t="n">
        <v>423.4718798151</v>
      </c>
      <c r="E307" s="29" t="n">
        <v>200.062788906009</v>
      </c>
      <c r="F307" s="29" t="n">
        <v>20</v>
      </c>
      <c r="G307" s="29" t="n">
        <v>31</v>
      </c>
      <c r="H307" s="29" t="n">
        <v>2</v>
      </c>
      <c r="I307" s="29" t="n">
        <v>31.66</v>
      </c>
      <c r="J307" s="30" t="n">
        <v>0.00987890387909268</v>
      </c>
      <c r="K307" s="29" t="n">
        <v>74484</v>
      </c>
      <c r="L307" s="29" t="n">
        <v>1864590</v>
      </c>
      <c r="M307" s="29" t="n">
        <v>1939074</v>
      </c>
      <c r="O307" s="76" t="n">
        <f aca="false">AS307/AS315</f>
        <v>0.0414743601322448</v>
      </c>
      <c r="P307" s="83" t="n">
        <f aca="false">ROUND(K315*O307,0)</f>
        <v>312703</v>
      </c>
      <c r="Q307" s="84" t="n">
        <f aca="false">O307-J307</f>
        <v>0.0315954562531522</v>
      </c>
      <c r="R307" s="85" t="n">
        <f aca="false">P307-K307</f>
        <v>238219</v>
      </c>
      <c r="S307" s="69"/>
      <c r="T307" s="83"/>
      <c r="U307" s="83"/>
      <c r="V307" s="83"/>
      <c r="W307" s="83"/>
      <c r="X307" s="83"/>
      <c r="Y307" s="83"/>
      <c r="Z307" s="83"/>
      <c r="AA307" s="69"/>
      <c r="AB307" s="83" t="n">
        <f aca="false">B307+T307</f>
        <v>17362</v>
      </c>
      <c r="AC307" s="83" t="n">
        <f aca="false">C307+U307</f>
        <v>185</v>
      </c>
      <c r="AD307" s="83" t="n">
        <f aca="false">D307+V307+W307</f>
        <v>423.4718798151</v>
      </c>
      <c r="AE307" s="83" t="n">
        <f aca="false">E307+W307</f>
        <v>200.062788906009</v>
      </c>
      <c r="AF307" s="83" t="n">
        <f aca="false">F307+X307</f>
        <v>20</v>
      </c>
      <c r="AG307" s="83" t="n">
        <f aca="false">I307+Y307+0.33*Z307</f>
        <v>31.66</v>
      </c>
      <c r="AH307" s="69"/>
      <c r="AI307" s="86" t="n">
        <f aca="false">IF(AC307&gt;0,AB307/AC307,0)</f>
        <v>93.8486486486486</v>
      </c>
      <c r="AJ307" s="87" t="n">
        <f aca="false">EXP((((AI307-AI315)/AI316+2)/4-1.9)^3)</f>
        <v>0.00708038228964856</v>
      </c>
      <c r="AK307" s="88" t="n">
        <f aca="false">AB307/AD307</f>
        <v>40.9991804121226</v>
      </c>
      <c r="AL307" s="87" t="n">
        <f aca="false">EXP((((AK307-AK315)/AK316+2)/4-1.9)^3)</f>
        <v>0.698458975386571</v>
      </c>
      <c r="AM307" s="87" t="n">
        <f aca="false">AE307/AD307</f>
        <v>0.4724346490099</v>
      </c>
      <c r="AN307" s="87" t="n">
        <f aca="false">EXP((((AM307-AM315)/AM316+2)/4-1.9)^3)</f>
        <v>0.0157853770160963</v>
      </c>
      <c r="AO307" s="87" t="n">
        <f aca="false">AF307/AD307</f>
        <v>0.0472286377285136</v>
      </c>
      <c r="AP307" s="87" t="n">
        <f aca="false">EXP((((AO307-AO315)/AO316+2)/4-1.9)^3)</f>
        <v>0.0239646916998484</v>
      </c>
      <c r="AQ307" s="87" t="n">
        <f aca="false">AG307/AD307</f>
        <v>0.074762933524237</v>
      </c>
      <c r="AR307" s="87" t="n">
        <f aca="false">EXP((((AQ307-AQ315)/AQ316+2)/4-1.9)^3)</f>
        <v>0.010277138932561</v>
      </c>
      <c r="AS307" s="81" t="n">
        <f aca="false">0.01*AJ307+0.15*AL307+0.24*AN307+0.25*AP307+0.35*AR307</f>
        <v>0.118216312166104</v>
      </c>
    </row>
    <row r="308" customFormat="false" ht="13.8" hidden="false" customHeight="false" outlineLevel="0" collapsed="false">
      <c r="A308" s="28" t="s">
        <v>57</v>
      </c>
      <c r="B308" s="29" t="n">
        <v>5847</v>
      </c>
      <c r="C308" s="29" t="n">
        <v>34</v>
      </c>
      <c r="D308" s="29" t="n">
        <v>292.355265946175</v>
      </c>
      <c r="E308" s="29" t="n">
        <v>165.833333333333</v>
      </c>
      <c r="F308" s="29" t="n">
        <v>6</v>
      </c>
      <c r="G308" s="29" t="n">
        <v>17</v>
      </c>
      <c r="H308" s="29" t="n">
        <v>6</v>
      </c>
      <c r="I308" s="29" t="n">
        <v>18.98</v>
      </c>
      <c r="J308" s="30" t="n">
        <v>0.0100254314592171</v>
      </c>
      <c r="K308" s="29" t="n">
        <v>75588</v>
      </c>
      <c r="L308" s="29" t="n">
        <v>3727913</v>
      </c>
      <c r="M308" s="29" t="n">
        <v>3803501</v>
      </c>
      <c r="O308" s="76" t="n">
        <f aca="false">AS308/AS315</f>
        <v>0.0104643529185278</v>
      </c>
      <c r="P308" s="83" t="n">
        <f aca="false">ROUND(K315*O308,0)</f>
        <v>78898</v>
      </c>
      <c r="Q308" s="84" t="n">
        <f aca="false">O308-J308</f>
        <v>0.000438921459310711</v>
      </c>
      <c r="R308" s="85" t="n">
        <f aca="false">P308-K308</f>
        <v>3310</v>
      </c>
      <c r="S308" s="69"/>
      <c r="T308" s="83"/>
      <c r="U308" s="83"/>
      <c r="V308" s="83"/>
      <c r="W308" s="83"/>
      <c r="X308" s="83"/>
      <c r="Y308" s="83"/>
      <c r="Z308" s="83"/>
      <c r="AA308" s="69"/>
      <c r="AB308" s="83" t="n">
        <f aca="false">B308+T308</f>
        <v>5847</v>
      </c>
      <c r="AC308" s="83" t="n">
        <f aca="false">C308+U308</f>
        <v>34</v>
      </c>
      <c r="AD308" s="83" t="n">
        <f aca="false">D308+V308+W308</f>
        <v>292.355265946175</v>
      </c>
      <c r="AE308" s="83" t="n">
        <f aca="false">E308+W308</f>
        <v>165.833333333333</v>
      </c>
      <c r="AF308" s="83" t="n">
        <f aca="false">F308+X308</f>
        <v>6</v>
      </c>
      <c r="AG308" s="83" t="n">
        <f aca="false">I308+Y308+0.33*Z308</f>
        <v>18.98</v>
      </c>
      <c r="AH308" s="69"/>
      <c r="AI308" s="86" t="n">
        <f aca="false">IF(AC308&gt;0,AB308/AC308,0)</f>
        <v>171.970588235294</v>
      </c>
      <c r="AJ308" s="87" t="n">
        <f aca="false">EXP((((AI308-AI315)/AI316+2)/4-1.9)^3)</f>
        <v>0.0419507828408791</v>
      </c>
      <c r="AK308" s="88" t="n">
        <f aca="false">AB308/AD308</f>
        <v>19.9996397570498</v>
      </c>
      <c r="AL308" s="87" t="n">
        <f aca="false">EXP((((AK308-AK315)/AK316+2)/4-1.9)^3)</f>
        <v>0.0493544730180012</v>
      </c>
      <c r="AM308" s="87" t="n">
        <f aca="false">AE308/AD308</f>
        <v>0.567232243266193</v>
      </c>
      <c r="AN308" s="87" t="n">
        <f aca="false">EXP((((AM308-AM315)/AM316+2)/4-1.9)^3)</f>
        <v>0.0657212216464723</v>
      </c>
      <c r="AO308" s="87" t="n">
        <f aca="false">AF308/AD308</f>
        <v>0.0205229756357618</v>
      </c>
      <c r="AP308" s="87" t="n">
        <f aca="false">EXP((((AO308-AO315)/AO316+2)/4-1.9)^3)</f>
        <v>0.0119373862585062</v>
      </c>
      <c r="AQ308" s="87" t="n">
        <f aca="false">AG308/AD308</f>
        <v>0.0649210129277931</v>
      </c>
      <c r="AR308" s="87" t="n">
        <f aca="false">EXP((((AQ308-AQ315)/AQ316+2)/4-1.9)^3)</f>
        <v>0.00927690554432669</v>
      </c>
      <c r="AS308" s="81" t="n">
        <f aca="false">0.01*AJ308+0.15*AL308+0.24*AN308+0.25*AP308+0.35*AR308</f>
        <v>0.0298270354814032</v>
      </c>
    </row>
    <row r="309" customFormat="false" ht="13.8" hidden="false" customHeight="false" outlineLevel="0" collapsed="false">
      <c r="A309" s="28" t="s">
        <v>58</v>
      </c>
      <c r="B309" s="29" t="n">
        <v>6581</v>
      </c>
      <c r="C309" s="29" t="n">
        <v>58</v>
      </c>
      <c r="D309" s="29" t="n">
        <v>388.041402562851</v>
      </c>
      <c r="E309" s="29" t="n">
        <v>219.335409099792</v>
      </c>
      <c r="F309" s="29" t="n">
        <v>0</v>
      </c>
      <c r="G309" s="29" t="n">
        <v>6</v>
      </c>
      <c r="H309" s="29" t="n">
        <v>3</v>
      </c>
      <c r="I309" s="29" t="n">
        <v>6.99</v>
      </c>
      <c r="J309" s="30" t="n">
        <v>0.0121239119108902</v>
      </c>
      <c r="K309" s="29" t="n">
        <v>91410</v>
      </c>
      <c r="L309" s="29" t="n">
        <v>1678397</v>
      </c>
      <c r="M309" s="29" t="n">
        <v>1769807</v>
      </c>
      <c r="O309" s="76" t="n">
        <f aca="false">AS309/AS315</f>
        <v>0.00796967231958251</v>
      </c>
      <c r="P309" s="83" t="n">
        <f aca="false">ROUND(K315*O309,0)</f>
        <v>60089</v>
      </c>
      <c r="Q309" s="84" t="n">
        <f aca="false">O309-J309</f>
        <v>-0.00415423959130773</v>
      </c>
      <c r="R309" s="85" t="n">
        <f aca="false">P309-K309</f>
        <v>-31321</v>
      </c>
      <c r="S309" s="69"/>
      <c r="T309" s="83"/>
      <c r="U309" s="83"/>
      <c r="V309" s="83"/>
      <c r="W309" s="83"/>
      <c r="X309" s="83"/>
      <c r="Y309" s="83"/>
      <c r="Z309" s="83"/>
      <c r="AA309" s="69"/>
      <c r="AB309" s="83" t="n">
        <f aca="false">B309+T309</f>
        <v>6581</v>
      </c>
      <c r="AC309" s="83" t="n">
        <f aca="false">C309+U309</f>
        <v>58</v>
      </c>
      <c r="AD309" s="83" t="n">
        <f aca="false">D309+V309+W309</f>
        <v>388.041402562851</v>
      </c>
      <c r="AE309" s="83" t="n">
        <f aca="false">E309+W309</f>
        <v>219.335409099792</v>
      </c>
      <c r="AF309" s="83" t="n">
        <f aca="false">F309+X309</f>
        <v>0</v>
      </c>
      <c r="AG309" s="83" t="n">
        <f aca="false">I309+Y309+0.33*Z309</f>
        <v>6.99</v>
      </c>
      <c r="AH309" s="69"/>
      <c r="AI309" s="86" t="n">
        <f aca="false">IF(AC309&gt;0,AB309/AC309,0)</f>
        <v>113.465517241379</v>
      </c>
      <c r="AJ309" s="87" t="n">
        <f aca="false">EXP((((AI309-AI315)/AI316+2)/4-1.9)^3)</f>
        <v>0.0116369058098751</v>
      </c>
      <c r="AK309" s="88" t="n">
        <f aca="false">AB309/AD309</f>
        <v>16.9595304947752</v>
      </c>
      <c r="AL309" s="87" t="n">
        <f aca="false">EXP((((AK309-AK315)/AK316+2)/4-1.9)^3)</f>
        <v>0.0241812696456047</v>
      </c>
      <c r="AM309" s="87" t="n">
        <f aca="false">AE309/AD309</f>
        <v>0.565237131015334</v>
      </c>
      <c r="AN309" s="87" t="n">
        <f aca="false">EXP((((AM309-AM315)/AM316+2)/4-1.9)^3)</f>
        <v>0.0640346575485841</v>
      </c>
      <c r="AO309" s="87" t="n">
        <f aca="false">AF309/AD309</f>
        <v>0</v>
      </c>
      <c r="AP309" s="87" t="n">
        <f aca="false">EXP((((AO309-AO315)/AO316+2)/4-1.9)^3)</f>
        <v>0.00661125146968683</v>
      </c>
      <c r="AQ309" s="87" t="n">
        <f aca="false">AG309/AD309</f>
        <v>0.0180135417350674</v>
      </c>
      <c r="AR309" s="87" t="n">
        <f aca="false">EXP((((AQ309-AQ315)/AQ316+2)/4-1.9)^3)</f>
        <v>0.00557611510262086</v>
      </c>
      <c r="AS309" s="81" t="n">
        <f aca="false">0.01*AJ309+0.15*AL309+0.24*AN309+0.25*AP309+0.35*AR309</f>
        <v>0.0227163304699386</v>
      </c>
    </row>
    <row r="310" customFormat="false" ht="13.8" hidden="false" customHeight="false" outlineLevel="0" collapsed="false">
      <c r="A310" s="28" t="s">
        <v>59</v>
      </c>
      <c r="B310" s="29" t="n">
        <v>10165</v>
      </c>
      <c r="C310" s="29" t="n">
        <v>63</v>
      </c>
      <c r="D310" s="29" t="n">
        <v>332.727272727273</v>
      </c>
      <c r="E310" s="29" t="n">
        <v>148.909090909091</v>
      </c>
      <c r="F310" s="29" t="n">
        <v>4</v>
      </c>
      <c r="G310" s="29" t="n">
        <v>20</v>
      </c>
      <c r="H310" s="29" t="n">
        <v>0</v>
      </c>
      <c r="I310" s="29" t="n">
        <v>20</v>
      </c>
      <c r="J310" s="30" t="n">
        <v>0.0411588941441098</v>
      </c>
      <c r="K310" s="29" t="n">
        <v>310324</v>
      </c>
      <c r="L310" s="29" t="n">
        <v>2163023</v>
      </c>
      <c r="M310" s="29" t="n">
        <v>2473347</v>
      </c>
      <c r="O310" s="76" t="n">
        <f aca="false">AS310/AS315</f>
        <v>0.0180550892182143</v>
      </c>
      <c r="P310" s="83" t="n">
        <f aca="false">ROUND(K315*O310,0)</f>
        <v>136129</v>
      </c>
      <c r="Q310" s="84" t="n">
        <f aca="false">O310-J310</f>
        <v>-0.0231038049258954</v>
      </c>
      <c r="R310" s="85" t="n">
        <f aca="false">P310-K310</f>
        <v>-174195</v>
      </c>
      <c r="S310" s="69"/>
      <c r="T310" s="83"/>
      <c r="U310" s="83"/>
      <c r="V310" s="83"/>
      <c r="W310" s="83"/>
      <c r="X310" s="83"/>
      <c r="Y310" s="83"/>
      <c r="Z310" s="83"/>
      <c r="AA310" s="69"/>
      <c r="AB310" s="83" t="n">
        <f aca="false">B310+T310</f>
        <v>10165</v>
      </c>
      <c r="AC310" s="83" t="n">
        <f aca="false">C310+U310</f>
        <v>63</v>
      </c>
      <c r="AD310" s="83" t="n">
        <f aca="false">D310+V310+W310</f>
        <v>332.727272727273</v>
      </c>
      <c r="AE310" s="83" t="n">
        <f aca="false">E310+W310</f>
        <v>148.909090909091</v>
      </c>
      <c r="AF310" s="83" t="n">
        <f aca="false">F310+X310</f>
        <v>4</v>
      </c>
      <c r="AG310" s="83" t="n">
        <f aca="false">I310+Y310+0.33*Z310</f>
        <v>20</v>
      </c>
      <c r="AH310" s="69"/>
      <c r="AI310" s="86" t="n">
        <f aca="false">IF(AC310&gt;0,AB310/AC310,0)</f>
        <v>161.349206349206</v>
      </c>
      <c r="AJ310" s="87" t="n">
        <f aca="false">EXP((((AI310-AI315)/AI316+2)/4-1.9)^3)</f>
        <v>0.0339524302144578</v>
      </c>
      <c r="AK310" s="88" t="n">
        <f aca="false">AB310/AD310</f>
        <v>30.5505464480874</v>
      </c>
      <c r="AL310" s="87" t="n">
        <f aca="false">EXP((((AK310-AK315)/AK316+2)/4-1.9)^3)</f>
        <v>0.288361972353024</v>
      </c>
      <c r="AM310" s="87" t="n">
        <f aca="false">AE310/AD310</f>
        <v>0.447540983606557</v>
      </c>
      <c r="AN310" s="87" t="n">
        <f aca="false">EXP((((AM310-AM315)/AM316+2)/4-1.9)^3)</f>
        <v>0.0101348140602265</v>
      </c>
      <c r="AO310" s="87" t="n">
        <f aca="false">AF310/AD310</f>
        <v>0.0120218579234973</v>
      </c>
      <c r="AP310" s="87" t="n">
        <f aca="false">EXP((((AO310-AO315)/AO316+2)/4-1.9)^3)</f>
        <v>0.00940166433127209</v>
      </c>
      <c r="AQ310" s="87" t="n">
        <f aca="false">AG310/AD310</f>
        <v>0.0601092896174863</v>
      </c>
      <c r="AR310" s="87" t="n">
        <f aca="false">EXP((((AQ310-AQ315)/AQ316+2)/4-1.9)^3)</f>
        <v>0.00881907212739149</v>
      </c>
      <c r="AS310" s="81" t="n">
        <f aca="false">0.01*AJ310+0.15*AL310+0.24*AN310+0.25*AP310+0.35*AR310</f>
        <v>0.0514632668569576</v>
      </c>
    </row>
    <row r="311" customFormat="false" ht="13.8" hidden="false" customHeight="false" outlineLevel="0" collapsed="false">
      <c r="A311" s="28" t="s">
        <v>60</v>
      </c>
      <c r="B311" s="29" t="n">
        <v>4411</v>
      </c>
      <c r="C311" s="29" t="n">
        <v>32</v>
      </c>
      <c r="D311" s="29" t="n">
        <v>288.307954545455</v>
      </c>
      <c r="E311" s="29" t="n">
        <v>159.215909090909</v>
      </c>
      <c r="F311" s="29" t="n">
        <v>33</v>
      </c>
      <c r="G311" s="29" t="n">
        <v>44</v>
      </c>
      <c r="H311" s="29" t="n">
        <v>1</v>
      </c>
      <c r="I311" s="29" t="n">
        <v>44.33</v>
      </c>
      <c r="J311" s="30" t="n">
        <v>0.0152191474621067</v>
      </c>
      <c r="K311" s="29" t="n">
        <v>114747</v>
      </c>
      <c r="L311" s="29" t="n">
        <v>2006596</v>
      </c>
      <c r="M311" s="29" t="n">
        <v>2121343</v>
      </c>
      <c r="O311" s="76" t="n">
        <f aca="false">AS311/AS315</f>
        <v>0.0168701891667012</v>
      </c>
      <c r="P311" s="83" t="n">
        <f aca="false">ROUND(K315*O311,0)</f>
        <v>127195</v>
      </c>
      <c r="Q311" s="84" t="n">
        <f aca="false">O311-J311</f>
        <v>0.00165104170459448</v>
      </c>
      <c r="R311" s="85" t="n">
        <f aca="false">P311-K311</f>
        <v>12448</v>
      </c>
      <c r="S311" s="69"/>
      <c r="T311" s="83"/>
      <c r="U311" s="83"/>
      <c r="V311" s="83"/>
      <c r="W311" s="83"/>
      <c r="X311" s="83"/>
      <c r="Y311" s="83"/>
      <c r="Z311" s="83"/>
      <c r="AA311" s="69"/>
      <c r="AB311" s="83" t="n">
        <f aca="false">B311+T311</f>
        <v>4411</v>
      </c>
      <c r="AC311" s="83" t="n">
        <f aca="false">C311+U311</f>
        <v>32</v>
      </c>
      <c r="AD311" s="83" t="n">
        <f aca="false">D311+V311+W311</f>
        <v>288.307954545455</v>
      </c>
      <c r="AE311" s="83" t="n">
        <f aca="false">E311+W311</f>
        <v>159.215909090909</v>
      </c>
      <c r="AF311" s="83" t="n">
        <f aca="false">F311+X311</f>
        <v>33</v>
      </c>
      <c r="AG311" s="83" t="n">
        <f aca="false">I311+Y311+0.33*Z311</f>
        <v>44.33</v>
      </c>
      <c r="AH311" s="69"/>
      <c r="AI311" s="86" t="n">
        <f aca="false">IF(AC311&gt;0,AB311/AC311,0)</f>
        <v>137.84375</v>
      </c>
      <c r="AJ311" s="87" t="n">
        <f aca="false">EXP((((AI311-AI315)/AI316+2)/4-1.9)^3)</f>
        <v>0.0205697054928261</v>
      </c>
      <c r="AK311" s="88" t="n">
        <f aca="false">AB311/AD311</f>
        <v>15.2996125512887</v>
      </c>
      <c r="AL311" s="87" t="n">
        <f aca="false">EXP((((AK311-AK315)/AK316+2)/4-1.9)^3)</f>
        <v>0.015678549638445</v>
      </c>
      <c r="AM311" s="87" t="n">
        <f aca="false">AE311/AD311</f>
        <v>0.552242512149651</v>
      </c>
      <c r="AN311" s="87" t="n">
        <f aca="false">EXP((((AM311-AM315)/AM316+2)/4-1.9)^3)</f>
        <v>0.0538410965013742</v>
      </c>
      <c r="AO311" s="87" t="n">
        <f aca="false">AF311/AD311</f>
        <v>0.114460941780214</v>
      </c>
      <c r="AP311" s="87" t="n">
        <f aca="false">EXP((((AO311-AO315)/AO316+2)/4-1.9)^3)</f>
        <v>0.0994039439070088</v>
      </c>
      <c r="AQ311" s="87" t="n">
        <f aca="false">AG311/AD311</f>
        <v>0.153759198458088</v>
      </c>
      <c r="AR311" s="87" t="n">
        <f aca="false">EXP((((AQ311-AQ315)/AQ316+2)/4-1.9)^3)</f>
        <v>0.0221587487947037</v>
      </c>
      <c r="AS311" s="81" t="n">
        <f aca="false">0.01*AJ311+0.15*AL311+0.24*AN311+0.25*AP311+0.35*AR311</f>
        <v>0.0480858907159233</v>
      </c>
    </row>
    <row r="312" customFormat="false" ht="13.8" hidden="false" customHeight="false" outlineLevel="0" collapsed="false">
      <c r="A312" s="28" t="s">
        <v>61</v>
      </c>
      <c r="B312" s="29" t="n">
        <v>5248</v>
      </c>
      <c r="C312" s="29" t="n">
        <v>23</v>
      </c>
      <c r="D312" s="29" t="n">
        <v>248.966666666667</v>
      </c>
      <c r="E312" s="29" t="n">
        <v>158.512121212121</v>
      </c>
      <c r="F312" s="29" t="n">
        <v>7</v>
      </c>
      <c r="G312" s="29" t="n">
        <v>28</v>
      </c>
      <c r="H312" s="29" t="n">
        <v>5</v>
      </c>
      <c r="I312" s="29" t="n">
        <v>29.65</v>
      </c>
      <c r="J312" s="30" t="n">
        <v>0.0176135496845209</v>
      </c>
      <c r="K312" s="29" t="n">
        <v>132800</v>
      </c>
      <c r="L312" s="29" t="n">
        <v>1213971</v>
      </c>
      <c r="M312" s="29" t="n">
        <v>1346771</v>
      </c>
      <c r="O312" s="76" t="n">
        <f aca="false">AS312/AS315</f>
        <v>0.0192997988663106</v>
      </c>
      <c r="P312" s="83" t="n">
        <f aca="false">ROUND(K315*O312,0)</f>
        <v>145514</v>
      </c>
      <c r="Q312" s="84" t="n">
        <f aca="false">O312-J312</f>
        <v>0.00168624918178966</v>
      </c>
      <c r="R312" s="85" t="n">
        <f aca="false">P312-K312</f>
        <v>12714</v>
      </c>
      <c r="S312" s="69"/>
      <c r="T312" s="83"/>
      <c r="U312" s="83"/>
      <c r="V312" s="83"/>
      <c r="W312" s="83"/>
      <c r="X312" s="83"/>
      <c r="Y312" s="83"/>
      <c r="Z312" s="83"/>
      <c r="AA312" s="69"/>
      <c r="AB312" s="83" t="n">
        <f aca="false">B312+T312</f>
        <v>5248</v>
      </c>
      <c r="AC312" s="83" t="n">
        <f aca="false">C312+U312</f>
        <v>23</v>
      </c>
      <c r="AD312" s="83" t="n">
        <f aca="false">D312+V312+W312</f>
        <v>248.966666666667</v>
      </c>
      <c r="AE312" s="83" t="n">
        <f aca="false">E312+W312</f>
        <v>158.512121212121</v>
      </c>
      <c r="AF312" s="83" t="n">
        <f aca="false">F312+X312</f>
        <v>7</v>
      </c>
      <c r="AG312" s="83" t="n">
        <f aca="false">I312+Y312+0.33*Z312</f>
        <v>29.65</v>
      </c>
      <c r="AH312" s="69"/>
      <c r="AI312" s="86" t="n">
        <f aca="false">IF(AC312&gt;0,AB312/AC312,0)</f>
        <v>228.173913043478</v>
      </c>
      <c r="AJ312" s="87" t="n">
        <f aca="false">EXP((((AI312-AI315)/AI316+2)/4-1.9)^3)</f>
        <v>0.11111583674223</v>
      </c>
      <c r="AK312" s="88" t="n">
        <f aca="false">AB312/AD312</f>
        <v>21.0791270585085</v>
      </c>
      <c r="AL312" s="87" t="n">
        <f aca="false">EXP((((AK312-AK315)/AK316+2)/4-1.9)^3)</f>
        <v>0.0620862161965378</v>
      </c>
      <c r="AM312" s="87" t="n">
        <f aca="false">AE312/AD312</f>
        <v>0.636680095911586</v>
      </c>
      <c r="AN312" s="87" t="n">
        <f aca="false">EXP((((AM312-AM315)/AM316+2)/4-1.9)^3)</f>
        <v>0.14716151410961</v>
      </c>
      <c r="AO312" s="87" t="n">
        <f aca="false">AF312/AD312</f>
        <v>0.028116213683224</v>
      </c>
      <c r="AP312" s="87" t="n">
        <f aca="false">EXP((((AO312-AO315)/AO316+2)/4-1.9)^3)</f>
        <v>0.014672141409792</v>
      </c>
      <c r="AQ312" s="87" t="n">
        <f aca="false">AG312/AD312</f>
        <v>0.119092247958227</v>
      </c>
      <c r="AR312" s="87" t="n">
        <f aca="false">EXP((((AQ312-AQ315)/AQ316+2)/4-1.9)^3)</f>
        <v>0.0160006615946934</v>
      </c>
      <c r="AS312" s="81" t="n">
        <f aca="false">0.01*AJ312+0.15*AL312+0.24*AN312+0.25*AP312+0.35*AR312</f>
        <v>0.0550111210937999</v>
      </c>
    </row>
    <row r="313" customFormat="false" ht="13.8" hidden="false" customHeight="false" outlineLevel="0" collapsed="false">
      <c r="A313" s="28" t="s">
        <v>62</v>
      </c>
      <c r="B313" s="29" t="n">
        <v>5110</v>
      </c>
      <c r="C313" s="29" t="n">
        <v>37</v>
      </c>
      <c r="D313" s="29" t="n">
        <v>307.910462842243</v>
      </c>
      <c r="E313" s="29" t="n">
        <v>155.451371933152</v>
      </c>
      <c r="F313" s="29" t="n">
        <v>23</v>
      </c>
      <c r="G313" s="29" t="n">
        <v>39</v>
      </c>
      <c r="H313" s="29" t="n">
        <v>11</v>
      </c>
      <c r="I313" s="29" t="n">
        <v>42.63</v>
      </c>
      <c r="J313" s="30" t="n">
        <v>0.00676717060833666</v>
      </c>
      <c r="K313" s="29" t="n">
        <v>51022</v>
      </c>
      <c r="L313" s="29" t="n">
        <v>748961</v>
      </c>
      <c r="M313" s="29" t="n">
        <v>799983</v>
      </c>
      <c r="O313" s="76" t="n">
        <f aca="false">AS313/AS315</f>
        <v>0.00983121458228857</v>
      </c>
      <c r="P313" s="83" t="n">
        <f aca="false">ROUND(K315*O313,0)</f>
        <v>74124</v>
      </c>
      <c r="Q313" s="84" t="n">
        <f aca="false">O313-J313</f>
        <v>0.00306404397395191</v>
      </c>
      <c r="R313" s="85" t="n">
        <f aca="false">P313-K313</f>
        <v>23102</v>
      </c>
      <c r="S313" s="69"/>
      <c r="T313" s="83"/>
      <c r="U313" s="83"/>
      <c r="V313" s="83"/>
      <c r="W313" s="83"/>
      <c r="X313" s="83"/>
      <c r="Y313" s="83"/>
      <c r="Z313" s="83"/>
      <c r="AA313" s="69"/>
      <c r="AB313" s="83" t="n">
        <f aca="false">B313+T313</f>
        <v>5110</v>
      </c>
      <c r="AC313" s="83" t="n">
        <f aca="false">C313+U313</f>
        <v>37</v>
      </c>
      <c r="AD313" s="83" t="n">
        <f aca="false">D313+V313+W313</f>
        <v>307.910462842243</v>
      </c>
      <c r="AE313" s="83" t="n">
        <f aca="false">E313+W313</f>
        <v>155.451371933152</v>
      </c>
      <c r="AF313" s="83" t="n">
        <f aca="false">F313+X313</f>
        <v>23</v>
      </c>
      <c r="AG313" s="83" t="n">
        <f aca="false">I313+Y313+0.33*Z313</f>
        <v>42.63</v>
      </c>
      <c r="AH313" s="69"/>
      <c r="AI313" s="86" t="n">
        <f aca="false">IF(AC313&gt;0,AB313/AC313,0)</f>
        <v>138.108108108108</v>
      </c>
      <c r="AJ313" s="87" t="n">
        <f aca="false">EXP((((AI313-AI315)/AI316+2)/4-1.9)^3)</f>
        <v>0.0206913141986393</v>
      </c>
      <c r="AK313" s="88" t="n">
        <f aca="false">AB313/AD313</f>
        <v>16.5957335545889</v>
      </c>
      <c r="AL313" s="87" t="n">
        <f aca="false">EXP((((AK313-AK315)/AK316+2)/4-1.9)^3)</f>
        <v>0.0220503590761725</v>
      </c>
      <c r="AM313" s="87" t="n">
        <f aca="false">AE313/AD313</f>
        <v>0.504859011604282</v>
      </c>
      <c r="AN313" s="87" t="n">
        <f aca="false">EXP((((AM313-AM315)/AM316+2)/4-1.9)^3)</f>
        <v>0.0269021937788353</v>
      </c>
      <c r="AO313" s="87" t="n">
        <f aca="false">AF313/AD313</f>
        <v>0.074697039482494</v>
      </c>
      <c r="AP313" s="87" t="n">
        <f aca="false">EXP((((AO313-AO315)/AO316+2)/4-1.9)^3)</f>
        <v>0.0452792146595405</v>
      </c>
      <c r="AQ313" s="87" t="n">
        <f aca="false">AG313/AD313</f>
        <v>0.138449338832118</v>
      </c>
      <c r="AR313" s="87" t="n">
        <f aca="false">EXP((((AQ313-AQ315)/AQ316+2)/4-1.9)^3)</f>
        <v>0.019233069821864</v>
      </c>
      <c r="AS313" s="81" t="n">
        <f aca="false">0.01*AJ313+0.15*AL313+0.24*AN313+0.25*AP313+0.35*AR313</f>
        <v>0.0280223716128703</v>
      </c>
    </row>
    <row r="314" customFormat="false" ht="13.8" hidden="false" customHeight="false" outlineLevel="0" collapsed="false">
      <c r="A314" s="37" t="s">
        <v>63</v>
      </c>
      <c r="B314" s="38" t="n">
        <v>6206</v>
      </c>
      <c r="C314" s="38" t="n">
        <v>29</v>
      </c>
      <c r="D314" s="38" t="n">
        <v>321.477011494253</v>
      </c>
      <c r="E314" s="38" t="n">
        <v>159.189393939394</v>
      </c>
      <c r="F314" s="38" t="n">
        <v>12</v>
      </c>
      <c r="G314" s="38" t="n">
        <v>47</v>
      </c>
      <c r="H314" s="38" t="n">
        <v>9</v>
      </c>
      <c r="I314" s="38" t="n">
        <v>49.97</v>
      </c>
      <c r="J314" s="39" t="n">
        <v>0.00952129219455883</v>
      </c>
      <c r="K314" s="38" t="n">
        <v>71790</v>
      </c>
      <c r="L314" s="38" t="n">
        <v>912690</v>
      </c>
      <c r="M314" s="38" t="n">
        <v>984480</v>
      </c>
      <c r="O314" s="76" t="n">
        <f aca="false">AS314/AS315</f>
        <v>0.00888098710454553</v>
      </c>
      <c r="P314" s="83" t="n">
        <f aca="false">ROUND(K315*O314,0)</f>
        <v>66960</v>
      </c>
      <c r="Q314" s="84" t="n">
        <f aca="false">O314-J314</f>
        <v>-0.000640305090013296</v>
      </c>
      <c r="R314" s="85" t="n">
        <f aca="false">P314-K314</f>
        <v>-4830</v>
      </c>
      <c r="S314" s="69"/>
      <c r="T314" s="83"/>
      <c r="U314" s="83"/>
      <c r="V314" s="83"/>
      <c r="W314" s="83"/>
      <c r="X314" s="83"/>
      <c r="Y314" s="83"/>
      <c r="Z314" s="83"/>
      <c r="AA314" s="69"/>
      <c r="AB314" s="83" t="n">
        <f aca="false">B314+T314</f>
        <v>6206</v>
      </c>
      <c r="AC314" s="83" t="n">
        <f aca="false">C314+U314</f>
        <v>29</v>
      </c>
      <c r="AD314" s="83" t="n">
        <f aca="false">D314+V314+W314</f>
        <v>321.477011494253</v>
      </c>
      <c r="AE314" s="83" t="n">
        <f aca="false">E314+W314</f>
        <v>159.189393939394</v>
      </c>
      <c r="AF314" s="83" t="n">
        <f aca="false">F314+X314</f>
        <v>12</v>
      </c>
      <c r="AG314" s="83" t="n">
        <f aca="false">I314+Y314+0.33*Z314</f>
        <v>49.97</v>
      </c>
      <c r="AH314" s="69"/>
      <c r="AI314" s="86" t="n">
        <f aca="false">IF(AC314&gt;0,AB314/AC314,0)</f>
        <v>214</v>
      </c>
      <c r="AJ314" s="87" t="n">
        <f aca="false">EXP((((AI314-AI315)/AI316+2)/4-1.9)^3)</f>
        <v>0.088864157203659</v>
      </c>
      <c r="AK314" s="88" t="n">
        <f aca="false">AB314/AD314</f>
        <v>19.3046462985144</v>
      </c>
      <c r="AL314" s="87" t="n">
        <f aca="false">EXP((((AK314-AK315)/AK316+2)/4-1.9)^3)</f>
        <v>0.0423000128780018</v>
      </c>
      <c r="AM314" s="87" t="n">
        <f aca="false">AE314/AD314</f>
        <v>0.49518126723733</v>
      </c>
      <c r="AN314" s="87" t="n">
        <f aca="false">EXP((((AM314-AM315)/AM316+2)/4-1.9)^3)</f>
        <v>0.0230619960345286</v>
      </c>
      <c r="AO314" s="87" t="n">
        <f aca="false">AF314/AD314</f>
        <v>0.0373277079571661</v>
      </c>
      <c r="AP314" s="87" t="n">
        <f aca="false">EXP((((AO314-AO315)/AO316+2)/4-1.9)^3)</f>
        <v>0.0186801446154093</v>
      </c>
      <c r="AQ314" s="87" t="n">
        <f aca="false">AG314/AD314</f>
        <v>0.155438797218299</v>
      </c>
      <c r="AR314" s="87" t="n">
        <f aca="false">EXP((((AQ314-AQ315)/AQ316+2)/4-1.9)^3)</f>
        <v>0.0225009571419772</v>
      </c>
      <c r="AS314" s="81" t="n">
        <f aca="false">0.01*AJ314+0.15*AL314+0.24*AN314+0.25*AP314+0.35*AR314</f>
        <v>0.0253138937055681</v>
      </c>
    </row>
    <row r="315" customFormat="false" ht="13.8" hidden="false" customHeight="false" outlineLevel="0" collapsed="false">
      <c r="A315" s="46" t="s">
        <v>66</v>
      </c>
      <c r="B315" s="47" t="n">
        <v>263783</v>
      </c>
      <c r="C315" s="47" t="n">
        <v>1425</v>
      </c>
      <c r="D315" s="47" t="n">
        <v>13792.1858522733</v>
      </c>
      <c r="E315" s="47" t="n">
        <v>7971.26965909091</v>
      </c>
      <c r="F315" s="47" t="n">
        <v>1856</v>
      </c>
      <c r="G315" s="47" t="n">
        <v>5295</v>
      </c>
      <c r="H315" s="47" t="n">
        <v>541</v>
      </c>
      <c r="I315" s="47" t="n">
        <v>5473.53</v>
      </c>
      <c r="J315" s="47" t="n">
        <v>1</v>
      </c>
      <c r="K315" s="47" t="n">
        <v>7539659</v>
      </c>
      <c r="L315" s="47" t="n">
        <v>143253508</v>
      </c>
      <c r="M315" s="47" t="n">
        <v>150793167</v>
      </c>
      <c r="O315" s="89" t="n">
        <f aca="false">SUM(O290:O314)</f>
        <v>1</v>
      </c>
      <c r="P315" s="90" t="n">
        <f aca="false">SUM(P290:P314)</f>
        <v>7539660</v>
      </c>
      <c r="Q315" s="91" t="n">
        <f aca="false">O315-J317</f>
        <v>1</v>
      </c>
      <c r="R315" s="92" t="n">
        <f aca="false">P315-K315</f>
        <v>1</v>
      </c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93" t="n">
        <f aca="false">AVERAGE(AI290:AI314)</f>
        <v>194.959226475095</v>
      </c>
      <c r="AJ315" s="94"/>
      <c r="AK315" s="95" t="n">
        <f aca="false">AVERAGE(AK290:AK314)</f>
        <v>21.2500510653209</v>
      </c>
      <c r="AL315" s="94"/>
      <c r="AM315" s="94" t="n">
        <f aca="false">AVERAGE(AM290:AM314)</f>
        <v>0.565568613679757</v>
      </c>
      <c r="AN315" s="94"/>
      <c r="AO315" s="94" t="n">
        <f aca="false">AVERAGE(AO290:AO314)</f>
        <v>0.0914929238510092</v>
      </c>
      <c r="AP315" s="94"/>
      <c r="AQ315" s="94" t="n">
        <f aca="false">AVERAGE(AQ290:AQ314)</f>
        <v>0.283339088314679</v>
      </c>
      <c r="AR315" s="94"/>
      <c r="AS315" s="81" t="n">
        <f aca="false">SUM(AS290:AS314)</f>
        <v>2.85034685982279</v>
      </c>
    </row>
    <row r="316" customFormat="false" ht="13.8" hidden="false" customHeight="false" outlineLevel="0" collapsed="false">
      <c r="A316" s="57" t="s">
        <v>67</v>
      </c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96" t="n">
        <f aca="false">_xlfn.STDEV.P(AI290:AI314)</f>
        <v>83.0665421481783</v>
      </c>
      <c r="AJ316" s="69"/>
      <c r="AK316" s="97" t="n">
        <f aca="false">_xlfn.STDEV.P(AK290:AK314)</f>
        <v>7.16211853541581</v>
      </c>
      <c r="AL316" s="69"/>
      <c r="AM316" s="98" t="n">
        <f aca="false">_xlfn.STDEV.P(AM290:AM314)</f>
        <v>0.11257360220011</v>
      </c>
      <c r="AN316" s="69"/>
      <c r="AO316" s="98" t="n">
        <f aca="false">_xlfn.STDEV.P(AO290:AO314)</f>
        <v>0.0732794212357051</v>
      </c>
      <c r="AP316" s="98"/>
      <c r="AQ316" s="98" t="n">
        <f aca="false">_xlfn.STDEV.P(AQ290:AQ314)</f>
        <v>0.200224555744995</v>
      </c>
      <c r="AR316" s="69"/>
      <c r="AS316" s="98"/>
    </row>
    <row r="317" customFormat="false" ht="13.8" hidden="false" customHeight="false" outlineLevel="0" collapsed="false">
      <c r="A317" s="57" t="s">
        <v>166</v>
      </c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</row>
    <row r="318" customFormat="false" ht="13.8" hidden="false" customHeight="false" outlineLevel="0" collapsed="false"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</row>
    <row r="319" customFormat="false" ht="13.8" hidden="false" customHeight="false" outlineLevel="0" collapsed="false">
      <c r="A319" s="6" t="s">
        <v>167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customFormat="false" ht="13.8" hidden="false" customHeight="false" outlineLevel="0" collapsed="false">
      <c r="A320" s="6" t="s">
        <v>168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customFormat="false" ht="13.8" hidden="false" customHeight="false" outlineLevel="0" collapsed="false">
      <c r="A321" s="66"/>
      <c r="B321" s="66"/>
      <c r="C321" s="66"/>
      <c r="D321" s="66"/>
      <c r="E321" s="66"/>
      <c r="F321" s="66"/>
      <c r="G321" s="66"/>
      <c r="H321" s="66"/>
      <c r="I321" s="66"/>
    </row>
    <row r="322" customFormat="false" ht="13.8" hidden="false" customHeight="true" outlineLevel="0" collapsed="false">
      <c r="A322" s="7" t="s">
        <v>8</v>
      </c>
      <c r="B322" s="8" t="s">
        <v>9</v>
      </c>
      <c r="C322" s="8"/>
      <c r="D322" s="8"/>
      <c r="E322" s="8"/>
      <c r="F322" s="8"/>
      <c r="G322" s="8"/>
      <c r="H322" s="8"/>
      <c r="I322" s="8"/>
      <c r="J322" s="7" t="s">
        <v>10</v>
      </c>
      <c r="K322" s="7" t="s">
        <v>11</v>
      </c>
      <c r="L322" s="7" t="s">
        <v>12</v>
      </c>
      <c r="M322" s="7" t="s">
        <v>13</v>
      </c>
      <c r="O322" s="7" t="s">
        <v>14</v>
      </c>
      <c r="P322" s="7" t="s">
        <v>15</v>
      </c>
      <c r="Q322" s="7" t="s">
        <v>16</v>
      </c>
      <c r="R322" s="7" t="s">
        <v>17</v>
      </c>
      <c r="T322" s="99" t="s">
        <v>18</v>
      </c>
      <c r="U322" s="99"/>
      <c r="V322" s="99"/>
      <c r="W322" s="99"/>
      <c r="X322" s="99"/>
      <c r="Y322" s="99"/>
      <c r="Z322" s="99"/>
      <c r="AB322" s="99" t="s">
        <v>19</v>
      </c>
      <c r="AC322" s="99"/>
      <c r="AD322" s="99"/>
      <c r="AE322" s="99"/>
      <c r="AF322" s="99"/>
      <c r="AG322" s="99"/>
      <c r="AI322" s="100" t="s">
        <v>20</v>
      </c>
      <c r="AJ322" s="100"/>
      <c r="AK322" s="100" t="s">
        <v>21</v>
      </c>
      <c r="AL322" s="100"/>
      <c r="AM322" s="100" t="s">
        <v>22</v>
      </c>
      <c r="AN322" s="100"/>
      <c r="AO322" s="101" t="s">
        <v>23</v>
      </c>
      <c r="AP322" s="101"/>
      <c r="AQ322" s="100" t="s">
        <v>24</v>
      </c>
      <c r="AR322" s="100"/>
      <c r="AS322" s="102" t="s">
        <v>25</v>
      </c>
    </row>
    <row r="323" customFormat="false" ht="43.35" hidden="false" customHeight="false" outlineLevel="0" collapsed="false">
      <c r="A323" s="7"/>
      <c r="B323" s="14" t="s">
        <v>169</v>
      </c>
      <c r="C323" s="14" t="s">
        <v>170</v>
      </c>
      <c r="D323" s="14" t="s">
        <v>171</v>
      </c>
      <c r="E323" s="14" t="s">
        <v>172</v>
      </c>
      <c r="F323" s="14" t="s">
        <v>173</v>
      </c>
      <c r="G323" s="14" t="s">
        <v>174</v>
      </c>
      <c r="H323" s="14" t="s">
        <v>175</v>
      </c>
      <c r="I323" s="7" t="s">
        <v>33</v>
      </c>
      <c r="J323" s="7"/>
      <c r="K323" s="7"/>
      <c r="L323" s="7"/>
      <c r="M323" s="7"/>
      <c r="O323" s="7"/>
      <c r="P323" s="7"/>
      <c r="Q323" s="7"/>
      <c r="R323" s="7"/>
      <c r="T323" s="14" t="s">
        <v>26</v>
      </c>
      <c r="U323" s="14" t="s">
        <v>27</v>
      </c>
      <c r="V323" s="14" t="s">
        <v>34</v>
      </c>
      <c r="W323" s="14" t="s">
        <v>29</v>
      </c>
      <c r="X323" s="14" t="s">
        <v>30</v>
      </c>
      <c r="Y323" s="14" t="s">
        <v>31</v>
      </c>
      <c r="Z323" s="103" t="s">
        <v>32</v>
      </c>
      <c r="AB323" s="14" t="s">
        <v>26</v>
      </c>
      <c r="AC323" s="14" t="s">
        <v>27</v>
      </c>
      <c r="AD323" s="14" t="s">
        <v>35</v>
      </c>
      <c r="AE323" s="14" t="s">
        <v>29</v>
      </c>
      <c r="AF323" s="14" t="s">
        <v>30</v>
      </c>
      <c r="AG323" s="103" t="s">
        <v>31</v>
      </c>
      <c r="AI323" s="100" t="s">
        <v>36</v>
      </c>
      <c r="AJ323" s="101" t="s">
        <v>37</v>
      </c>
      <c r="AK323" s="100" t="s">
        <v>36</v>
      </c>
      <c r="AL323" s="101" t="s">
        <v>37</v>
      </c>
      <c r="AM323" s="100" t="s">
        <v>36</v>
      </c>
      <c r="AN323" s="101" t="s">
        <v>37</v>
      </c>
      <c r="AO323" s="100" t="s">
        <v>36</v>
      </c>
      <c r="AP323" s="101" t="s">
        <v>37</v>
      </c>
      <c r="AQ323" s="100" t="s">
        <v>36</v>
      </c>
      <c r="AR323" s="101" t="s">
        <v>37</v>
      </c>
      <c r="AS323" s="101" t="s">
        <v>38</v>
      </c>
    </row>
    <row r="324" customFormat="false" ht="13.8" hidden="false" customHeight="false" outlineLevel="0" collapsed="false">
      <c r="A324" s="17" t="s">
        <v>39</v>
      </c>
      <c r="B324" s="18" t="n">
        <v>24465</v>
      </c>
      <c r="C324" s="18" t="n">
        <v>65</v>
      </c>
      <c r="D324" s="18" t="n">
        <v>1752.68333333333</v>
      </c>
      <c r="E324" s="18" t="n">
        <v>965.425757575758</v>
      </c>
      <c r="F324" s="18" t="n">
        <v>485</v>
      </c>
      <c r="G324" s="18" t="n">
        <v>1329</v>
      </c>
      <c r="H324" s="18" t="n">
        <v>209</v>
      </c>
      <c r="I324" s="18" t="n">
        <v>1397.97</v>
      </c>
      <c r="J324" s="19" t="n">
        <v>0.155779256644331</v>
      </c>
      <c r="K324" s="18" t="n">
        <v>1123945</v>
      </c>
      <c r="L324" s="18" t="n">
        <v>28039367</v>
      </c>
      <c r="M324" s="18" t="n">
        <v>29163312</v>
      </c>
      <c r="O324" s="19" t="n">
        <f aca="false">AS324/AS349</f>
        <v>0.155779277937187</v>
      </c>
      <c r="P324" s="18" t="n">
        <f aca="false">ROUND(K349*O324,0)</f>
        <v>1123945</v>
      </c>
      <c r="Q324" s="104" t="n">
        <f aca="false">O324-J324</f>
        <v>2.12928556175829E-008</v>
      </c>
      <c r="R324" s="105" t="n">
        <f aca="false">P324-K324</f>
        <v>0</v>
      </c>
      <c r="T324" s="18"/>
      <c r="U324" s="18"/>
      <c r="V324" s="18"/>
      <c r="W324" s="18"/>
      <c r="X324" s="18"/>
      <c r="Y324" s="18"/>
      <c r="Z324" s="18"/>
      <c r="AB324" s="18" t="n">
        <f aca="false">B324+T324</f>
        <v>24465</v>
      </c>
      <c r="AC324" s="18" t="n">
        <f aca="false">C324+U324</f>
        <v>65</v>
      </c>
      <c r="AD324" s="18" t="n">
        <f aca="false">D324+V324+W324</f>
        <v>1752.68333333333</v>
      </c>
      <c r="AE324" s="18" t="n">
        <f aca="false">E324+W324</f>
        <v>965.425757575758</v>
      </c>
      <c r="AF324" s="18" t="n">
        <f aca="false">F324+X324</f>
        <v>485</v>
      </c>
      <c r="AG324" s="18" t="n">
        <f aca="false">I324+Y324+0.33*Z324</f>
        <v>1397.97</v>
      </c>
      <c r="AI324" s="106" t="n">
        <f aca="false">IF(AC324&gt;0,AB324/AC324,0)</f>
        <v>376.384615384615</v>
      </c>
      <c r="AJ324" s="107" t="n">
        <f aca="false">EXP((((AI324-AI349)/AI350+2)/4-1.9)^3)</f>
        <v>0.546469989457648</v>
      </c>
      <c r="AK324" s="108" t="n">
        <f aca="false">AB324/AD324</f>
        <v>13.9585968182121</v>
      </c>
      <c r="AL324" s="107" t="n">
        <f aca="false">EXP((((AK324-AK349)/AK350+2)/4-1.9)^3)</f>
        <v>0.00841248763459762</v>
      </c>
      <c r="AM324" s="107" t="n">
        <f aca="false">AE324/AD324</f>
        <v>0.550827259673695</v>
      </c>
      <c r="AN324" s="107" t="n">
        <f aca="false">EXP((((AM324-AM349)/AM350+2)/4-1.9)^3)</f>
        <v>0.0680528313062003</v>
      </c>
      <c r="AO324" s="107" t="n">
        <f aca="false">AF324/AD324</f>
        <v>0.276718555357975</v>
      </c>
      <c r="AP324" s="107" t="n">
        <f aca="false">EXP((((AO324-AO349)/AO350+2)/4-1.9)^3)</f>
        <v>0.636552587095818</v>
      </c>
      <c r="AQ324" s="107" t="n">
        <f aca="false">AG324/AD324</f>
        <v>0.797616987286161</v>
      </c>
      <c r="AR324" s="107" t="n">
        <f aca="false">EXP((((AQ324-AQ349)/AQ350+2)/4-1.9)^3)</f>
        <v>0.735041436274426</v>
      </c>
      <c r="AS324" s="107" t="n">
        <f aca="false">0.01*AJ324+0.15*AL324+0.24*AN324+0.25*AP324+0.35*AR324</f>
        <v>0.439461902023258</v>
      </c>
    </row>
    <row r="325" customFormat="false" ht="13.8" hidden="false" customHeight="false" outlineLevel="0" collapsed="false">
      <c r="A325" s="28" t="s">
        <v>40</v>
      </c>
      <c r="B325" s="29" t="n">
        <v>18406</v>
      </c>
      <c r="C325" s="29" t="n">
        <v>41</v>
      </c>
      <c r="D325" s="29" t="n">
        <v>1654.90909090909</v>
      </c>
      <c r="E325" s="29" t="n">
        <v>974.875</v>
      </c>
      <c r="F325" s="29" t="n">
        <v>381</v>
      </c>
      <c r="G325" s="29" t="n">
        <v>1030</v>
      </c>
      <c r="H325" s="29" t="n">
        <v>215</v>
      </c>
      <c r="I325" s="29" t="n">
        <v>1100.95</v>
      </c>
      <c r="J325" s="30" t="n">
        <v>0.119055410371609</v>
      </c>
      <c r="K325" s="29" t="n">
        <v>858983</v>
      </c>
      <c r="L325" s="29" t="n">
        <v>17532740</v>
      </c>
      <c r="M325" s="29" t="n">
        <v>18391723</v>
      </c>
      <c r="O325" s="19" t="n">
        <f aca="false">AS325/AS349</f>
        <v>0.119055386363082</v>
      </c>
      <c r="P325" s="29" t="n">
        <f aca="false">ROUND(K349*O325,0)</f>
        <v>858983</v>
      </c>
      <c r="Q325" s="109" t="n">
        <f aca="false">O325-J325</f>
        <v>-2.40085264308076E-008</v>
      </c>
      <c r="R325" s="110" t="n">
        <f aca="false">P325-K325</f>
        <v>0</v>
      </c>
      <c r="T325" s="29"/>
      <c r="U325" s="29"/>
      <c r="V325" s="29"/>
      <c r="W325" s="29"/>
      <c r="X325" s="29"/>
      <c r="Y325" s="29"/>
      <c r="Z325" s="29"/>
      <c r="AB325" s="29" t="n">
        <f aca="false">B325+T325</f>
        <v>18406</v>
      </c>
      <c r="AC325" s="29" t="n">
        <f aca="false">C325+U325</f>
        <v>41</v>
      </c>
      <c r="AD325" s="29" t="n">
        <f aca="false">D325+V325+W325</f>
        <v>1654.90909090909</v>
      </c>
      <c r="AE325" s="29" t="n">
        <f aca="false">E325+W325</f>
        <v>974.875</v>
      </c>
      <c r="AF325" s="29" t="n">
        <f aca="false">F325+X325</f>
        <v>381</v>
      </c>
      <c r="AG325" s="29" t="n">
        <f aca="false">I325+Y325+0.33*Z325</f>
        <v>1100.95</v>
      </c>
      <c r="AI325" s="111" t="n">
        <f aca="false">IF(AC325&gt;0,AB325/AC325,0)</f>
        <v>448.926829268293</v>
      </c>
      <c r="AJ325" s="112" t="n">
        <f aca="false">EXP((((AI325-AI349)/AI350+2)/4-1.9)^3)</f>
        <v>0.780104586445976</v>
      </c>
      <c r="AK325" s="113" t="n">
        <f aca="false">AB325/AD325</f>
        <v>11.1220610854757</v>
      </c>
      <c r="AL325" s="112" t="n">
        <f aca="false">EXP((((AK325-AK349)/AK350+2)/4-1.9)^3)</f>
        <v>0.00242331033768664</v>
      </c>
      <c r="AM325" s="112" t="n">
        <f aca="false">AE325/AD325</f>
        <v>0.589080696550209</v>
      </c>
      <c r="AN325" s="112" t="n">
        <f aca="false">EXP((((AM325-AM349)/AM350+2)/4-1.9)^3)</f>
        <v>0.105974931909133</v>
      </c>
      <c r="AO325" s="112" t="n">
        <f aca="false">AF325/AD325</f>
        <v>0.23022412656559</v>
      </c>
      <c r="AP325" s="112" t="n">
        <f aca="false">EXP((((AO325-AO349)/AO350+2)/4-1.9)^3)</f>
        <v>0.446751409917541</v>
      </c>
      <c r="AQ325" s="112" t="n">
        <f aca="false">AG325/AD325</f>
        <v>0.665263128982641</v>
      </c>
      <c r="AR325" s="112" t="n">
        <f aca="false">EXP((((AQ325-AQ349)/AQ350+2)/4-1.9)^3)</f>
        <v>0.544501164638814</v>
      </c>
      <c r="AS325" s="107" t="n">
        <f aca="false">0.01*AJ325+0.15*AL325+0.24*AN325+0.25*AP325+0.35*AR325</f>
        <v>0.335861786176275</v>
      </c>
    </row>
    <row r="326" customFormat="false" ht="13.8" hidden="false" customHeight="false" outlineLevel="0" collapsed="false">
      <c r="A326" s="28" t="s">
        <v>41</v>
      </c>
      <c r="B326" s="29" t="n">
        <v>21029</v>
      </c>
      <c r="C326" s="29" t="n">
        <v>97</v>
      </c>
      <c r="D326" s="29" t="n">
        <v>1255.3678030303</v>
      </c>
      <c r="E326" s="29" t="n">
        <v>839.39053030303</v>
      </c>
      <c r="F326" s="29" t="n">
        <v>222</v>
      </c>
      <c r="G326" s="29" t="n">
        <v>555</v>
      </c>
      <c r="H326" s="29" t="n">
        <v>129</v>
      </c>
      <c r="I326" s="29" t="n">
        <v>597.57</v>
      </c>
      <c r="J326" s="30" t="n">
        <v>0.0764342545410697</v>
      </c>
      <c r="K326" s="29" t="n">
        <v>551472</v>
      </c>
      <c r="L326" s="29" t="n">
        <v>10256228</v>
      </c>
      <c r="M326" s="29" t="n">
        <v>10807700</v>
      </c>
      <c r="O326" s="19" t="n">
        <f aca="false">AS326/AS349</f>
        <v>0.0764342840581931</v>
      </c>
      <c r="P326" s="29" t="n">
        <f aca="false">ROUND(K349*O326,0)</f>
        <v>551472</v>
      </c>
      <c r="Q326" s="109" t="n">
        <f aca="false">O326-J326</f>
        <v>2.95171233705149E-008</v>
      </c>
      <c r="R326" s="110" t="n">
        <f aca="false">P326-K326</f>
        <v>0</v>
      </c>
      <c r="T326" s="29"/>
      <c r="U326" s="29"/>
      <c r="V326" s="29"/>
      <c r="W326" s="29"/>
      <c r="X326" s="29"/>
      <c r="Y326" s="29"/>
      <c r="Z326" s="29"/>
      <c r="AB326" s="29" t="n">
        <f aca="false">B326+T326</f>
        <v>21029</v>
      </c>
      <c r="AC326" s="29" t="n">
        <f aca="false">C326+U326</f>
        <v>97</v>
      </c>
      <c r="AD326" s="29" t="n">
        <f aca="false">D326+V326+W326</f>
        <v>1255.3678030303</v>
      </c>
      <c r="AE326" s="29" t="n">
        <f aca="false">E326+W326</f>
        <v>839.39053030303</v>
      </c>
      <c r="AF326" s="29" t="n">
        <f aca="false">F326+X326</f>
        <v>222</v>
      </c>
      <c r="AG326" s="29" t="n">
        <f aca="false">I326+Y326+0.33*Z326</f>
        <v>597.57</v>
      </c>
      <c r="AI326" s="111" t="n">
        <f aca="false">IF(AC326&gt;0,AB326/AC326,0)</f>
        <v>216.79381443299</v>
      </c>
      <c r="AJ326" s="112" t="n">
        <f aca="false">EXP((((AI326-AI349)/AI350+2)/4-1.9)^3)</f>
        <v>0.0989270920485739</v>
      </c>
      <c r="AK326" s="113" t="n">
        <f aca="false">AB326/AD326</f>
        <v>16.7512660028707</v>
      </c>
      <c r="AL326" s="112" t="n">
        <f aca="false">EXP((((AK326-AK349)/AK350+2)/4-1.9)^3)</f>
        <v>0.0239208681770885</v>
      </c>
      <c r="AM326" s="112" t="n">
        <f aca="false">AE326/AD326</f>
        <v>0.668641117190392</v>
      </c>
      <c r="AN326" s="112" t="n">
        <f aca="false">EXP((((AM326-AM349)/AM350+2)/4-1.9)^3)</f>
        <v>0.226549949239215</v>
      </c>
      <c r="AO326" s="112" t="n">
        <f aca="false">AF326/AD326</f>
        <v>0.176840603577788</v>
      </c>
      <c r="AP326" s="112" t="n">
        <f aca="false">EXP((((AO326-AO349)/AO350+2)/4-1.9)^3)</f>
        <v>0.247234505572242</v>
      </c>
      <c r="AQ326" s="112" t="n">
        <f aca="false">AG326/AD326</f>
        <v>0.476011889549453</v>
      </c>
      <c r="AR326" s="112" t="n">
        <f aca="false">EXP((((AQ326-AQ349)/AQ350+2)/4-1.9)^3)</f>
        <v>0.271049427115644</v>
      </c>
      <c r="AS326" s="107" t="n">
        <f aca="false">0.01*AJ326+0.15*AL326+0.24*AN326+0.25*AP326+0.35*AR326</f>
        <v>0.215625314847997</v>
      </c>
    </row>
    <row r="327" customFormat="false" ht="13.8" hidden="false" customHeight="false" outlineLevel="0" collapsed="false">
      <c r="A327" s="28" t="s">
        <v>42</v>
      </c>
      <c r="B327" s="29" t="n">
        <v>12917</v>
      </c>
      <c r="C327" s="29" t="n">
        <v>54</v>
      </c>
      <c r="D327" s="29" t="n">
        <v>540.736742424242</v>
      </c>
      <c r="E327" s="29" t="n">
        <v>347.736742424242</v>
      </c>
      <c r="F327" s="29" t="n">
        <v>96</v>
      </c>
      <c r="G327" s="29" t="n">
        <v>124</v>
      </c>
      <c r="H327" s="29" t="n">
        <v>56</v>
      </c>
      <c r="I327" s="29" t="n">
        <v>142.48</v>
      </c>
      <c r="J327" s="30" t="n">
        <v>0.0565733677893994</v>
      </c>
      <c r="K327" s="29" t="n">
        <v>408176</v>
      </c>
      <c r="L327" s="29" t="n">
        <v>7762574</v>
      </c>
      <c r="M327" s="29" t="n">
        <v>8170750</v>
      </c>
      <c r="O327" s="19" t="n">
        <f aca="false">AS327/AS349</f>
        <v>0.0565733087757287</v>
      </c>
      <c r="P327" s="29" t="n">
        <f aca="false">ROUND(K349*O327,0)</f>
        <v>408176</v>
      </c>
      <c r="Q327" s="109" t="n">
        <f aca="false">O327-J327</f>
        <v>-5.90136707348532E-008</v>
      </c>
      <c r="R327" s="110" t="n">
        <f aca="false">P327-K327</f>
        <v>0</v>
      </c>
      <c r="T327" s="29"/>
      <c r="U327" s="29"/>
      <c r="V327" s="29"/>
      <c r="W327" s="29"/>
      <c r="X327" s="29"/>
      <c r="Y327" s="29"/>
      <c r="Z327" s="29"/>
      <c r="AB327" s="29" t="n">
        <f aca="false">B327+T327</f>
        <v>12917</v>
      </c>
      <c r="AC327" s="29" t="n">
        <f aca="false">C327+U327</f>
        <v>54</v>
      </c>
      <c r="AD327" s="29" t="n">
        <f aca="false">D327+V327+W327</f>
        <v>540.736742424242</v>
      </c>
      <c r="AE327" s="29" t="n">
        <f aca="false">E327+W327</f>
        <v>347.736742424242</v>
      </c>
      <c r="AF327" s="29" t="n">
        <f aca="false">F327+X327</f>
        <v>96</v>
      </c>
      <c r="AG327" s="29" t="n">
        <f aca="false">I327+Y327+0.33*Z327</f>
        <v>142.48</v>
      </c>
      <c r="AI327" s="111" t="n">
        <f aca="false">IF(AC327&gt;0,AB327/AC327,0)</f>
        <v>239.203703703704</v>
      </c>
      <c r="AJ327" s="112" t="n">
        <f aca="false">EXP((((AI327-AI349)/AI350+2)/4-1.9)^3)</f>
        <v>0.138165028312854</v>
      </c>
      <c r="AK327" s="113" t="n">
        <f aca="false">AB327/AD327</f>
        <v>23.887779369477</v>
      </c>
      <c r="AL327" s="112" t="n">
        <f aca="false">EXP((((AK327-AK349)/AK350+2)/4-1.9)^3)</f>
        <v>0.169073954850923</v>
      </c>
      <c r="AM327" s="112" t="n">
        <f aca="false">AE327/AD327</f>
        <v>0.643079552658585</v>
      </c>
      <c r="AN327" s="112" t="n">
        <f aca="false">EXP((((AM327-AM349)/AM350+2)/4-1.9)^3)</f>
        <v>0.181531206579005</v>
      </c>
      <c r="AO327" s="112" t="n">
        <f aca="false">AF327/AD327</f>
        <v>0.177535559299357</v>
      </c>
      <c r="AP327" s="112" t="n">
        <f aca="false">EXP((((AO327-AO349)/AO350+2)/4-1.9)^3)</f>
        <v>0.24950236527372</v>
      </c>
      <c r="AQ327" s="112" t="n">
        <f aca="false">AG327/AD327</f>
        <v>0.263492359260128</v>
      </c>
      <c r="AR327" s="112" t="n">
        <f aca="false">EXP((((AQ327-AQ349)/AQ350+2)/4-1.9)^3)</f>
        <v>0.0768873941393984</v>
      </c>
      <c r="AS327" s="107" t="n">
        <f aca="false">0.01*AJ327+0.15*AL327+0.24*AN327+0.25*AP327+0.35*AR327</f>
        <v>0.159596412356947</v>
      </c>
    </row>
    <row r="328" customFormat="false" ht="13.8" hidden="false" customHeight="false" outlineLevel="0" collapsed="false">
      <c r="A328" s="28" t="s">
        <v>43</v>
      </c>
      <c r="B328" s="29" t="n">
        <v>10387</v>
      </c>
      <c r="C328" s="29" t="n">
        <v>63</v>
      </c>
      <c r="D328" s="29" t="n">
        <v>436.850378787879</v>
      </c>
      <c r="E328" s="29" t="n">
        <v>230.787878787879</v>
      </c>
      <c r="F328" s="29" t="n">
        <v>75</v>
      </c>
      <c r="G328" s="29" t="n">
        <v>155</v>
      </c>
      <c r="H328" s="29" t="n">
        <v>4</v>
      </c>
      <c r="I328" s="29" t="n">
        <v>156.32</v>
      </c>
      <c r="J328" s="30" t="n">
        <v>0.0516145217211124</v>
      </c>
      <c r="K328" s="29" t="n">
        <v>372398</v>
      </c>
      <c r="L328" s="29" t="n">
        <v>7048826</v>
      </c>
      <c r="M328" s="29" t="n">
        <v>7421224</v>
      </c>
      <c r="O328" s="19" t="n">
        <f aca="false">AS328/AS349</f>
        <v>0.051614574157912</v>
      </c>
      <c r="P328" s="29" t="n">
        <f aca="false">ROUND(K349*O328,0)</f>
        <v>372398</v>
      </c>
      <c r="Q328" s="109" t="n">
        <f aca="false">O328-J328</f>
        <v>5.243679964545E-008</v>
      </c>
      <c r="R328" s="110" t="n">
        <f aca="false">P328-K328</f>
        <v>0</v>
      </c>
      <c r="T328" s="29"/>
      <c r="U328" s="29"/>
      <c r="V328" s="29"/>
      <c r="W328" s="29"/>
      <c r="X328" s="29"/>
      <c r="Y328" s="29"/>
      <c r="Z328" s="29"/>
      <c r="AB328" s="29" t="n">
        <f aca="false">B328+T328</f>
        <v>10387</v>
      </c>
      <c r="AC328" s="29" t="n">
        <f aca="false">C328+U328</f>
        <v>63</v>
      </c>
      <c r="AD328" s="29" t="n">
        <f aca="false">D328+V328+W328</f>
        <v>436.850378787879</v>
      </c>
      <c r="AE328" s="29" t="n">
        <f aca="false">E328+W328</f>
        <v>230.787878787879</v>
      </c>
      <c r="AF328" s="29" t="n">
        <f aca="false">F328+X328</f>
        <v>75</v>
      </c>
      <c r="AG328" s="29" t="n">
        <f aca="false">I328+Y328+0.33*Z328</f>
        <v>156.32</v>
      </c>
      <c r="AI328" s="111" t="n">
        <f aca="false">IF(AC328&gt;0,AB328/AC328,0)</f>
        <v>164.873015873016</v>
      </c>
      <c r="AJ328" s="112" t="n">
        <f aca="false">EXP((((AI328-AI349)/AI350+2)/4-1.9)^3)</f>
        <v>0.0396656494724836</v>
      </c>
      <c r="AK328" s="113" t="n">
        <f aca="false">AB328/AD328</f>
        <v>23.777019557178</v>
      </c>
      <c r="AL328" s="112" t="n">
        <f aca="false">EXP((((AK328-AK349)/AK350+2)/4-1.9)^3)</f>
        <v>0.165175887348474</v>
      </c>
      <c r="AM328" s="112" t="n">
        <f aca="false">AE328/AD328</f>
        <v>0.528299596370368</v>
      </c>
      <c r="AN328" s="112" t="n">
        <f aca="false">EXP((((AM328-AM349)/AM350+2)/4-1.9)^3)</f>
        <v>0.0511131011668191</v>
      </c>
      <c r="AO328" s="112" t="n">
        <f aca="false">AF328/AD328</f>
        <v>0.171683495406599</v>
      </c>
      <c r="AP328" s="112" t="n">
        <f aca="false">EXP((((AO328-AO349)/AO350+2)/4-1.9)^3)</f>
        <v>0.230747368542339</v>
      </c>
      <c r="AQ328" s="112" t="n">
        <f aca="false">AG328/AD328</f>
        <v>0.357834186692795</v>
      </c>
      <c r="AR328" s="112" t="n">
        <f aca="false">EXP((((AQ328-AQ349)/AQ350+2)/4-1.9)^3)</f>
        <v>0.144230067257999</v>
      </c>
      <c r="AS328" s="107" t="n">
        <f aca="false">0.01*AJ328+0.15*AL328+0.24*AN328+0.25*AP328+0.35*AR328</f>
        <v>0.145607549552917</v>
      </c>
    </row>
    <row r="329" customFormat="false" ht="13.8" hidden="false" customHeight="false" outlineLevel="0" collapsed="false">
      <c r="A329" s="28" t="s">
        <v>44</v>
      </c>
      <c r="B329" s="29" t="n">
        <v>17596</v>
      </c>
      <c r="C329" s="29" t="n">
        <v>98</v>
      </c>
      <c r="D329" s="29" t="n">
        <v>893.031611570248</v>
      </c>
      <c r="E329" s="29" t="n">
        <v>514.564566115702</v>
      </c>
      <c r="F329" s="29" t="n">
        <v>147</v>
      </c>
      <c r="G329" s="29" t="n">
        <v>256</v>
      </c>
      <c r="H329" s="29" t="n">
        <v>42</v>
      </c>
      <c r="I329" s="29" t="n">
        <v>269.86</v>
      </c>
      <c r="J329" s="30" t="n">
        <v>0.0422675861418977</v>
      </c>
      <c r="K329" s="29" t="n">
        <v>304960</v>
      </c>
      <c r="L329" s="29" t="n">
        <v>9078855</v>
      </c>
      <c r="M329" s="29" t="n">
        <v>9383815</v>
      </c>
      <c r="O329" s="19" t="n">
        <f aca="false">AS329/AS349</f>
        <v>0.0422675305111949</v>
      </c>
      <c r="P329" s="29" t="n">
        <f aca="false">ROUND(K349*O329,0)</f>
        <v>304960</v>
      </c>
      <c r="Q329" s="109" t="n">
        <f aca="false">O329-J329</f>
        <v>-5.56307028568015E-008</v>
      </c>
      <c r="R329" s="110" t="n">
        <f aca="false">P329-K329</f>
        <v>0</v>
      </c>
      <c r="T329" s="29"/>
      <c r="U329" s="29"/>
      <c r="V329" s="29"/>
      <c r="W329" s="29"/>
      <c r="X329" s="29"/>
      <c r="Y329" s="29"/>
      <c r="Z329" s="29"/>
      <c r="AB329" s="29" t="n">
        <f aca="false">B329+T329</f>
        <v>17596</v>
      </c>
      <c r="AC329" s="29" t="n">
        <f aca="false">C329+U329</f>
        <v>98</v>
      </c>
      <c r="AD329" s="29" t="n">
        <f aca="false">D329+V329+W329</f>
        <v>893.031611570248</v>
      </c>
      <c r="AE329" s="29" t="n">
        <f aca="false">E329+W329</f>
        <v>514.564566115702</v>
      </c>
      <c r="AF329" s="29" t="n">
        <f aca="false">F329+X329</f>
        <v>147</v>
      </c>
      <c r="AG329" s="29" t="n">
        <f aca="false">I329+Y329+0.33*Z329</f>
        <v>269.86</v>
      </c>
      <c r="AI329" s="111" t="n">
        <f aca="false">IF(AC329&gt;0,AB329/AC329,0)</f>
        <v>179.551020408163</v>
      </c>
      <c r="AJ329" s="112" t="n">
        <f aca="false">EXP((((AI329-AI349)/AI350+2)/4-1.9)^3)</f>
        <v>0.05243285073379</v>
      </c>
      <c r="AK329" s="113" t="n">
        <f aca="false">AB329/AD329</f>
        <v>19.7036698052159</v>
      </c>
      <c r="AL329" s="112" t="n">
        <f aca="false">EXP((((AK329-AK349)/AK350+2)/4-1.9)^3)</f>
        <v>0.0603857017699248</v>
      </c>
      <c r="AM329" s="112" t="n">
        <f aca="false">AE329/AD329</f>
        <v>0.576199721766765</v>
      </c>
      <c r="AN329" s="112" t="n">
        <f aca="false">EXP((((AM329-AM349)/AM350+2)/4-1.9)^3)</f>
        <v>0.0918333414550988</v>
      </c>
      <c r="AO329" s="112" t="n">
        <f aca="false">AF329/AD329</f>
        <v>0.16460783481284</v>
      </c>
      <c r="AP329" s="112" t="n">
        <f aca="false">EXP((((AO329-AO349)/AO350+2)/4-1.9)^3)</f>
        <v>0.209137086529017</v>
      </c>
      <c r="AQ329" s="112" t="n">
        <f aca="false">AG329/AD329</f>
        <v>0.30218415171832</v>
      </c>
      <c r="AR329" s="112" t="n">
        <f aca="false">EXP((((AQ329-AQ349)/AQ350+2)/4-1.9)^3)</f>
        <v>0.100950195764883</v>
      </c>
      <c r="AS329" s="107" t="n">
        <f aca="false">0.01*AJ329+0.15*AL329+0.24*AN329+0.25*AP329+0.35*AR329</f>
        <v>0.119239025872013</v>
      </c>
    </row>
    <row r="330" customFormat="false" ht="13.8" hidden="false" customHeight="false" outlineLevel="0" collapsed="false">
      <c r="A330" s="28" t="s">
        <v>45</v>
      </c>
      <c r="B330" s="29" t="n">
        <v>10809</v>
      </c>
      <c r="C330" s="29" t="n">
        <v>58</v>
      </c>
      <c r="D330" s="29" t="n">
        <v>859.281818181818</v>
      </c>
      <c r="E330" s="29" t="n">
        <v>385.690909090909</v>
      </c>
      <c r="F330" s="29" t="n">
        <v>112</v>
      </c>
      <c r="G330" s="29" t="n">
        <v>234</v>
      </c>
      <c r="H330" s="29" t="n">
        <v>55</v>
      </c>
      <c r="I330" s="29" t="n">
        <v>252.15</v>
      </c>
      <c r="J330" s="30" t="n">
        <v>0.0244216723943293</v>
      </c>
      <c r="K330" s="29" t="n">
        <v>176202</v>
      </c>
      <c r="L330" s="29" t="n">
        <v>6952576</v>
      </c>
      <c r="M330" s="29" t="n">
        <v>7128778</v>
      </c>
      <c r="O330" s="19" t="n">
        <f aca="false">AS330/AS349</f>
        <v>0.0244217302594379</v>
      </c>
      <c r="P330" s="29" t="n">
        <f aca="false">ROUND(K349*O330,0)</f>
        <v>176202</v>
      </c>
      <c r="Q330" s="109" t="n">
        <f aca="false">O330-J330</f>
        <v>5.78651086144411E-008</v>
      </c>
      <c r="R330" s="110" t="n">
        <f aca="false">P330-K330</f>
        <v>0</v>
      </c>
      <c r="T330" s="29"/>
      <c r="U330" s="29"/>
      <c r="V330" s="29"/>
      <c r="W330" s="29"/>
      <c r="X330" s="29"/>
      <c r="Y330" s="29"/>
      <c r="Z330" s="29"/>
      <c r="AB330" s="29" t="n">
        <f aca="false">B330+T330</f>
        <v>10809</v>
      </c>
      <c r="AC330" s="29" t="n">
        <f aca="false">C330+U330</f>
        <v>58</v>
      </c>
      <c r="AD330" s="29" t="n">
        <f aca="false">D330+V330+W330</f>
        <v>859.281818181818</v>
      </c>
      <c r="AE330" s="29" t="n">
        <f aca="false">E330+W330</f>
        <v>385.690909090909</v>
      </c>
      <c r="AF330" s="29" t="n">
        <f aca="false">F330+X330</f>
        <v>112</v>
      </c>
      <c r="AG330" s="29" t="n">
        <f aca="false">I330+Y330+0.33*Z330</f>
        <v>252.15</v>
      </c>
      <c r="AI330" s="111" t="n">
        <f aca="false">IF(AC330&gt;0,AB330/AC330,0)</f>
        <v>186.362068965517</v>
      </c>
      <c r="AJ330" s="112" t="n">
        <f aca="false">EXP((((AI330-AI349)/AI350+2)/4-1.9)^3)</f>
        <v>0.0593446340905919</v>
      </c>
      <c r="AK330" s="113" t="n">
        <f aca="false">AB330/AD330</f>
        <v>12.5791094042594</v>
      </c>
      <c r="AL330" s="112" t="n">
        <f aca="false">EXP((((AK330-AK349)/AK350+2)/4-1.9)^3)</f>
        <v>0.00470394094345557</v>
      </c>
      <c r="AM330" s="112" t="n">
        <f aca="false">AE330/AD330</f>
        <v>0.448852635922176</v>
      </c>
      <c r="AN330" s="112" t="n">
        <f aca="false">EXP((((AM330-AM349)/AM350+2)/4-1.9)^3)</f>
        <v>0.01585445334342</v>
      </c>
      <c r="AO330" s="112" t="n">
        <f aca="false">AF330/AD330</f>
        <v>0.130341405613567</v>
      </c>
      <c r="AP330" s="112" t="n">
        <f aca="false">EXP((((AO330-AO349)/AO350+2)/4-1.9)^3)</f>
        <v>0.122029493016222</v>
      </c>
      <c r="AQ330" s="112" t="n">
        <f aca="false">AG330/AD330</f>
        <v>0.293442727013045</v>
      </c>
      <c r="AR330" s="112" t="n">
        <f aca="false">EXP((((AQ330-AQ349)/AQ350+2)/4-1.9)^3)</f>
        <v>0.0950958952091789</v>
      </c>
      <c r="AS330" s="107" t="n">
        <f aca="false">0.01*AJ330+0.15*AL330+0.24*AN330+0.25*AP330+0.35*AR330</f>
        <v>0.0688950428621132</v>
      </c>
    </row>
    <row r="331" customFormat="false" ht="13.8" hidden="false" customHeight="false" outlineLevel="0" collapsed="false">
      <c r="A331" s="28" t="s">
        <v>46</v>
      </c>
      <c r="B331" s="29" t="n">
        <v>9395</v>
      </c>
      <c r="C331" s="29" t="n">
        <v>41</v>
      </c>
      <c r="D331" s="29" t="n">
        <v>441.895454545455</v>
      </c>
      <c r="E331" s="29" t="n">
        <v>267.088636363636</v>
      </c>
      <c r="F331" s="29" t="n">
        <v>46</v>
      </c>
      <c r="G331" s="29" t="n">
        <v>147</v>
      </c>
      <c r="H331" s="29" t="n">
        <v>29</v>
      </c>
      <c r="I331" s="29" t="n">
        <v>156.57</v>
      </c>
      <c r="J331" s="30" t="n">
        <v>0.0400786696022237</v>
      </c>
      <c r="K331" s="29" t="n">
        <v>289167</v>
      </c>
      <c r="L331" s="29" t="n">
        <v>6726880</v>
      </c>
      <c r="M331" s="29" t="n">
        <v>7016047</v>
      </c>
      <c r="O331" s="19" t="n">
        <f aca="false">AS331/AS349</f>
        <v>0.040078735679028</v>
      </c>
      <c r="P331" s="29" t="n">
        <f aca="false">ROUND(K349*O331,0)</f>
        <v>289167</v>
      </c>
      <c r="Q331" s="109" t="n">
        <f aca="false">O331-J331</f>
        <v>6.60768042642923E-008</v>
      </c>
      <c r="R331" s="110" t="n">
        <f aca="false">P331-K331</f>
        <v>0</v>
      </c>
      <c r="T331" s="29"/>
      <c r="U331" s="29"/>
      <c r="V331" s="29"/>
      <c r="W331" s="29"/>
      <c r="X331" s="29"/>
      <c r="Y331" s="29"/>
      <c r="Z331" s="29"/>
      <c r="AB331" s="29" t="n">
        <f aca="false">B331+T331</f>
        <v>9395</v>
      </c>
      <c r="AC331" s="29" t="n">
        <f aca="false">C331+U331</f>
        <v>41</v>
      </c>
      <c r="AD331" s="29" t="n">
        <f aca="false">D331+V331+W331</f>
        <v>441.895454545455</v>
      </c>
      <c r="AE331" s="29" t="n">
        <f aca="false">E331+W331</f>
        <v>267.088636363636</v>
      </c>
      <c r="AF331" s="29" t="n">
        <f aca="false">F331+X331</f>
        <v>46</v>
      </c>
      <c r="AG331" s="29" t="n">
        <f aca="false">I331+Y331+0.33*Z331</f>
        <v>156.57</v>
      </c>
      <c r="AI331" s="111" t="n">
        <f aca="false">IF(AC331&gt;0,AB331/AC331,0)</f>
        <v>229.146341463415</v>
      </c>
      <c r="AJ331" s="112" t="n">
        <f aca="false">EXP((((AI331-AI349)/AI350+2)/4-1.9)^3)</f>
        <v>0.119439923840462</v>
      </c>
      <c r="AK331" s="113" t="n">
        <f aca="false">AB331/AD331</f>
        <v>21.2606848596439</v>
      </c>
      <c r="AL331" s="112" t="n">
        <f aca="false">EXP((((AK331-AK349)/AK350+2)/4-1.9)^3)</f>
        <v>0.0918929546500919</v>
      </c>
      <c r="AM331" s="112" t="n">
        <f aca="false">AE331/AD331</f>
        <v>0.604415894339467</v>
      </c>
      <c r="AN331" s="112" t="n">
        <f aca="false">EXP((((AM331-AM349)/AM350+2)/4-1.9)^3)</f>
        <v>0.124724487691444</v>
      </c>
      <c r="AO331" s="112" t="n">
        <f aca="false">AF331/AD331</f>
        <v>0.104097020068507</v>
      </c>
      <c r="AP331" s="112" t="n">
        <f aca="false">EXP((((AO331-AO349)/AO350+2)/4-1.9)^3)</f>
        <v>0.0749582936701784</v>
      </c>
      <c r="AQ331" s="112" t="n">
        <f aca="false">AG331/AD331</f>
        <v>0.354314574611436</v>
      </c>
      <c r="AR331" s="112" t="n">
        <f aca="false">EXP((((AQ331-AQ349)/AQ350+2)/4-1.9)^3)</f>
        <v>0.141178635692472</v>
      </c>
      <c r="AS331" s="107" t="n">
        <f aca="false">0.01*AJ331+0.15*AL331+0.24*AN331+0.25*AP331+0.35*AR331</f>
        <v>0.113064315391775</v>
      </c>
    </row>
    <row r="332" customFormat="false" ht="13.8" hidden="false" customHeight="false" outlineLevel="0" collapsed="false">
      <c r="A332" s="28" t="s">
        <v>47</v>
      </c>
      <c r="B332" s="29" t="n">
        <v>15105</v>
      </c>
      <c r="C332" s="29" t="n">
        <v>75</v>
      </c>
      <c r="D332" s="29" t="n">
        <v>654.625</v>
      </c>
      <c r="E332" s="29" t="n">
        <v>245.878787878788</v>
      </c>
      <c r="F332" s="29" t="n">
        <v>42</v>
      </c>
      <c r="G332" s="29" t="n">
        <v>120</v>
      </c>
      <c r="H332" s="29" t="n">
        <v>25</v>
      </c>
      <c r="I332" s="29" t="n">
        <v>128.25</v>
      </c>
      <c r="J332" s="30" t="n">
        <v>0.0165725916270096</v>
      </c>
      <c r="K332" s="29" t="n">
        <v>119571</v>
      </c>
      <c r="L332" s="29" t="n">
        <v>2881085</v>
      </c>
      <c r="M332" s="29" t="n">
        <v>3000656</v>
      </c>
      <c r="O332" s="19" t="n">
        <f aca="false">AS332/AS349</f>
        <v>0.0165725650681057</v>
      </c>
      <c r="P332" s="29" t="n">
        <f aca="false">ROUND(K349*O332,0)</f>
        <v>119571</v>
      </c>
      <c r="Q332" s="109" t="n">
        <f aca="false">O332-J332</f>
        <v>-2.65589039614988E-008</v>
      </c>
      <c r="R332" s="110" t="n">
        <f aca="false">P332-K332</f>
        <v>0</v>
      </c>
      <c r="T332" s="29"/>
      <c r="U332" s="29"/>
      <c r="V332" s="29"/>
      <c r="W332" s="29"/>
      <c r="X332" s="29"/>
      <c r="Y332" s="29"/>
      <c r="Z332" s="29"/>
      <c r="AB332" s="29" t="n">
        <f aca="false">B332+T332</f>
        <v>15105</v>
      </c>
      <c r="AC332" s="29" t="n">
        <f aca="false">C332+U332</f>
        <v>75</v>
      </c>
      <c r="AD332" s="29" t="n">
        <f aca="false">D332+V332+W332</f>
        <v>654.625</v>
      </c>
      <c r="AE332" s="29" t="n">
        <f aca="false">E332+W332</f>
        <v>245.878787878788</v>
      </c>
      <c r="AF332" s="29" t="n">
        <f aca="false">F332+X332</f>
        <v>42</v>
      </c>
      <c r="AG332" s="29" t="n">
        <f aca="false">I332+Y332+0.33*Z332</f>
        <v>128.25</v>
      </c>
      <c r="AI332" s="111" t="n">
        <f aca="false">IF(AC332&gt;0,AB332/AC332,0)</f>
        <v>201.4</v>
      </c>
      <c r="AJ332" s="112" t="n">
        <f aca="false">EXP((((AI332-AI349)/AI350+2)/4-1.9)^3)</f>
        <v>0.0770440614474383</v>
      </c>
      <c r="AK332" s="113" t="n">
        <f aca="false">AB332/AD332</f>
        <v>23.0742791674623</v>
      </c>
      <c r="AL332" s="112" t="n">
        <f aca="false">EXP((((AK332-AK349)/AK350+2)/4-1.9)^3)</f>
        <v>0.141775866652352</v>
      </c>
      <c r="AM332" s="112" t="n">
        <f aca="false">AE332/AD332</f>
        <v>0.375602502010751</v>
      </c>
      <c r="AN332" s="112" t="n">
        <f aca="false">EXP((((AM332-AM349)/AM350+2)/4-1.9)^3)</f>
        <v>0.00423388682671149</v>
      </c>
      <c r="AO332" s="112" t="n">
        <f aca="false">AF332/AD332</f>
        <v>0.0641588695818217</v>
      </c>
      <c r="AP332" s="112" t="n">
        <f aca="false">EXP((((AO332-AO349)/AO350+2)/4-1.9)^3)</f>
        <v>0.0311698943527237</v>
      </c>
      <c r="AQ332" s="112" t="n">
        <f aca="false">AG332/AD332</f>
        <v>0.195913691044491</v>
      </c>
      <c r="AR332" s="112" t="n">
        <f aca="false">EXP((((AQ332-AQ349)/AQ350+2)/4-1.9)^3)</f>
        <v>0.0454476844648309</v>
      </c>
      <c r="AS332" s="107" t="n">
        <f aca="false">0.01*AJ332+0.15*AL332+0.24*AN332+0.25*AP332+0.35*AR332</f>
        <v>0.0467521166016096</v>
      </c>
    </row>
    <row r="333" customFormat="false" ht="13.8" hidden="false" customHeight="false" outlineLevel="0" collapsed="false">
      <c r="A333" s="28" t="s">
        <v>48</v>
      </c>
      <c r="B333" s="29" t="n">
        <v>6017</v>
      </c>
      <c r="C333" s="29" t="n">
        <v>44</v>
      </c>
      <c r="D333" s="29" t="n">
        <v>339.5425</v>
      </c>
      <c r="E333" s="29" t="n">
        <v>163.281818181818</v>
      </c>
      <c r="F333" s="29" t="n">
        <v>21</v>
      </c>
      <c r="G333" s="29" t="n">
        <v>74</v>
      </c>
      <c r="H333" s="29" t="n">
        <v>6</v>
      </c>
      <c r="I333" s="29" t="n">
        <v>75.98</v>
      </c>
      <c r="J333" s="30" t="n">
        <v>0.013737935699104</v>
      </c>
      <c r="K333" s="29" t="n">
        <v>99119</v>
      </c>
      <c r="L333" s="29" t="n">
        <v>2784377</v>
      </c>
      <c r="M333" s="29" t="n">
        <v>2883496</v>
      </c>
      <c r="O333" s="19" t="n">
        <f aca="false">AS333/AS349</f>
        <v>0.0137379821019447</v>
      </c>
      <c r="P333" s="29" t="n">
        <f aca="false">ROUND(K349*O333,0)</f>
        <v>99119</v>
      </c>
      <c r="Q333" s="109" t="n">
        <f aca="false">O333-J333</f>
        <v>4.64028406393924E-008</v>
      </c>
      <c r="R333" s="110" t="n">
        <f aca="false">P333-K333</f>
        <v>0</v>
      </c>
      <c r="T333" s="29"/>
      <c r="U333" s="29"/>
      <c r="V333" s="29"/>
      <c r="W333" s="29"/>
      <c r="X333" s="29"/>
      <c r="Y333" s="29"/>
      <c r="Z333" s="29"/>
      <c r="AB333" s="29" t="n">
        <f aca="false">B333+T333</f>
        <v>6017</v>
      </c>
      <c r="AC333" s="29" t="n">
        <f aca="false">C333+U333</f>
        <v>44</v>
      </c>
      <c r="AD333" s="29" t="n">
        <f aca="false">D333+V333+W333</f>
        <v>339.5425</v>
      </c>
      <c r="AE333" s="29" t="n">
        <f aca="false">E333+W333</f>
        <v>163.281818181818</v>
      </c>
      <c r="AF333" s="29" t="n">
        <f aca="false">F333+X333</f>
        <v>21</v>
      </c>
      <c r="AG333" s="29" t="n">
        <f aca="false">I333+Y333+0.33*Z333</f>
        <v>75.98</v>
      </c>
      <c r="AI333" s="111" t="n">
        <f aca="false">IF(AC333&gt;0,AB333/AC333,0)</f>
        <v>136.75</v>
      </c>
      <c r="AJ333" s="112" t="n">
        <f aca="false">EXP((((AI333-AI349)/AI350+2)/4-1.9)^3)</f>
        <v>0.0221469561823857</v>
      </c>
      <c r="AK333" s="113" t="n">
        <f aca="false">AB333/AD333</f>
        <v>17.7209038632866</v>
      </c>
      <c r="AL333" s="112" t="n">
        <f aca="false">EXP((((AK333-AK349)/AK350+2)/4-1.9)^3)</f>
        <v>0.0330610846825781</v>
      </c>
      <c r="AM333" s="112" t="n">
        <f aca="false">AE333/AD333</f>
        <v>0.480887718567832</v>
      </c>
      <c r="AN333" s="112" t="n">
        <f aca="false">EXP((((AM333-AM349)/AM350+2)/4-1.9)^3)</f>
        <v>0.0262240346787269</v>
      </c>
      <c r="AO333" s="112" t="n">
        <f aca="false">AF333/AD333</f>
        <v>0.0618479277262787</v>
      </c>
      <c r="AP333" s="112" t="n">
        <f aca="false">EXP((((AO333-AO349)/AO350+2)/4-1.9)^3)</f>
        <v>0.0294699400760982</v>
      </c>
      <c r="AQ333" s="112" t="n">
        <f aca="false">AG333/AD333</f>
        <v>0.223771692792508</v>
      </c>
      <c r="AR333" s="112" t="n">
        <f aca="false">EXP((((AQ333-AQ349)/AQ350+2)/4-1.9)^3)</f>
        <v>0.0568963334508086</v>
      </c>
      <c r="AS333" s="107" t="n">
        <f aca="false">0.01*AJ333+0.15*AL333+0.24*AN333+0.25*AP333+0.35*AR333</f>
        <v>0.0387556023139126</v>
      </c>
    </row>
    <row r="334" customFormat="false" ht="13.8" hidden="false" customHeight="false" outlineLevel="0" collapsed="false">
      <c r="A334" s="28" t="s">
        <v>49</v>
      </c>
      <c r="B334" s="29" t="n">
        <v>7317</v>
      </c>
      <c r="C334" s="29" t="n">
        <v>38</v>
      </c>
      <c r="D334" s="29" t="n">
        <v>308.863636363636</v>
      </c>
      <c r="E334" s="29" t="n">
        <v>154.363636363636</v>
      </c>
      <c r="F334" s="29" t="n">
        <v>17</v>
      </c>
      <c r="G334" s="29" t="n">
        <v>34</v>
      </c>
      <c r="H334" s="29" t="n">
        <v>6</v>
      </c>
      <c r="I334" s="29" t="n">
        <v>35.98</v>
      </c>
      <c r="J334" s="30" t="n">
        <v>0.0167932435063968</v>
      </c>
      <c r="K334" s="29" t="n">
        <v>121163</v>
      </c>
      <c r="L334" s="29" t="n">
        <v>2871129</v>
      </c>
      <c r="M334" s="29" t="n">
        <v>2992292</v>
      </c>
      <c r="O334" s="19" t="n">
        <f aca="false">AS334/AS349</f>
        <v>0.0167932096178381</v>
      </c>
      <c r="P334" s="29" t="n">
        <f aca="false">ROUND(K349*O334,0)</f>
        <v>121163</v>
      </c>
      <c r="Q334" s="109" t="n">
        <f aca="false">O334-J334</f>
        <v>-3.38885586294302E-008</v>
      </c>
      <c r="R334" s="110" t="n">
        <f aca="false">P334-K334</f>
        <v>0</v>
      </c>
      <c r="T334" s="29"/>
      <c r="U334" s="29"/>
      <c r="V334" s="29"/>
      <c r="W334" s="29"/>
      <c r="X334" s="29"/>
      <c r="Y334" s="29"/>
      <c r="Z334" s="29"/>
      <c r="AB334" s="29" t="n">
        <f aca="false">B334+T334</f>
        <v>7317</v>
      </c>
      <c r="AC334" s="29" t="n">
        <f aca="false">C334+U334</f>
        <v>38</v>
      </c>
      <c r="AD334" s="29" t="n">
        <f aca="false">D334+V334+W334</f>
        <v>308.863636363636</v>
      </c>
      <c r="AE334" s="29" t="n">
        <f aca="false">E334+W334</f>
        <v>154.363636363636</v>
      </c>
      <c r="AF334" s="29" t="n">
        <f aca="false">F334+X334</f>
        <v>17</v>
      </c>
      <c r="AG334" s="29" t="n">
        <f aca="false">I334+Y334+0.33*Z334</f>
        <v>35.98</v>
      </c>
      <c r="AI334" s="111" t="n">
        <f aca="false">IF(AC334&gt;0,AB334/AC334,0)</f>
        <v>192.552631578947</v>
      </c>
      <c r="AJ334" s="112" t="n">
        <f aca="false">EXP((((AI334-AI349)/AI350+2)/4-1.9)^3)</f>
        <v>0.0662117026609605</v>
      </c>
      <c r="AK334" s="113" t="n">
        <f aca="false">AB334/AD334</f>
        <v>23.6900662251656</v>
      </c>
      <c r="AL334" s="112" t="n">
        <f aca="false">EXP((((AK334-AK349)/AK350+2)/4-1.9)^3)</f>
        <v>0.162155659204525</v>
      </c>
      <c r="AM334" s="112" t="n">
        <f aca="false">AE334/AD334</f>
        <v>0.499779249448124</v>
      </c>
      <c r="AN334" s="112" t="n">
        <f aca="false">EXP((((AM334-AM349)/AM350+2)/4-1.9)^3)</f>
        <v>0.0345844286252239</v>
      </c>
      <c r="AO334" s="112" t="n">
        <f aca="false">AF334/AD334</f>
        <v>0.0550404709345107</v>
      </c>
      <c r="AP334" s="112" t="n">
        <f aca="false">EXP((((AO334-AO349)/AO350+2)/4-1.9)^3)</f>
        <v>0.0248948426544526</v>
      </c>
      <c r="AQ334" s="112" t="n">
        <f aca="false">AG334/AD334</f>
        <v>0.116491537895511</v>
      </c>
      <c r="AR334" s="112" t="n">
        <f aca="false">EXP((((AQ334-AQ349)/AQ350+2)/4-1.9)^3)</f>
        <v>0.0224717930237061</v>
      </c>
      <c r="AS334" s="107" t="n">
        <f aca="false">0.01*AJ334+0.15*AL334+0.24*AN334+0.25*AP334+0.35*AR334</f>
        <v>0.0473745669992524</v>
      </c>
    </row>
    <row r="335" customFormat="false" ht="13.8" hidden="false" customHeight="false" outlineLevel="0" collapsed="false">
      <c r="A335" s="28" t="s">
        <v>50</v>
      </c>
      <c r="B335" s="29" t="n">
        <v>9430</v>
      </c>
      <c r="C335" s="29" t="n">
        <v>41</v>
      </c>
      <c r="D335" s="29" t="n">
        <v>423.859848484848</v>
      </c>
      <c r="E335" s="29" t="n">
        <v>282.450757575758</v>
      </c>
      <c r="F335" s="29" t="n">
        <v>28</v>
      </c>
      <c r="G335" s="29" t="n">
        <v>75</v>
      </c>
      <c r="H335" s="29" t="n">
        <v>16</v>
      </c>
      <c r="I335" s="29" t="n">
        <v>80.28</v>
      </c>
      <c r="J335" s="30" t="n">
        <v>0.0338076932938876</v>
      </c>
      <c r="K335" s="29" t="n">
        <v>243922</v>
      </c>
      <c r="L335" s="29" t="n">
        <v>2880040</v>
      </c>
      <c r="M335" s="29" t="n">
        <v>3123962</v>
      </c>
      <c r="O335" s="19" t="n">
        <f aca="false">AS335/AS349</f>
        <v>0.0338077317198948</v>
      </c>
      <c r="P335" s="29" t="n">
        <f aca="false">ROUND(K349*O335,0)</f>
        <v>243922</v>
      </c>
      <c r="Q335" s="109" t="n">
        <f aca="false">O335-J335</f>
        <v>3.84260071747966E-008</v>
      </c>
      <c r="R335" s="110" t="n">
        <f aca="false">P335-K335</f>
        <v>0</v>
      </c>
      <c r="T335" s="29"/>
      <c r="U335" s="29"/>
      <c r="V335" s="29"/>
      <c r="W335" s="29"/>
      <c r="X335" s="29"/>
      <c r="Y335" s="29"/>
      <c r="Z335" s="29"/>
      <c r="AB335" s="29" t="n">
        <f aca="false">B335+T335</f>
        <v>9430</v>
      </c>
      <c r="AC335" s="29" t="n">
        <f aca="false">C335+U335</f>
        <v>41</v>
      </c>
      <c r="AD335" s="29" t="n">
        <f aca="false">D335+V335+W335</f>
        <v>423.859848484848</v>
      </c>
      <c r="AE335" s="29" t="n">
        <f aca="false">E335+W335</f>
        <v>282.450757575758</v>
      </c>
      <c r="AF335" s="29" t="n">
        <f aca="false">F335+X335</f>
        <v>28</v>
      </c>
      <c r="AG335" s="29" t="n">
        <f aca="false">I335+Y335+0.33*Z335</f>
        <v>80.28</v>
      </c>
      <c r="AI335" s="111" t="n">
        <f aca="false">IF(AC335&gt;0,AB335/AC335,0)</f>
        <v>230</v>
      </c>
      <c r="AJ335" s="112" t="n">
        <f aca="false">EXP((((AI335-AI349)/AI350+2)/4-1.9)^3)</f>
        <v>0.12095800936894</v>
      </c>
      <c r="AK335" s="113" t="n">
        <f aca="false">AB335/AD335</f>
        <v>22.2479199992851</v>
      </c>
      <c r="AL335" s="112" t="n">
        <f aca="false">EXP((((AK335-AK349)/AK350+2)/4-1.9)^3)</f>
        <v>0.117195410717944</v>
      </c>
      <c r="AM335" s="112" t="n">
        <f aca="false">AE335/AD335</f>
        <v>0.666377715618549</v>
      </c>
      <c r="AN335" s="112" t="n">
        <f aca="false">EXP((((AM335-AM349)/AM350+2)/4-1.9)^3)</f>
        <v>0.222332096099297</v>
      </c>
      <c r="AO335" s="112" t="n">
        <f aca="false">AF335/AD335</f>
        <v>0.0660595715779408</v>
      </c>
      <c r="AP335" s="112" t="n">
        <f aca="false">EXP((((AO335-AO349)/AO350+2)/4-1.9)^3)</f>
        <v>0.0326266855326066</v>
      </c>
      <c r="AQ335" s="112" t="n">
        <f aca="false">AG335/AD335</f>
        <v>0.18940222879561</v>
      </c>
      <c r="AR335" s="112" t="n">
        <f aca="false">EXP((((AQ335-AQ349)/AQ350+2)/4-1.9)^3)</f>
        <v>0.0430520072219058</v>
      </c>
      <c r="AS335" s="107" t="n">
        <f aca="false">0.01*AJ335+0.15*AL335+0.24*AN335+0.25*AP335+0.35*AR335</f>
        <v>0.0953734686760309</v>
      </c>
    </row>
    <row r="336" customFormat="false" ht="13.8" hidden="false" customHeight="false" outlineLevel="0" collapsed="false">
      <c r="A336" s="28" t="s">
        <v>51</v>
      </c>
      <c r="B336" s="29" t="n">
        <v>6837</v>
      </c>
      <c r="C336" s="29" t="n">
        <v>47</v>
      </c>
      <c r="D336" s="29" t="n">
        <v>441.489393939394</v>
      </c>
      <c r="E336" s="29" t="n">
        <v>258.825757575758</v>
      </c>
      <c r="F336" s="29" t="n">
        <v>58</v>
      </c>
      <c r="G336" s="29" t="n">
        <v>116</v>
      </c>
      <c r="H336" s="29" t="n">
        <v>77</v>
      </c>
      <c r="I336" s="29" t="n">
        <v>141.41</v>
      </c>
      <c r="J336" s="30" t="n">
        <v>0.0347834402982127</v>
      </c>
      <c r="K336" s="29" t="n">
        <v>250962</v>
      </c>
      <c r="L336" s="29" t="n">
        <v>3003531</v>
      </c>
      <c r="M336" s="29" t="n">
        <v>3254493</v>
      </c>
      <c r="O336" s="19" t="n">
        <f aca="false">AS336/AS349</f>
        <v>0.0347834771104768</v>
      </c>
      <c r="P336" s="29" t="n">
        <f aca="false">ROUND(K349*O336,0)</f>
        <v>250962</v>
      </c>
      <c r="Q336" s="109" t="n">
        <f aca="false">O336-J336</f>
        <v>3.68122641328239E-008</v>
      </c>
      <c r="R336" s="110" t="n">
        <f aca="false">P336-K336</f>
        <v>0</v>
      </c>
      <c r="T336" s="29"/>
      <c r="U336" s="29"/>
      <c r="V336" s="29"/>
      <c r="W336" s="29"/>
      <c r="X336" s="29"/>
      <c r="Y336" s="29"/>
      <c r="Z336" s="29"/>
      <c r="AB336" s="29" t="n">
        <f aca="false">B336+T336</f>
        <v>6837</v>
      </c>
      <c r="AC336" s="29" t="n">
        <f aca="false">C336+U336</f>
        <v>47</v>
      </c>
      <c r="AD336" s="29" t="n">
        <f aca="false">D336+V336+W336</f>
        <v>441.489393939394</v>
      </c>
      <c r="AE336" s="29" t="n">
        <f aca="false">E336+W336</f>
        <v>258.825757575758</v>
      </c>
      <c r="AF336" s="29" t="n">
        <f aca="false">F336+X336</f>
        <v>58</v>
      </c>
      <c r="AG336" s="29" t="n">
        <f aca="false">I336+Y336+0.33*Z336</f>
        <v>141.41</v>
      </c>
      <c r="AI336" s="111" t="n">
        <f aca="false">IF(AC336&gt;0,AB336/AC336,0)</f>
        <v>145.468085106383</v>
      </c>
      <c r="AJ336" s="112" t="n">
        <f aca="false">EXP((((AI336-AI349)/AI350+2)/4-1.9)^3)</f>
        <v>0.0267164955859538</v>
      </c>
      <c r="AK336" s="113" t="n">
        <f aca="false">AB336/AD336</f>
        <v>15.4862157366765</v>
      </c>
      <c r="AL336" s="112" t="n">
        <f aca="false">EXP((((AK336-AK349)/AK350+2)/4-1.9)^3)</f>
        <v>0.0152200634957535</v>
      </c>
      <c r="AM336" s="112" t="n">
        <f aca="false">AE336/AD336</f>
        <v>0.586255890014174</v>
      </c>
      <c r="AN336" s="112" t="n">
        <f aca="false">EXP((((AM336-AM349)/AM350+2)/4-1.9)^3)</f>
        <v>0.102749847599039</v>
      </c>
      <c r="AO336" s="112" t="n">
        <f aca="false">AF336/AD336</f>
        <v>0.131373484383097</v>
      </c>
      <c r="AP336" s="112" t="n">
        <f aca="false">EXP((((AO336-AO349)/AO350+2)/4-1.9)^3)</f>
        <v>0.12422100189662</v>
      </c>
      <c r="AQ336" s="112" t="n">
        <f aca="false">AG336/AD336</f>
        <v>0.320302145286444</v>
      </c>
      <c r="AR336" s="112" t="n">
        <f aca="false">EXP((((AQ336-AQ349)/AQ350+2)/4-1.9)^3)</f>
        <v>0.113887747585656</v>
      </c>
      <c r="AS336" s="107" t="n">
        <f aca="false">0.01*AJ336+0.15*AL336+0.24*AN336+0.25*AP336+0.35*AR336</f>
        <v>0.0981261000331264</v>
      </c>
    </row>
    <row r="337" customFormat="false" ht="13.8" hidden="false" customHeight="false" outlineLevel="0" collapsed="false">
      <c r="A337" s="28" t="s">
        <v>52</v>
      </c>
      <c r="B337" s="29" t="n">
        <v>3363</v>
      </c>
      <c r="C337" s="29" t="n">
        <v>57</v>
      </c>
      <c r="D337" s="29" t="n">
        <v>199.837954545455</v>
      </c>
      <c r="E337" s="29" t="n">
        <v>77.8556818181818</v>
      </c>
      <c r="F337" s="29" t="n">
        <v>11</v>
      </c>
      <c r="G337" s="29" t="n">
        <v>32</v>
      </c>
      <c r="H337" s="29" t="n">
        <v>18</v>
      </c>
      <c r="I337" s="29" t="n">
        <v>37.94</v>
      </c>
      <c r="J337" s="30" t="n">
        <v>0.0093574692116477</v>
      </c>
      <c r="K337" s="29" t="n">
        <v>67514</v>
      </c>
      <c r="L337" s="29" t="n">
        <v>1410332</v>
      </c>
      <c r="M337" s="29" t="n">
        <v>1477846</v>
      </c>
      <c r="O337" s="19" t="n">
        <f aca="false">AS337/AS349</f>
        <v>0.00935743163081578</v>
      </c>
      <c r="P337" s="29" t="n">
        <f aca="false">ROUND(K349*O337,0)</f>
        <v>67514</v>
      </c>
      <c r="Q337" s="109" t="n">
        <f aca="false">O337-J337</f>
        <v>-3.75808319203613E-008</v>
      </c>
      <c r="R337" s="110" t="n">
        <f aca="false">P337-K337</f>
        <v>0</v>
      </c>
      <c r="T337" s="29"/>
      <c r="U337" s="29"/>
      <c r="V337" s="29"/>
      <c r="W337" s="29"/>
      <c r="X337" s="29"/>
      <c r="Y337" s="29"/>
      <c r="Z337" s="29"/>
      <c r="AB337" s="29" t="n">
        <f aca="false">B337+T337</f>
        <v>3363</v>
      </c>
      <c r="AC337" s="29" t="n">
        <f aca="false">C337+U337</f>
        <v>57</v>
      </c>
      <c r="AD337" s="29" t="n">
        <f aca="false">D337+V337+W337</f>
        <v>199.837954545455</v>
      </c>
      <c r="AE337" s="29" t="n">
        <f aca="false">E337+W337</f>
        <v>77.8556818181818</v>
      </c>
      <c r="AF337" s="29" t="n">
        <f aca="false">F337+X337</f>
        <v>11</v>
      </c>
      <c r="AG337" s="29" t="n">
        <f aca="false">I337+Y337+0.33*Z337</f>
        <v>37.94</v>
      </c>
      <c r="AI337" s="111" t="n">
        <f aca="false">IF(AC337&gt;0,AB337/AC337,0)</f>
        <v>59</v>
      </c>
      <c r="AJ337" s="112" t="n">
        <f aca="false">EXP((((AI337-AI349)/AI350+2)/4-1.9)^3)</f>
        <v>0.00309826282512292</v>
      </c>
      <c r="AK337" s="113" t="n">
        <f aca="false">AB337/AD337</f>
        <v>16.8286350190552</v>
      </c>
      <c r="AL337" s="112" t="n">
        <f aca="false">EXP((((AK337-AK349)/AK350+2)/4-1.9)^3)</f>
        <v>0.0245642805171332</v>
      </c>
      <c r="AM337" s="112" t="n">
        <f aca="false">AE337/AD337</f>
        <v>0.389594068830769</v>
      </c>
      <c r="AN337" s="112" t="n">
        <f aca="false">EXP((((AM337-AM349)/AM350+2)/4-1.9)^3)</f>
        <v>0.00555266434068947</v>
      </c>
      <c r="AO337" s="112" t="n">
        <f aca="false">AF337/AD337</f>
        <v>0.0550445986350304</v>
      </c>
      <c r="AP337" s="112" t="n">
        <f aca="false">EXP((((AO337-AO349)/AO350+2)/4-1.9)^3)</f>
        <v>0.0248974292357631</v>
      </c>
      <c r="AQ337" s="112" t="n">
        <f aca="false">AG337/AD337</f>
        <v>0.189853824746641</v>
      </c>
      <c r="AR337" s="112" t="n">
        <f aca="false">EXP((((AQ337-AQ349)/AQ350+2)/4-1.9)^3)</f>
        <v>0.0432148779950396</v>
      </c>
      <c r="AS337" s="107" t="n">
        <f aca="false">0.01*AJ337+0.15*AL337+0.24*AN337+0.25*AP337+0.35*AR337</f>
        <v>0.0263978287547913</v>
      </c>
    </row>
    <row r="338" customFormat="false" ht="13.8" hidden="false" customHeight="false" outlineLevel="0" collapsed="false">
      <c r="A338" s="28" t="s">
        <v>53</v>
      </c>
      <c r="B338" s="29" t="n">
        <v>6558</v>
      </c>
      <c r="C338" s="29" t="n">
        <v>24</v>
      </c>
      <c r="D338" s="29" t="n">
        <v>307.869318181818</v>
      </c>
      <c r="E338" s="29" t="n">
        <v>268.551136363636</v>
      </c>
      <c r="F338" s="29" t="n">
        <v>46</v>
      </c>
      <c r="G338" s="29" t="n">
        <v>103</v>
      </c>
      <c r="H338" s="29" t="n">
        <v>45</v>
      </c>
      <c r="I338" s="29" t="n">
        <v>117.85</v>
      </c>
      <c r="J338" s="30" t="n">
        <v>0.100735621764979</v>
      </c>
      <c r="K338" s="29" t="n">
        <v>726806</v>
      </c>
      <c r="L338" s="29" t="n">
        <v>7780003</v>
      </c>
      <c r="M338" s="29" t="n">
        <v>8506809</v>
      </c>
      <c r="O338" s="19" t="n">
        <f aca="false">AS338/AS349</f>
        <v>0.10073561824903</v>
      </c>
      <c r="P338" s="29" t="n">
        <f aca="false">ROUND(K349*O338,0)</f>
        <v>726806</v>
      </c>
      <c r="Q338" s="109" t="n">
        <f aca="false">O338-J338</f>
        <v>-3.5159492539627E-009</v>
      </c>
      <c r="R338" s="110" t="n">
        <f aca="false">P338-K338</f>
        <v>0</v>
      </c>
      <c r="T338" s="29"/>
      <c r="U338" s="29"/>
      <c r="V338" s="29"/>
      <c r="W338" s="29"/>
      <c r="X338" s="29"/>
      <c r="Y338" s="29"/>
      <c r="Z338" s="29"/>
      <c r="AB338" s="29" t="n">
        <f aca="false">B338+T338</f>
        <v>6558</v>
      </c>
      <c r="AC338" s="29" t="n">
        <f aca="false">C338+U338</f>
        <v>24</v>
      </c>
      <c r="AD338" s="29" t="n">
        <f aca="false">D338+V338+W338</f>
        <v>307.869318181818</v>
      </c>
      <c r="AE338" s="29" t="n">
        <f aca="false">E338+W338</f>
        <v>268.551136363636</v>
      </c>
      <c r="AF338" s="29" t="n">
        <f aca="false">F338+X338</f>
        <v>46</v>
      </c>
      <c r="AG338" s="29" t="n">
        <f aca="false">I338+Y338+0.33*Z338</f>
        <v>117.85</v>
      </c>
      <c r="AI338" s="111" t="n">
        <f aca="false">IF(AC338&gt;0,AB338/AC338,0)</f>
        <v>273.25</v>
      </c>
      <c r="AJ338" s="112" t="n">
        <f aca="false">EXP((((AI338-AI349)/AI350+2)/4-1.9)^3)</f>
        <v>0.215263640334006</v>
      </c>
      <c r="AK338" s="113" t="n">
        <f aca="false">AB338/AD338</f>
        <v>21.3012457322137</v>
      </c>
      <c r="AL338" s="112" t="n">
        <f aca="false">EXP((((AK338-AK349)/AK350+2)/4-1.9)^3)</f>
        <v>0.0928478475872134</v>
      </c>
      <c r="AM338" s="112" t="n">
        <f aca="false">AE338/AD338</f>
        <v>0.872289378979422</v>
      </c>
      <c r="AN338" s="112" t="n">
        <f aca="false">EXP((((AM338-AM349)/AM350+2)/4-1.9)^3)</f>
        <v>0.699581463268446</v>
      </c>
      <c r="AO338" s="112" t="n">
        <f aca="false">AF338/AD338</f>
        <v>0.149414044477254</v>
      </c>
      <c r="AP338" s="112" t="n">
        <f aca="false">EXP((((AO338-AO349)/AO350+2)/4-1.9)^3)</f>
        <v>0.166864843077847</v>
      </c>
      <c r="AQ338" s="112" t="n">
        <f aca="false">AG338/AD338</f>
        <v>0.382792285687921</v>
      </c>
      <c r="AR338" s="112" t="n">
        <f aca="false">EXP((((AQ338-AQ349)/AQ350+2)/4-1.9)^3)</f>
        <v>0.167100395115341</v>
      </c>
      <c r="AS338" s="107" t="n">
        <f aca="false">0.01*AJ338+0.15*AL338+0.24*AN338+0.25*AP338+0.35*AR338</f>
        <v>0.28418071378568</v>
      </c>
    </row>
    <row r="339" customFormat="false" ht="13.8" hidden="false" customHeight="false" outlineLevel="0" collapsed="false">
      <c r="A339" s="28" t="s">
        <v>54</v>
      </c>
      <c r="B339" s="29" t="n">
        <v>3087</v>
      </c>
      <c r="C339" s="29" t="n">
        <v>37</v>
      </c>
      <c r="D339" s="29" t="n">
        <v>142.795454545455</v>
      </c>
      <c r="E339" s="29" t="n">
        <v>52.6363636363636</v>
      </c>
      <c r="F339" s="29" t="n">
        <v>1</v>
      </c>
      <c r="G339" s="29" t="n">
        <v>5</v>
      </c>
      <c r="H339" s="29" t="n">
        <v>1</v>
      </c>
      <c r="I339" s="29" t="n">
        <v>5.33</v>
      </c>
      <c r="J339" s="30" t="n">
        <v>0.00750756931580592</v>
      </c>
      <c r="K339" s="29" t="n">
        <v>54167</v>
      </c>
      <c r="L339" s="29" t="n">
        <v>1335611</v>
      </c>
      <c r="M339" s="29" t="n">
        <v>1389778</v>
      </c>
      <c r="O339" s="19" t="n">
        <f aca="false">AS339/AS349</f>
        <v>0.00750763063142971</v>
      </c>
      <c r="P339" s="29" t="n">
        <f aca="false">ROUND(K349*O339,0)</f>
        <v>54167</v>
      </c>
      <c r="Q339" s="109" t="n">
        <f aca="false">O339-J339</f>
        <v>6.13156237901091E-008</v>
      </c>
      <c r="R339" s="110" t="n">
        <f aca="false">P339-K339</f>
        <v>0</v>
      </c>
      <c r="T339" s="29"/>
      <c r="U339" s="29"/>
      <c r="V339" s="29"/>
      <c r="W339" s="29"/>
      <c r="X339" s="29"/>
      <c r="Y339" s="29"/>
      <c r="Z339" s="29"/>
      <c r="AB339" s="29" t="n">
        <f aca="false">B339+T339</f>
        <v>3087</v>
      </c>
      <c r="AC339" s="29" t="n">
        <f aca="false">C339+U339</f>
        <v>37</v>
      </c>
      <c r="AD339" s="29" t="n">
        <f aca="false">D339+V339+W339</f>
        <v>142.795454545455</v>
      </c>
      <c r="AE339" s="29" t="n">
        <f aca="false">E339+W339</f>
        <v>52.6363636363636</v>
      </c>
      <c r="AF339" s="29" t="n">
        <f aca="false">F339+X339</f>
        <v>1</v>
      </c>
      <c r="AG339" s="29" t="n">
        <f aca="false">I339+Y339+0.33*Z339</f>
        <v>5.33</v>
      </c>
      <c r="AI339" s="111" t="n">
        <f aca="false">IF(AC339&gt;0,AB339/AC339,0)</f>
        <v>83.4324324324324</v>
      </c>
      <c r="AJ339" s="112" t="n">
        <f aca="false">EXP((((AI339-AI349)/AI350+2)/4-1.9)^3)</f>
        <v>0.00609844830913772</v>
      </c>
      <c r="AK339" s="113" t="n">
        <f aca="false">AB339/AD339</f>
        <v>21.6183351901958</v>
      </c>
      <c r="AL339" s="112" t="n">
        <f aca="false">EXP((((AK339-AK349)/AK350+2)/4-1.9)^3)</f>
        <v>0.100559728552544</v>
      </c>
      <c r="AM339" s="112" t="n">
        <f aca="false">AE339/AD339</f>
        <v>0.368613719560719</v>
      </c>
      <c r="AN339" s="112" t="n">
        <f aca="false">EXP((((AM339-AM349)/AM350+2)/4-1.9)^3)</f>
        <v>0.00368478670765516</v>
      </c>
      <c r="AO339" s="112" t="n">
        <f aca="false">AF339/AD339</f>
        <v>0.00700302403310521</v>
      </c>
      <c r="AP339" s="112" t="n">
        <f aca="false">EXP((((AO339-AO349)/AO350+2)/4-1.9)^3)</f>
        <v>0.00648040489976447</v>
      </c>
      <c r="AQ339" s="112" t="n">
        <f aca="false">AG339/AD339</f>
        <v>0.0373261180964507</v>
      </c>
      <c r="AR339" s="112" t="n">
        <f aca="false">EXP((((AQ339-AQ349)/AQ350+2)/4-1.9)^3)</f>
        <v>0.0100858420039264</v>
      </c>
      <c r="AS339" s="107" t="n">
        <f aca="false">0.01*AJ339+0.15*AL339+0.24*AN339+0.25*AP339+0.35*AR339</f>
        <v>0.0211794385021256</v>
      </c>
    </row>
    <row r="340" customFormat="false" ht="13.8" hidden="false" customHeight="false" outlineLevel="0" collapsed="false">
      <c r="A340" s="28" t="s">
        <v>55</v>
      </c>
      <c r="B340" s="29" t="n">
        <v>8052</v>
      </c>
      <c r="C340" s="29" t="n">
        <v>65</v>
      </c>
      <c r="D340" s="29" t="n">
        <v>265.659090909091</v>
      </c>
      <c r="E340" s="29" t="n">
        <v>203.977272727273</v>
      </c>
      <c r="F340" s="29" t="n">
        <v>17</v>
      </c>
      <c r="G340" s="29" t="n">
        <v>63</v>
      </c>
      <c r="H340" s="29" t="n">
        <v>48</v>
      </c>
      <c r="I340" s="29" t="n">
        <v>78.84</v>
      </c>
      <c r="J340" s="30" t="n">
        <v>0.0781711950891097</v>
      </c>
      <c r="K340" s="29" t="n">
        <v>564004</v>
      </c>
      <c r="L340" s="29" t="n">
        <v>5040885</v>
      </c>
      <c r="M340" s="29" t="n">
        <v>5604889</v>
      </c>
      <c r="O340" s="19" t="n">
        <f aca="false">AS340/AS349</f>
        <v>0.078171224785868</v>
      </c>
      <c r="P340" s="29" t="n">
        <f aca="false">ROUND(K349*O340,0)</f>
        <v>564004</v>
      </c>
      <c r="Q340" s="109" t="n">
        <f aca="false">O340-J340</f>
        <v>2.96967583579555E-008</v>
      </c>
      <c r="R340" s="110" t="n">
        <f aca="false">P340-K340</f>
        <v>0</v>
      </c>
      <c r="T340" s="29"/>
      <c r="U340" s="29"/>
      <c r="V340" s="29"/>
      <c r="W340" s="29"/>
      <c r="X340" s="29"/>
      <c r="Y340" s="29"/>
      <c r="Z340" s="29"/>
      <c r="AB340" s="29" t="n">
        <f aca="false">B340+T340</f>
        <v>8052</v>
      </c>
      <c r="AC340" s="29" t="n">
        <f aca="false">C340+U340</f>
        <v>65</v>
      </c>
      <c r="AD340" s="29" t="n">
        <f aca="false">D340+V340+W340</f>
        <v>265.659090909091</v>
      </c>
      <c r="AE340" s="29" t="n">
        <f aca="false">E340+W340</f>
        <v>203.977272727273</v>
      </c>
      <c r="AF340" s="29" t="n">
        <f aca="false">F340+X340</f>
        <v>17</v>
      </c>
      <c r="AG340" s="29" t="n">
        <f aca="false">I340+Y340+0.33*Z340</f>
        <v>78.84</v>
      </c>
      <c r="AI340" s="111" t="n">
        <f aca="false">IF(AC340&gt;0,AB340/AC340,0)</f>
        <v>123.876923076923</v>
      </c>
      <c r="AJ340" s="112" t="n">
        <f aca="false">EXP((((AI340-AI349)/AI350+2)/4-1.9)^3)</f>
        <v>0.0165941015184763</v>
      </c>
      <c r="AK340" s="113" t="n">
        <f aca="false">AB340/AD340</f>
        <v>30.3095217726067</v>
      </c>
      <c r="AL340" s="112" t="n">
        <f aca="false">EXP((((AK340-AK349)/AK350+2)/4-1.9)^3)</f>
        <v>0.47601163333029</v>
      </c>
      <c r="AM340" s="112" t="n">
        <f aca="false">AE340/AD340</f>
        <v>0.767815895286166</v>
      </c>
      <c r="AN340" s="112" t="n">
        <f aca="false">EXP((((AM340-AM349)/AM350+2)/4-1.9)^3)</f>
        <v>0.446429282151091</v>
      </c>
      <c r="AO340" s="112" t="n">
        <f aca="false">AF340/AD340</f>
        <v>0.0639917871503123</v>
      </c>
      <c r="AP340" s="112" t="n">
        <f aca="false">EXP((((AO340-AO349)/AO350+2)/4-1.9)^3)</f>
        <v>0.0310443877998065</v>
      </c>
      <c r="AQ340" s="112" t="n">
        <f aca="false">AG340/AD340</f>
        <v>0.296771323466507</v>
      </c>
      <c r="AR340" s="112" t="n">
        <f aca="false">EXP((((AQ340-AQ349)/AQ350+2)/4-1.9)^3)</f>
        <v>0.0972957411210147</v>
      </c>
      <c r="AS340" s="107" t="n">
        <f aca="false">0.01*AJ340+0.15*AL340+0.24*AN340+0.25*AP340+0.35*AR340</f>
        <v>0.220525320073297</v>
      </c>
    </row>
    <row r="341" customFormat="false" ht="13.8" hidden="false" customHeight="false" outlineLevel="0" collapsed="false">
      <c r="A341" s="28" t="s">
        <v>56</v>
      </c>
      <c r="B341" s="29" t="n">
        <v>5959</v>
      </c>
      <c r="C341" s="29" t="n">
        <v>65</v>
      </c>
      <c r="D341" s="29" t="n">
        <v>349.443181818182</v>
      </c>
      <c r="E341" s="29" t="n">
        <v>179.261363636364</v>
      </c>
      <c r="F341" s="29" t="n">
        <v>24</v>
      </c>
      <c r="G341" s="29" t="n">
        <v>23</v>
      </c>
      <c r="H341" s="29" t="n">
        <v>8</v>
      </c>
      <c r="I341" s="29" t="n">
        <v>25.64</v>
      </c>
      <c r="J341" s="30" t="n">
        <v>0.00987888401708389</v>
      </c>
      <c r="K341" s="29" t="n">
        <v>71276</v>
      </c>
      <c r="L341" s="29" t="n">
        <v>1784297</v>
      </c>
      <c r="M341" s="29" t="n">
        <v>1855573</v>
      </c>
      <c r="O341" s="19" t="n">
        <f aca="false">AS341/AS349</f>
        <v>0.00987890387909268</v>
      </c>
      <c r="P341" s="29" t="n">
        <f aca="false">ROUND(K349*O341,0)</f>
        <v>71276</v>
      </c>
      <c r="Q341" s="109" t="n">
        <f aca="false">O341-J341</f>
        <v>1.98620087894091E-008</v>
      </c>
      <c r="R341" s="110" t="n">
        <f aca="false">P341-K341</f>
        <v>0</v>
      </c>
      <c r="T341" s="29"/>
      <c r="U341" s="29"/>
      <c r="V341" s="29"/>
      <c r="W341" s="29"/>
      <c r="X341" s="29"/>
      <c r="Y341" s="29"/>
      <c r="Z341" s="29"/>
      <c r="AB341" s="29" t="n">
        <f aca="false">B341+T341</f>
        <v>5959</v>
      </c>
      <c r="AC341" s="29" t="n">
        <f aca="false">C341+U341</f>
        <v>65</v>
      </c>
      <c r="AD341" s="29" t="n">
        <f aca="false">D341+V341+W341</f>
        <v>349.443181818182</v>
      </c>
      <c r="AE341" s="29" t="n">
        <f aca="false">E341+W341</f>
        <v>179.261363636364</v>
      </c>
      <c r="AF341" s="29" t="n">
        <f aca="false">F341+X341</f>
        <v>24</v>
      </c>
      <c r="AG341" s="29" t="n">
        <f aca="false">I341+Y341+0.33*Z341</f>
        <v>25.64</v>
      </c>
      <c r="AI341" s="111" t="n">
        <f aca="false">IF(AC341&gt;0,AB341/AC341,0)</f>
        <v>91.6769230769231</v>
      </c>
      <c r="AJ341" s="112" t="n">
        <f aca="false">EXP((((AI341-AI349)/AI350+2)/4-1.9)^3)</f>
        <v>0.00756850483886697</v>
      </c>
      <c r="AK341" s="113" t="n">
        <f aca="false">AB341/AD341</f>
        <v>17.0528438099574</v>
      </c>
      <c r="AL341" s="112" t="n">
        <f aca="false">EXP((((AK341-AK349)/AK350+2)/4-1.9)^3)</f>
        <v>0.0265093916595517</v>
      </c>
      <c r="AM341" s="112" t="n">
        <f aca="false">AE341/AD341</f>
        <v>0.512991447432604</v>
      </c>
      <c r="AN341" s="112" t="n">
        <f aca="false">EXP((((AM341-AM349)/AM350+2)/4-1.9)^3)</f>
        <v>0.0416110307709348</v>
      </c>
      <c r="AO341" s="112" t="n">
        <f aca="false">AF341/AD341</f>
        <v>0.0686806933107866</v>
      </c>
      <c r="AP341" s="112" t="n">
        <f aca="false">EXP((((AO341-AO349)/AO350+2)/4-1.9)^3)</f>
        <v>0.0347250428920589</v>
      </c>
      <c r="AQ341" s="112" t="n">
        <f aca="false">AG341/AD341</f>
        <v>0.0733738740203571</v>
      </c>
      <c r="AR341" s="112" t="n">
        <f aca="false">EXP((((AQ341-AQ349)/AQ350+2)/4-1.9)^3)</f>
        <v>0.0147112248943087</v>
      </c>
      <c r="AS341" s="107" t="n">
        <f aca="false">0.01*AJ341+0.15*AL341+0.24*AN341+0.25*AP341+0.35*AR341</f>
        <v>0.0278689306183685</v>
      </c>
    </row>
    <row r="342" customFormat="false" ht="13.8" hidden="false" customHeight="false" outlineLevel="0" collapsed="false">
      <c r="A342" s="28" t="s">
        <v>57</v>
      </c>
      <c r="B342" s="29" t="n">
        <v>5549</v>
      </c>
      <c r="C342" s="29" t="n">
        <v>34</v>
      </c>
      <c r="D342" s="29" t="n">
        <v>282.477272727273</v>
      </c>
      <c r="E342" s="29" t="n">
        <v>150.681818181818</v>
      </c>
      <c r="F342" s="29" t="n">
        <v>5</v>
      </c>
      <c r="G342" s="29" t="n">
        <v>11</v>
      </c>
      <c r="H342" s="29" t="n">
        <v>1</v>
      </c>
      <c r="I342" s="29" t="n">
        <v>11.33</v>
      </c>
      <c r="J342" s="30" t="n">
        <v>0.0100253846681594</v>
      </c>
      <c r="K342" s="29" t="n">
        <v>72333</v>
      </c>
      <c r="L342" s="29" t="n">
        <v>3567381</v>
      </c>
      <c r="M342" s="29" t="n">
        <v>3639714</v>
      </c>
      <c r="O342" s="19" t="n">
        <f aca="false">AS342/AS349</f>
        <v>0.0100254314592171</v>
      </c>
      <c r="P342" s="29" t="n">
        <f aca="false">ROUND(K349*O342,0)</f>
        <v>72333</v>
      </c>
      <c r="Q342" s="109" t="n">
        <f aca="false">O342-J342</f>
        <v>4.67910576985864E-008</v>
      </c>
      <c r="R342" s="110" t="n">
        <f aca="false">P342-K342</f>
        <v>0</v>
      </c>
      <c r="T342" s="29"/>
      <c r="U342" s="29"/>
      <c r="V342" s="29"/>
      <c r="W342" s="29"/>
      <c r="X342" s="29"/>
      <c r="Y342" s="29"/>
      <c r="Z342" s="29"/>
      <c r="AB342" s="29" t="n">
        <f aca="false">B342+T342</f>
        <v>5549</v>
      </c>
      <c r="AC342" s="29" t="n">
        <f aca="false">C342+U342</f>
        <v>34</v>
      </c>
      <c r="AD342" s="29" t="n">
        <f aca="false">D342+V342+W342</f>
        <v>282.477272727273</v>
      </c>
      <c r="AE342" s="29" t="n">
        <f aca="false">E342+W342</f>
        <v>150.681818181818</v>
      </c>
      <c r="AF342" s="29" t="n">
        <f aca="false">F342+X342</f>
        <v>5</v>
      </c>
      <c r="AG342" s="29" t="n">
        <f aca="false">I342+Y342+0.33*Z342</f>
        <v>11.33</v>
      </c>
      <c r="AI342" s="111" t="n">
        <f aca="false">IF(AC342&gt;0,AB342/AC342,0)</f>
        <v>163.205882352941</v>
      </c>
      <c r="AJ342" s="112" t="n">
        <f aca="false">EXP((((AI342-AI349)/AI350+2)/4-1.9)^3)</f>
        <v>0.0383870773208468</v>
      </c>
      <c r="AK342" s="113" t="n">
        <f aca="false">AB342/AD342</f>
        <v>19.6440582508649</v>
      </c>
      <c r="AL342" s="112" t="n">
        <f aca="false">EXP((((AK342-AK349)/AK350+2)/4-1.9)^3)</f>
        <v>0.0593687204738042</v>
      </c>
      <c r="AM342" s="112" t="n">
        <f aca="false">AE342/AD342</f>
        <v>0.533429881728216</v>
      </c>
      <c r="AN342" s="112" t="n">
        <f aca="false">EXP((((AM342-AM349)/AM350+2)/4-1.9)^3)</f>
        <v>0.0546490104859085</v>
      </c>
      <c r="AO342" s="112" t="n">
        <f aca="false">AF342/AD342</f>
        <v>0.0177005390618714</v>
      </c>
      <c r="AP342" s="112" t="n">
        <f aca="false">EXP((((AO342-AO349)/AO350+2)/4-1.9)^3)</f>
        <v>0.00896041357981302</v>
      </c>
      <c r="AQ342" s="112" t="n">
        <f aca="false">AG342/AD342</f>
        <v>0.0401094215142007</v>
      </c>
      <c r="AR342" s="112" t="n">
        <f aca="false">EXP((((AQ342-AQ349)/AQ350+2)/4-1.9)^3)</f>
        <v>0.0103921377619904</v>
      </c>
      <c r="AS342" s="107" t="n">
        <f aca="false">0.01*AJ342+0.15*AL342+0.24*AN342+0.25*AP342+0.35*AR342</f>
        <v>0.028282292972547</v>
      </c>
    </row>
    <row r="343" customFormat="false" ht="13.8" hidden="false" customHeight="false" outlineLevel="0" collapsed="false">
      <c r="A343" s="28" t="s">
        <v>58</v>
      </c>
      <c r="B343" s="29" t="n">
        <v>7148</v>
      </c>
      <c r="C343" s="29" t="n">
        <v>61</v>
      </c>
      <c r="D343" s="29" t="n">
        <v>310.349777183601</v>
      </c>
      <c r="E343" s="29" t="n">
        <v>156.75924688057</v>
      </c>
      <c r="F343" s="29" t="n">
        <v>1</v>
      </c>
      <c r="G343" s="29" t="n">
        <v>3</v>
      </c>
      <c r="H343" s="29" t="n">
        <v>0</v>
      </c>
      <c r="I343" s="29" t="n">
        <v>3</v>
      </c>
      <c r="J343" s="30" t="n">
        <v>0.012123933729592</v>
      </c>
      <c r="K343" s="29" t="n">
        <v>87474</v>
      </c>
      <c r="L343" s="29" t="n">
        <v>1606122</v>
      </c>
      <c r="M343" s="29" t="n">
        <v>1693596</v>
      </c>
      <c r="O343" s="19" t="n">
        <f aca="false">AS343/AS349</f>
        <v>0.0121239119108902</v>
      </c>
      <c r="P343" s="29" t="n">
        <f aca="false">ROUND(K349*O343,0)</f>
        <v>87474</v>
      </c>
      <c r="Q343" s="109" t="n">
        <f aca="false">O343-J343</f>
        <v>-2.18187017290289E-008</v>
      </c>
      <c r="R343" s="110" t="n">
        <f aca="false">P343-K343</f>
        <v>0</v>
      </c>
      <c r="T343" s="29"/>
      <c r="U343" s="29"/>
      <c r="V343" s="29"/>
      <c r="W343" s="29"/>
      <c r="X343" s="29"/>
      <c r="Y343" s="29"/>
      <c r="Z343" s="29"/>
      <c r="AB343" s="29" t="n">
        <f aca="false">B343+T343</f>
        <v>7148</v>
      </c>
      <c r="AC343" s="29" t="n">
        <f aca="false">C343+U343</f>
        <v>61</v>
      </c>
      <c r="AD343" s="29" t="n">
        <f aca="false">D343+V343+W343</f>
        <v>310.349777183601</v>
      </c>
      <c r="AE343" s="29" t="n">
        <f aca="false">E343+W343</f>
        <v>156.75924688057</v>
      </c>
      <c r="AF343" s="29" t="n">
        <f aca="false">F343+X343</f>
        <v>1</v>
      </c>
      <c r="AG343" s="29" t="n">
        <f aca="false">I343+Y343+0.33*Z343</f>
        <v>3</v>
      </c>
      <c r="AI343" s="111" t="n">
        <f aca="false">IF(AC343&gt;0,AB343/AC343,0)</f>
        <v>117.180327868852</v>
      </c>
      <c r="AJ343" s="112" t="n">
        <f aca="false">EXP((((AI343-AI349)/AI350+2)/4-1.9)^3)</f>
        <v>0.0142006469163363</v>
      </c>
      <c r="AK343" s="113" t="n">
        <f aca="false">AB343/AD343</f>
        <v>23.0320771126937</v>
      </c>
      <c r="AL343" s="112" t="n">
        <f aca="false">EXP((((AK343-AK349)/AK350+2)/4-1.9)^3)</f>
        <v>0.140443905088237</v>
      </c>
      <c r="AM343" s="112" t="n">
        <f aca="false">AE343/AD343</f>
        <v>0.505105073066744</v>
      </c>
      <c r="AN343" s="112" t="n">
        <f aca="false">EXP((((AM343-AM349)/AM350+2)/4-1.9)^3)</f>
        <v>0.0372928169061094</v>
      </c>
      <c r="AO343" s="112" t="n">
        <f aca="false">AF343/AD343</f>
        <v>0.00322217083277752</v>
      </c>
      <c r="AP343" s="112" t="n">
        <f aca="false">EXP((((AO343-AO349)/AO350+2)/4-1.9)^3)</f>
        <v>0.0057592282884138</v>
      </c>
      <c r="AQ343" s="112" t="n">
        <f aca="false">AG343/AD343</f>
        <v>0.00966651249833256</v>
      </c>
      <c r="AR343" s="112" t="n">
        <f aca="false">EXP((((AQ343-AQ349)/AQ350+2)/4-1.9)^3)</f>
        <v>0.00743870360374766</v>
      </c>
      <c r="AS343" s="107" t="n">
        <f aca="false">0.01*AJ343+0.15*AL343+0.24*AN343+0.25*AP343+0.35*AR343</f>
        <v>0.0342022216232803</v>
      </c>
    </row>
    <row r="344" customFormat="false" ht="13.8" hidden="false" customHeight="false" outlineLevel="0" collapsed="false">
      <c r="A344" s="28" t="s">
        <v>59</v>
      </c>
      <c r="B344" s="29" t="n">
        <v>15919</v>
      </c>
      <c r="C344" s="29" t="n">
        <v>73</v>
      </c>
      <c r="D344" s="29" t="n">
        <v>456.492130529898</v>
      </c>
      <c r="E344" s="29" t="n">
        <v>180.956903257171</v>
      </c>
      <c r="F344" s="29" t="n">
        <v>3</v>
      </c>
      <c r="G344" s="29" t="n">
        <v>18</v>
      </c>
      <c r="H344" s="29" t="n">
        <v>3</v>
      </c>
      <c r="I344" s="29" t="n">
        <v>18.99</v>
      </c>
      <c r="J344" s="30" t="n">
        <v>0.0411589213283188</v>
      </c>
      <c r="K344" s="29" t="n">
        <v>296961</v>
      </c>
      <c r="L344" s="29" t="n">
        <v>2069879</v>
      </c>
      <c r="M344" s="29" t="n">
        <v>2366840</v>
      </c>
      <c r="O344" s="19" t="n">
        <f aca="false">AS344/AS349</f>
        <v>0.0411588941441097</v>
      </c>
      <c r="P344" s="29" t="n">
        <f aca="false">ROUND(K349*O344,0)</f>
        <v>296961</v>
      </c>
      <c r="Q344" s="109" t="n">
        <f aca="false">O344-J344</f>
        <v>-2.7184209119846E-008</v>
      </c>
      <c r="R344" s="110" t="n">
        <f aca="false">P344-K344</f>
        <v>0</v>
      </c>
      <c r="T344" s="29"/>
      <c r="U344" s="29"/>
      <c r="V344" s="29"/>
      <c r="W344" s="29"/>
      <c r="X344" s="29"/>
      <c r="Y344" s="29"/>
      <c r="Z344" s="29"/>
      <c r="AB344" s="29" t="n">
        <f aca="false">B344+T344</f>
        <v>15919</v>
      </c>
      <c r="AC344" s="29" t="n">
        <f aca="false">C344+U344</f>
        <v>73</v>
      </c>
      <c r="AD344" s="29" t="n">
        <f aca="false">D344+V344+W344</f>
        <v>456.492130529898</v>
      </c>
      <c r="AE344" s="29" t="n">
        <f aca="false">E344+W344</f>
        <v>180.956903257171</v>
      </c>
      <c r="AF344" s="29" t="n">
        <f aca="false">F344+X344</f>
        <v>3</v>
      </c>
      <c r="AG344" s="29" t="n">
        <f aca="false">I344+Y344+0.33*Z344</f>
        <v>18.99</v>
      </c>
      <c r="AI344" s="111" t="n">
        <f aca="false">IF(AC344&gt;0,AB344/AC344,0)</f>
        <v>218.068493150685</v>
      </c>
      <c r="AJ344" s="112" t="n">
        <f aca="false">EXP((((AI344-AI349)/AI350+2)/4-1.9)^3)</f>
        <v>0.100919506152867</v>
      </c>
      <c r="AK344" s="113" t="n">
        <f aca="false">AB344/AD344</f>
        <v>34.8724521965388</v>
      </c>
      <c r="AL344" s="112" t="n">
        <f aca="false">EXP((((AK344-AK349)/AK350+2)/4-1.9)^3)</f>
        <v>0.721947975171245</v>
      </c>
      <c r="AM344" s="112" t="n">
        <f aca="false">AE344/AD344</f>
        <v>0.396407497862263</v>
      </c>
      <c r="AN344" s="112" t="n">
        <f aca="false">EXP((((AM344-AM349)/AM350+2)/4-1.9)^3)</f>
        <v>0.00631552170842574</v>
      </c>
      <c r="AO344" s="112" t="n">
        <f aca="false">AF344/AD344</f>
        <v>0.00657185480178506</v>
      </c>
      <c r="AP344" s="112" t="n">
        <f aca="false">EXP((((AO344-AO349)/AO350+2)/4-1.9)^3)</f>
        <v>0.00639438622156915</v>
      </c>
      <c r="AQ344" s="112" t="n">
        <f aca="false">AG344/AD344</f>
        <v>0.0415998408952994</v>
      </c>
      <c r="AR344" s="112" t="n">
        <f aca="false">EXP((((AQ344-AQ349)/AQ350+2)/4-1.9)^3)</f>
        <v>0.0105593961890265</v>
      </c>
      <c r="AS344" s="107" t="n">
        <f aca="false">0.01*AJ344+0.15*AL344+0.24*AN344+0.25*AP344+0.35*AR344</f>
        <v>0.116111501768789</v>
      </c>
    </row>
    <row r="345" customFormat="false" ht="13.8" hidden="false" customHeight="false" outlineLevel="0" collapsed="false">
      <c r="A345" s="28" t="s">
        <v>60</v>
      </c>
      <c r="B345" s="29" t="n">
        <v>4588</v>
      </c>
      <c r="C345" s="29" t="n">
        <v>31</v>
      </c>
      <c r="D345" s="29" t="n">
        <v>342.522727272727</v>
      </c>
      <c r="E345" s="29" t="n">
        <v>194.795454545455</v>
      </c>
      <c r="F345" s="29" t="n">
        <v>32</v>
      </c>
      <c r="G345" s="29" t="n">
        <v>35</v>
      </c>
      <c r="H345" s="29" t="n">
        <v>-8</v>
      </c>
      <c r="I345" s="29" t="n">
        <v>32.36</v>
      </c>
      <c r="J345" s="30" t="n">
        <v>0.0152191584597889</v>
      </c>
      <c r="K345" s="29" t="n">
        <v>109806</v>
      </c>
      <c r="L345" s="29" t="n">
        <v>1920187</v>
      </c>
      <c r="M345" s="29" t="n">
        <v>2029993</v>
      </c>
      <c r="O345" s="19" t="n">
        <f aca="false">AS345/AS349</f>
        <v>0.0152191474621067</v>
      </c>
      <c r="P345" s="29" t="n">
        <f aca="false">ROUND(K349*O345,0)</f>
        <v>109806</v>
      </c>
      <c r="Q345" s="109" t="n">
        <f aca="false">O345-J345</f>
        <v>-1.09976821711932E-008</v>
      </c>
      <c r="R345" s="110" t="n">
        <f aca="false">P345-K345</f>
        <v>0</v>
      </c>
      <c r="T345" s="29"/>
      <c r="U345" s="29"/>
      <c r="V345" s="29"/>
      <c r="W345" s="29"/>
      <c r="X345" s="29"/>
      <c r="Y345" s="29"/>
      <c r="Z345" s="29"/>
      <c r="AB345" s="29" t="n">
        <f aca="false">B345+T345</f>
        <v>4588</v>
      </c>
      <c r="AC345" s="29" t="n">
        <f aca="false">C345+U345</f>
        <v>31</v>
      </c>
      <c r="AD345" s="29" t="n">
        <f aca="false">D345+V345+W345</f>
        <v>342.522727272727</v>
      </c>
      <c r="AE345" s="29" t="n">
        <f aca="false">E345+W345</f>
        <v>194.795454545455</v>
      </c>
      <c r="AF345" s="29" t="n">
        <f aca="false">F345+X345</f>
        <v>32</v>
      </c>
      <c r="AG345" s="29" t="n">
        <f aca="false">I345+Y345+0.33*Z345</f>
        <v>32.36</v>
      </c>
      <c r="AI345" s="111" t="n">
        <f aca="false">IF(AC345&gt;0,AB345/AC345,0)</f>
        <v>148</v>
      </c>
      <c r="AJ345" s="112" t="n">
        <f aca="false">EXP((((AI345-AI349)/AI350+2)/4-1.9)^3)</f>
        <v>0.0281791103195128</v>
      </c>
      <c r="AK345" s="113" t="n">
        <f aca="false">AB345/AD345</f>
        <v>13.3947316037423</v>
      </c>
      <c r="AL345" s="112" t="n">
        <f aca="false">EXP((((AK345-AK349)/AK350+2)/4-1.9)^3)</f>
        <v>0.006669022460823</v>
      </c>
      <c r="AM345" s="112" t="n">
        <f aca="false">AE345/AD345</f>
        <v>0.568708114922699</v>
      </c>
      <c r="AN345" s="112" t="n">
        <f aca="false">EXP((((AM345-AM349)/AM350+2)/4-1.9)^3)</f>
        <v>0.0842625559211298</v>
      </c>
      <c r="AO345" s="112" t="n">
        <f aca="false">AF345/AD345</f>
        <v>0.0934244575675138</v>
      </c>
      <c r="AP345" s="112" t="n">
        <f aca="false">EXP((((AO345-AO349)/AO350+2)/4-1.9)^3)</f>
        <v>0.0602799805953078</v>
      </c>
      <c r="AQ345" s="112" t="n">
        <f aca="false">AG345/AD345</f>
        <v>0.0944754827151483</v>
      </c>
      <c r="AR345" s="112" t="n">
        <f aca="false">EXP((((AQ345-AQ349)/AQ350+2)/4-1.9)^3)</f>
        <v>0.0181682803777326</v>
      </c>
      <c r="AS345" s="107" t="n">
        <f aca="false">0.01*AJ345+0.15*AL345+0.24*AN345+0.25*AP345+0.35*AR345</f>
        <v>0.0429340511744231</v>
      </c>
    </row>
    <row r="346" customFormat="false" ht="13.8" hidden="false" customHeight="false" outlineLevel="0" collapsed="false">
      <c r="A346" s="28" t="s">
        <v>61</v>
      </c>
      <c r="B346" s="29" t="n">
        <v>4942</v>
      </c>
      <c r="C346" s="29" t="n">
        <v>23</v>
      </c>
      <c r="D346" s="29" t="n">
        <v>243.068181818182</v>
      </c>
      <c r="E346" s="29" t="n">
        <v>147.409090909091</v>
      </c>
      <c r="F346" s="29" t="n">
        <v>6</v>
      </c>
      <c r="G346" s="29" t="n">
        <v>11</v>
      </c>
      <c r="H346" s="29" t="n">
        <v>13</v>
      </c>
      <c r="I346" s="29" t="n">
        <v>15.29</v>
      </c>
      <c r="J346" s="30" t="n">
        <v>0.0176136194323342</v>
      </c>
      <c r="K346" s="29" t="n">
        <v>127082</v>
      </c>
      <c r="L346" s="29" t="n">
        <v>1161695</v>
      </c>
      <c r="M346" s="29" t="n">
        <v>1288777</v>
      </c>
      <c r="O346" s="19" t="n">
        <f aca="false">AS346/AS349</f>
        <v>0.0176135496845209</v>
      </c>
      <c r="P346" s="29" t="n">
        <f aca="false">ROUND(K349*O346,0)</f>
        <v>127081</v>
      </c>
      <c r="Q346" s="109" t="n">
        <f aca="false">O346-J346</f>
        <v>-6.97478132888341E-008</v>
      </c>
      <c r="R346" s="110" t="n">
        <f aca="false">P346-K346</f>
        <v>-1</v>
      </c>
      <c r="T346" s="29"/>
      <c r="U346" s="29"/>
      <c r="V346" s="29"/>
      <c r="W346" s="29"/>
      <c r="X346" s="29"/>
      <c r="Y346" s="29"/>
      <c r="Z346" s="29"/>
      <c r="AB346" s="29" t="n">
        <f aca="false">B346+T346</f>
        <v>4942</v>
      </c>
      <c r="AC346" s="29" t="n">
        <f aca="false">C346+U346</f>
        <v>23</v>
      </c>
      <c r="AD346" s="29" t="n">
        <f aca="false">D346+V346+W346</f>
        <v>243.068181818182</v>
      </c>
      <c r="AE346" s="29" t="n">
        <f aca="false">E346+W346</f>
        <v>147.409090909091</v>
      </c>
      <c r="AF346" s="29" t="n">
        <f aca="false">F346+X346</f>
        <v>6</v>
      </c>
      <c r="AG346" s="29" t="n">
        <f aca="false">I346+Y346+0.33*Z346</f>
        <v>15.29</v>
      </c>
      <c r="AI346" s="111" t="n">
        <f aca="false">IF(AC346&gt;0,AB346/AC346,0)</f>
        <v>214.869565217391</v>
      </c>
      <c r="AJ346" s="112" t="n">
        <f aca="false">EXP((((AI346-AI349)/AI350+2)/4-1.9)^3)</f>
        <v>0.0959726494362189</v>
      </c>
      <c r="AK346" s="113" t="n">
        <f aca="false">AB346/AD346</f>
        <v>20.3317438055166</v>
      </c>
      <c r="AL346" s="112" t="n">
        <f aca="false">EXP((((AK346-AK349)/AK350+2)/4-1.9)^3)</f>
        <v>0.0719222769588851</v>
      </c>
      <c r="AM346" s="112" t="n">
        <f aca="false">AE346/AD346</f>
        <v>0.606451612903226</v>
      </c>
      <c r="AN346" s="112" t="n">
        <f aca="false">EXP((((AM346-AM349)/AM350+2)/4-1.9)^3)</f>
        <v>0.12737310114993</v>
      </c>
      <c r="AO346" s="112" t="n">
        <f aca="false">AF346/AD346</f>
        <v>0.0246844319775596</v>
      </c>
      <c r="AP346" s="112" t="n">
        <f aca="false">EXP((((AO346-AO349)/AO350+2)/4-1.9)^3)</f>
        <v>0.0109866627124722</v>
      </c>
      <c r="AQ346" s="112" t="n">
        <f aca="false">AG346/AD346</f>
        <v>0.0629041608228144</v>
      </c>
      <c r="AR346" s="112" t="n">
        <f aca="false">EXP((((AQ346-AQ349)/AQ350+2)/4-1.9)^3)</f>
        <v>0.0132128954483304</v>
      </c>
      <c r="AS346" s="107" t="n">
        <f aca="false">0.01*AJ346+0.15*AL346+0.24*AN346+0.25*AP346+0.35*AR346</f>
        <v>0.0496887913992119</v>
      </c>
    </row>
    <row r="347" customFormat="false" ht="13.8" hidden="false" customHeight="false" outlineLevel="0" collapsed="false">
      <c r="A347" s="28" t="s">
        <v>62</v>
      </c>
      <c r="B347" s="29" t="n">
        <v>4940</v>
      </c>
      <c r="C347" s="29" t="n">
        <v>35</v>
      </c>
      <c r="D347" s="29" t="n">
        <v>313.511363636364</v>
      </c>
      <c r="E347" s="29" t="n">
        <v>142.002272727273</v>
      </c>
      <c r="F347" s="29" t="n">
        <v>17</v>
      </c>
      <c r="G347" s="29" t="n">
        <v>23</v>
      </c>
      <c r="H347" s="29" t="n">
        <v>17</v>
      </c>
      <c r="I347" s="29" t="n">
        <v>28.61</v>
      </c>
      <c r="J347" s="30" t="n">
        <v>0.00676730443653036</v>
      </c>
      <c r="K347" s="29" t="n">
        <v>48826</v>
      </c>
      <c r="L347" s="29" t="n">
        <v>716709</v>
      </c>
      <c r="M347" s="29" t="n">
        <v>765535</v>
      </c>
      <c r="O347" s="19" t="n">
        <f aca="false">AS347/AS349</f>
        <v>0.00676717060833666</v>
      </c>
      <c r="P347" s="29" t="n">
        <f aca="false">ROUND(K349*O347,0)</f>
        <v>48825</v>
      </c>
      <c r="Q347" s="109" t="n">
        <f aca="false">O347-J347</f>
        <v>-1.33828193696166E-007</v>
      </c>
      <c r="R347" s="110" t="n">
        <f aca="false">P347-K347</f>
        <v>-1</v>
      </c>
      <c r="T347" s="29"/>
      <c r="U347" s="29"/>
      <c r="V347" s="29"/>
      <c r="W347" s="29"/>
      <c r="X347" s="29"/>
      <c r="Y347" s="29"/>
      <c r="Z347" s="29"/>
      <c r="AB347" s="29" t="n">
        <f aca="false">B347+T347</f>
        <v>4940</v>
      </c>
      <c r="AC347" s="29" t="n">
        <f aca="false">C347+U347</f>
        <v>35</v>
      </c>
      <c r="AD347" s="29" t="n">
        <f aca="false">D347+V347+W347</f>
        <v>313.511363636364</v>
      </c>
      <c r="AE347" s="29" t="n">
        <f aca="false">E347+W347</f>
        <v>142.002272727273</v>
      </c>
      <c r="AF347" s="29" t="n">
        <f aca="false">F347+X347</f>
        <v>17</v>
      </c>
      <c r="AG347" s="29" t="n">
        <f aca="false">I347+Y347+0.33*Z347</f>
        <v>28.61</v>
      </c>
      <c r="AI347" s="111" t="n">
        <f aca="false">IF(AC347&gt;0,AB347/AC347,0)</f>
        <v>141.142857142857</v>
      </c>
      <c r="AJ347" s="112" t="n">
        <f aca="false">EXP((((AI347-AI349)/AI350+2)/4-1.9)^3)</f>
        <v>0.024361579563848</v>
      </c>
      <c r="AK347" s="113" t="n">
        <f aca="false">AB347/AD347</f>
        <v>15.7570046032839</v>
      </c>
      <c r="AL347" s="112" t="n">
        <f aca="false">EXP((((AK347-AK349)/AK350+2)/4-1.9)^3)</f>
        <v>0.0168155610716245</v>
      </c>
      <c r="AM347" s="112" t="n">
        <f aca="false">AE347/AD347</f>
        <v>0.452941389684295</v>
      </c>
      <c r="AN347" s="112" t="n">
        <f aca="false">EXP((((AM347-AM349)/AM350+2)/4-1.9)^3)</f>
        <v>0.0169473078973283</v>
      </c>
      <c r="AO347" s="112" t="n">
        <f aca="false">AF347/AD347</f>
        <v>0.054224509768386</v>
      </c>
      <c r="AP347" s="112" t="n">
        <f aca="false">EXP((((AO347-AO349)/AO350+2)/4-1.9)^3)</f>
        <v>0.0243878363264267</v>
      </c>
      <c r="AQ347" s="112" t="n">
        <f aca="false">AG347/AD347</f>
        <v>0.0912566602631484</v>
      </c>
      <c r="AR347" s="112" t="n">
        <f aca="false">EXP((((AQ347-AQ349)/AQ350+2)/4-1.9)^3)</f>
        <v>0.017600849030357</v>
      </c>
      <c r="AS347" s="107" t="n">
        <f aca="false">0.01*AJ347+0.15*AL347+0.24*AN347+0.25*AP347+0.35*AR347</f>
        <v>0.0190905600939725</v>
      </c>
    </row>
    <row r="348" customFormat="false" ht="13.8" hidden="false" customHeight="false" outlineLevel="0" collapsed="false">
      <c r="A348" s="37" t="s">
        <v>63</v>
      </c>
      <c r="B348" s="38" t="n">
        <v>5735</v>
      </c>
      <c r="C348" s="38" t="n">
        <v>30</v>
      </c>
      <c r="D348" s="38" t="n">
        <v>305.530303030303</v>
      </c>
      <c r="E348" s="38" t="n">
        <v>141.689393939394</v>
      </c>
      <c r="F348" s="38" t="n">
        <v>18</v>
      </c>
      <c r="G348" s="38" t="n">
        <v>32</v>
      </c>
      <c r="H348" s="38" t="n">
        <v>8</v>
      </c>
      <c r="I348" s="38" t="n">
        <v>34.64</v>
      </c>
      <c r="J348" s="39" t="n">
        <v>0.00952129491606705</v>
      </c>
      <c r="K348" s="38" t="n">
        <v>68696</v>
      </c>
      <c r="L348" s="38" t="n">
        <v>873388</v>
      </c>
      <c r="M348" s="38" t="n">
        <v>942084</v>
      </c>
      <c r="O348" s="19" t="n">
        <f aca="false">AS348/AS349</f>
        <v>0.00952129219455883</v>
      </c>
      <c r="P348" s="29" t="n">
        <f aca="false">ROUND(K349*O348,0)</f>
        <v>68696</v>
      </c>
      <c r="Q348" s="109" t="n">
        <f aca="false">O348-J348</f>
        <v>-2.72150822017148E-009</v>
      </c>
      <c r="R348" s="110" t="n">
        <f aca="false">P348-K348</f>
        <v>0</v>
      </c>
      <c r="T348" s="29"/>
      <c r="U348" s="29"/>
      <c r="V348" s="29"/>
      <c r="W348" s="29"/>
      <c r="X348" s="29"/>
      <c r="Y348" s="29"/>
      <c r="Z348" s="29"/>
      <c r="AB348" s="29" t="n">
        <f aca="false">B348+T348</f>
        <v>5735</v>
      </c>
      <c r="AC348" s="29" t="n">
        <f aca="false">C348+U348</f>
        <v>30</v>
      </c>
      <c r="AD348" s="29" t="n">
        <f aca="false">D348+V348+W348</f>
        <v>305.530303030303</v>
      </c>
      <c r="AE348" s="29" t="n">
        <f aca="false">E348+W348</f>
        <v>141.689393939394</v>
      </c>
      <c r="AF348" s="29" t="n">
        <f aca="false">F348+X348</f>
        <v>18</v>
      </c>
      <c r="AG348" s="29" t="n">
        <f aca="false">I348+Y348+0.33*Z348</f>
        <v>34.64</v>
      </c>
      <c r="AI348" s="111" t="n">
        <f aca="false">IF(AC348&gt;0,AB348/AC348,0)</f>
        <v>191.166666666667</v>
      </c>
      <c r="AJ348" s="112" t="n">
        <f aca="false">EXP((((AI348-AI349)/AI350+2)/4-1.9)^3)</f>
        <v>0.064624489186439</v>
      </c>
      <c r="AK348" s="113" t="n">
        <f aca="false">AB348/AD348</f>
        <v>18.7706422018349</v>
      </c>
      <c r="AL348" s="112" t="n">
        <f aca="false">EXP((((AK348-AK349)/AK350+2)/4-1.9)^3)</f>
        <v>0.0459244128011795</v>
      </c>
      <c r="AM348" s="112" t="n">
        <f aca="false">AE348/AD348</f>
        <v>0.463749070171089</v>
      </c>
      <c r="AN348" s="112" t="n">
        <f aca="false">EXP((((AM348-AM349)/AM350+2)/4-1.9)^3)</f>
        <v>0.0201429748423012</v>
      </c>
      <c r="AO348" s="112" t="n">
        <f aca="false">AF348/AD348</f>
        <v>0.058913959831391</v>
      </c>
      <c r="AP348" s="112" t="n">
        <f aca="false">EXP((((AO348-AO349)/AO350+2)/4-1.9)^3)</f>
        <v>0.0274208167763676</v>
      </c>
      <c r="AQ348" s="112" t="n">
        <f aca="false">AG348/AD348</f>
        <v>0.113376642697744</v>
      </c>
      <c r="AR348" s="112" t="n">
        <f aca="false">EXP((((AQ348-AQ349)/AQ350+2)/4-1.9)^3)</f>
        <v>0.0218161812565615</v>
      </c>
      <c r="AS348" s="107" t="n">
        <f aca="false">0.01*AJ348+0.15*AL348+0.24*AN348+0.25*AP348+0.35*AR348</f>
        <v>0.026860088408082</v>
      </c>
    </row>
    <row r="349" customFormat="false" ht="13.8" hidden="false" customHeight="false" outlineLevel="0" collapsed="false">
      <c r="A349" s="46" t="s">
        <v>66</v>
      </c>
      <c r="B349" s="47" t="n">
        <v>245550</v>
      </c>
      <c r="C349" s="47" t="n">
        <v>1297</v>
      </c>
      <c r="D349" s="47" t="n">
        <v>13522.6933677686</v>
      </c>
      <c r="E349" s="47" t="n">
        <v>7526.93677685951</v>
      </c>
      <c r="F349" s="47" t="n">
        <v>1911</v>
      </c>
      <c r="G349" s="47" t="n">
        <v>4608</v>
      </c>
      <c r="H349" s="47" t="n">
        <v>1023</v>
      </c>
      <c r="I349" s="47" t="n">
        <v>4945.59</v>
      </c>
      <c r="J349" s="47" t="n">
        <v>1</v>
      </c>
      <c r="K349" s="47" t="n">
        <v>7214985</v>
      </c>
      <c r="L349" s="47" t="n">
        <v>137084697</v>
      </c>
      <c r="M349" s="47" t="n">
        <v>144299682</v>
      </c>
      <c r="O349" s="114" t="n">
        <f aca="false">SUM(O324:O348)</f>
        <v>1</v>
      </c>
      <c r="P349" s="115" t="n">
        <f aca="false">SUM(P324:P348)</f>
        <v>7214983</v>
      </c>
      <c r="Q349" s="116" t="n">
        <f aca="false">O349-J351</f>
        <v>1</v>
      </c>
      <c r="R349" s="117" t="n">
        <f aca="false">P349-K349</f>
        <v>-2</v>
      </c>
      <c r="AI349" s="118" t="n">
        <f aca="false">AVERAGE(AI324:AI348)</f>
        <v>190.891287886829</v>
      </c>
      <c r="AJ349" s="119"/>
      <c r="AK349" s="120" t="n">
        <f aca="false">AVERAGE(AK324:AK348)</f>
        <v>19.9269145277085</v>
      </c>
      <c r="AL349" s="119"/>
      <c r="AM349" s="119" t="n">
        <f aca="false">AVERAGE(AM324:AM348)</f>
        <v>0.546255868022372</v>
      </c>
      <c r="AN349" s="119"/>
      <c r="AO349" s="119" t="n">
        <f aca="false">AVERAGE(AO324:AO348)</f>
        <v>0.0965361998541458</v>
      </c>
      <c r="AP349" s="119"/>
      <c r="AQ349" s="119" t="n">
        <f aca="false">AVERAGE(AQ324:AQ348)</f>
        <v>0.239581897934124</v>
      </c>
      <c r="AR349" s="119"/>
      <c r="AS349" s="107" t="n">
        <f aca="false">SUM(AS324:AS348)</f>
        <v>2.82105494288179</v>
      </c>
    </row>
    <row r="350" customFormat="false" ht="13.8" hidden="false" customHeight="false" outlineLevel="0" collapsed="false">
      <c r="A350" s="57" t="s">
        <v>67</v>
      </c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AI350" s="58" t="n">
        <f aca="false">_xlfn.STDEV.P(AI324:AI348)</f>
        <v>83.6205649443359</v>
      </c>
      <c r="AK350" s="59" t="n">
        <f aca="false">_xlfn.STDEV.P(AK324:AK348)</f>
        <v>5.24846548992121</v>
      </c>
      <c r="AM350" s="27" t="n">
        <f aca="false">_xlfn.STDEV.P(AM324:AM348)</f>
        <v>0.118055863697527</v>
      </c>
      <c r="AO350" s="27" t="n">
        <f aca="false">_xlfn.STDEV.P(AO324:AO348)</f>
        <v>0.0711920455783312</v>
      </c>
      <c r="AP350" s="27"/>
      <c r="AQ350" s="27" t="n">
        <f aca="false">_xlfn.STDEV.P(AQ324:AQ348)</f>
        <v>0.192480558339643</v>
      </c>
      <c r="AS350" s="27"/>
    </row>
    <row r="351" customFormat="false" ht="13.8" hidden="false" customHeight="false" outlineLevel="0" collapsed="false">
      <c r="A351" s="57" t="s">
        <v>166</v>
      </c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</row>
    <row r="352" customFormat="false" ht="13.8" hidden="false" customHeight="false" outlineLevel="0" collapsed="false">
      <c r="A352" s="64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</row>
    <row r="353" customFormat="false" ht="13.8" hidden="false" customHeight="false" outlineLevel="0" collapsed="false">
      <c r="A353" s="6" t="s">
        <v>176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customFormat="false" ht="13.8" hidden="false" customHeight="false" outlineLevel="0" collapsed="false">
      <c r="A354" s="6" t="s">
        <v>177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customFormat="false" ht="13.8" hidden="false" customHeight="false" outlineLevel="0" collapsed="false">
      <c r="A355" s="66"/>
      <c r="B355" s="66"/>
      <c r="C355" s="66"/>
      <c r="D355" s="66"/>
      <c r="E355" s="66"/>
      <c r="F355" s="66"/>
      <c r="G355" s="66"/>
      <c r="H355" s="66"/>
      <c r="I355" s="66"/>
    </row>
    <row r="356" customFormat="false" ht="13.8" hidden="false" customHeight="true" outlineLevel="0" collapsed="false">
      <c r="A356" s="7" t="s">
        <v>8</v>
      </c>
      <c r="B356" s="8" t="s">
        <v>9</v>
      </c>
      <c r="C356" s="8"/>
      <c r="D356" s="8"/>
      <c r="E356" s="8"/>
      <c r="F356" s="8"/>
      <c r="G356" s="8"/>
      <c r="H356" s="8"/>
      <c r="I356" s="8"/>
      <c r="J356" s="7" t="s">
        <v>10</v>
      </c>
      <c r="K356" s="7" t="s">
        <v>11</v>
      </c>
      <c r="L356" s="7" t="s">
        <v>12</v>
      </c>
      <c r="M356" s="7" t="s">
        <v>13</v>
      </c>
      <c r="O356" s="7" t="s">
        <v>14</v>
      </c>
      <c r="P356" s="7" t="s">
        <v>15</v>
      </c>
      <c r="Q356" s="7" t="s">
        <v>16</v>
      </c>
      <c r="R356" s="7" t="s">
        <v>17</v>
      </c>
      <c r="T356" s="99" t="s">
        <v>18</v>
      </c>
      <c r="U356" s="99"/>
      <c r="V356" s="99"/>
      <c r="W356" s="99"/>
      <c r="X356" s="99"/>
      <c r="Y356" s="99"/>
      <c r="Z356" s="99"/>
      <c r="AB356" s="99" t="s">
        <v>19</v>
      </c>
      <c r="AC356" s="99"/>
      <c r="AD356" s="99"/>
      <c r="AE356" s="99"/>
      <c r="AF356" s="99"/>
      <c r="AG356" s="99"/>
      <c r="AI356" s="100" t="s">
        <v>20</v>
      </c>
      <c r="AJ356" s="100"/>
      <c r="AK356" s="100" t="s">
        <v>21</v>
      </c>
      <c r="AL356" s="100"/>
      <c r="AM356" s="100" t="s">
        <v>22</v>
      </c>
      <c r="AN356" s="100"/>
      <c r="AO356" s="101" t="s">
        <v>23</v>
      </c>
      <c r="AP356" s="101"/>
      <c r="AQ356" s="100" t="s">
        <v>24</v>
      </c>
      <c r="AR356" s="100"/>
      <c r="AS356" s="102" t="s">
        <v>25</v>
      </c>
    </row>
    <row r="357" customFormat="false" ht="43.35" hidden="false" customHeight="false" outlineLevel="0" collapsed="false">
      <c r="A357" s="7"/>
      <c r="B357" s="14" t="s">
        <v>178</v>
      </c>
      <c r="C357" s="14" t="s">
        <v>179</v>
      </c>
      <c r="D357" s="14" t="s">
        <v>180</v>
      </c>
      <c r="E357" s="14" t="s">
        <v>181</v>
      </c>
      <c r="F357" s="14" t="s">
        <v>182</v>
      </c>
      <c r="G357" s="14" t="s">
        <v>183</v>
      </c>
      <c r="H357" s="14" t="s">
        <v>184</v>
      </c>
      <c r="I357" s="7" t="s">
        <v>33</v>
      </c>
      <c r="J357" s="7"/>
      <c r="K357" s="7"/>
      <c r="L357" s="7"/>
      <c r="M357" s="7"/>
      <c r="O357" s="7"/>
      <c r="P357" s="7"/>
      <c r="Q357" s="7"/>
      <c r="R357" s="7"/>
      <c r="T357" s="14" t="s">
        <v>26</v>
      </c>
      <c r="U357" s="14" t="s">
        <v>27</v>
      </c>
      <c r="V357" s="14" t="s">
        <v>34</v>
      </c>
      <c r="W357" s="14" t="s">
        <v>29</v>
      </c>
      <c r="X357" s="14" t="s">
        <v>30</v>
      </c>
      <c r="Y357" s="14" t="s">
        <v>31</v>
      </c>
      <c r="Z357" s="103" t="s">
        <v>32</v>
      </c>
      <c r="AB357" s="14" t="s">
        <v>26</v>
      </c>
      <c r="AC357" s="14" t="s">
        <v>27</v>
      </c>
      <c r="AD357" s="14" t="s">
        <v>35</v>
      </c>
      <c r="AE357" s="14" t="s">
        <v>29</v>
      </c>
      <c r="AF357" s="14" t="s">
        <v>30</v>
      </c>
      <c r="AG357" s="103" t="s">
        <v>31</v>
      </c>
      <c r="AI357" s="100" t="s">
        <v>36</v>
      </c>
      <c r="AJ357" s="101" t="s">
        <v>37</v>
      </c>
      <c r="AK357" s="100" t="s">
        <v>36</v>
      </c>
      <c r="AL357" s="101" t="s">
        <v>37</v>
      </c>
      <c r="AM357" s="100" t="s">
        <v>36</v>
      </c>
      <c r="AN357" s="101" t="s">
        <v>37</v>
      </c>
      <c r="AO357" s="100" t="s">
        <v>36</v>
      </c>
      <c r="AP357" s="101" t="s">
        <v>37</v>
      </c>
      <c r="AQ357" s="100" t="s">
        <v>36</v>
      </c>
      <c r="AR357" s="101" t="s">
        <v>37</v>
      </c>
      <c r="AS357" s="101" t="s">
        <v>38</v>
      </c>
    </row>
    <row r="358" customFormat="false" ht="13.8" hidden="false" customHeight="false" outlineLevel="0" collapsed="false">
      <c r="A358" s="17" t="s">
        <v>39</v>
      </c>
      <c r="B358" s="18" t="n">
        <v>24138</v>
      </c>
      <c r="C358" s="18" t="n">
        <v>65</v>
      </c>
      <c r="D358" s="18" t="n">
        <v>1624.79318181818</v>
      </c>
      <c r="E358" s="18" t="n">
        <v>895.122727272727</v>
      </c>
      <c r="F358" s="18" t="n">
        <v>418</v>
      </c>
      <c r="G358" s="18" t="n">
        <v>1010</v>
      </c>
      <c r="H358" s="18" t="n">
        <v>266</v>
      </c>
      <c r="I358" s="18" t="n">
        <v>1097.78</v>
      </c>
      <c r="J358" s="19" t="n">
        <v>0.164918228985385</v>
      </c>
      <c r="K358" s="18" t="n">
        <v>1081711</v>
      </c>
      <c r="L358" s="18" t="n">
        <v>25750219</v>
      </c>
      <c r="M358" s="18" t="n">
        <v>26831930</v>
      </c>
      <c r="O358" s="19" t="n">
        <f aca="false">AS358/AS383</f>
        <v>0.164918228985385</v>
      </c>
      <c r="P358" s="18" t="n">
        <f aca="false">ROUND(K383*O358,0)</f>
        <v>1081711</v>
      </c>
      <c r="Q358" s="104" t="n">
        <f aca="false">O358-J358</f>
        <v>0</v>
      </c>
      <c r="R358" s="105" t="n">
        <f aca="false">P358-K358</f>
        <v>0</v>
      </c>
      <c r="T358" s="18"/>
      <c r="U358" s="18"/>
      <c r="V358" s="18"/>
      <c r="W358" s="18"/>
      <c r="X358" s="18"/>
      <c r="Y358" s="18"/>
      <c r="Z358" s="18"/>
      <c r="AB358" s="18" t="n">
        <f aca="false">B358+T358</f>
        <v>24138</v>
      </c>
      <c r="AC358" s="18" t="n">
        <f aca="false">C358+U358</f>
        <v>65</v>
      </c>
      <c r="AD358" s="18" t="n">
        <f aca="false">D358+V358+W358</f>
        <v>1624.79318181818</v>
      </c>
      <c r="AE358" s="18" t="n">
        <f aca="false">E358+W358</f>
        <v>895.122727272727</v>
      </c>
      <c r="AF358" s="18" t="n">
        <f aca="false">F358+X358</f>
        <v>418</v>
      </c>
      <c r="AG358" s="18" t="n">
        <f aca="false">I358+Y358+0.33*Z358</f>
        <v>1097.78</v>
      </c>
      <c r="AI358" s="106" t="n">
        <f aca="false">IF(AC358&gt;0,AB358/AC358,0)</f>
        <v>371.353846153846</v>
      </c>
      <c r="AJ358" s="107" t="n">
        <f aca="false">EXP((((AI358-AI383)/AI384+2)/4-1.9)^3)</f>
        <v>0.500655142368892</v>
      </c>
      <c r="AK358" s="108" t="n">
        <f aca="false">AB358/AD358</f>
        <v>14.8560446154685</v>
      </c>
      <c r="AL358" s="107" t="n">
        <f aca="false">EXP((((AK358-AK383)/AK384+2)/4-1.9)^3)</f>
        <v>0.0123230538212215</v>
      </c>
      <c r="AM358" s="107" t="n">
        <f aca="false">AE358/AD358</f>
        <v>0.55091487168297</v>
      </c>
      <c r="AN358" s="107" t="n">
        <f aca="false">EXP((((AM358-AM383)/AM384+2)/4-1.9)^3)</f>
        <v>0.091146365550174</v>
      </c>
      <c r="AO358" s="107" t="n">
        <f aca="false">AF358/AD358</f>
        <v>0.257263511859551</v>
      </c>
      <c r="AP358" s="107" t="n">
        <f aca="false">EXP((((AO358-AO383)/AO384+2)/4-1.9)^3)</f>
        <v>0.664891468029081</v>
      </c>
      <c r="AQ358" s="107" t="n">
        <f aca="false">AG358/AD358</f>
        <v>0.67564291399325</v>
      </c>
      <c r="AR358" s="107" t="n">
        <f aca="false">EXP((((AQ358-AQ383)/AQ384+2)/4-1.9)^3)</f>
        <v>0.772487746163435</v>
      </c>
      <c r="AS358" s="107" t="n">
        <f aca="false">0.01*AJ358+0.15*AL358+0.24*AN358+0.25*AP358+0.35*AR358</f>
        <v>0.465323715393386</v>
      </c>
    </row>
    <row r="359" customFormat="false" ht="13.8" hidden="false" customHeight="false" outlineLevel="0" collapsed="false">
      <c r="A359" s="28" t="s">
        <v>40</v>
      </c>
      <c r="B359" s="29" t="n">
        <v>18588</v>
      </c>
      <c r="C359" s="29" t="n">
        <v>38</v>
      </c>
      <c r="D359" s="29" t="n">
        <v>1692.47727272727</v>
      </c>
      <c r="E359" s="29" t="n">
        <v>1011.56818181818</v>
      </c>
      <c r="F359" s="29" t="n">
        <v>341</v>
      </c>
      <c r="G359" s="29" t="n">
        <v>718</v>
      </c>
      <c r="H359" s="29" t="n">
        <v>204</v>
      </c>
      <c r="I359" s="29" t="n">
        <v>785.32</v>
      </c>
      <c r="J359" s="30" t="n">
        <v>0.102821159511617</v>
      </c>
      <c r="K359" s="29" t="n">
        <v>674412</v>
      </c>
      <c r="L359" s="29" t="n">
        <v>16103330</v>
      </c>
      <c r="M359" s="29" t="n">
        <v>16777742</v>
      </c>
      <c r="O359" s="19" t="n">
        <f aca="false">AS359/AS383</f>
        <v>0.102821159511617</v>
      </c>
      <c r="P359" s="29" t="n">
        <f aca="false">ROUND(K383*O359,0)</f>
        <v>674412</v>
      </c>
      <c r="Q359" s="109" t="n">
        <f aca="false">O359-J359</f>
        <v>0</v>
      </c>
      <c r="R359" s="110" t="n">
        <f aca="false">P359-K359</f>
        <v>0</v>
      </c>
      <c r="T359" s="29"/>
      <c r="U359" s="29"/>
      <c r="V359" s="29"/>
      <c r="W359" s="29"/>
      <c r="X359" s="29"/>
      <c r="Y359" s="29"/>
      <c r="Z359" s="29"/>
      <c r="AB359" s="29" t="n">
        <f aca="false">B359+T359</f>
        <v>18588</v>
      </c>
      <c r="AC359" s="29" t="n">
        <f aca="false">C359+U359</f>
        <v>38</v>
      </c>
      <c r="AD359" s="29" t="n">
        <f aca="false">D359+V359+W359</f>
        <v>1692.47727272727</v>
      </c>
      <c r="AE359" s="29" t="n">
        <f aca="false">E359+W359</f>
        <v>1011.56818181818</v>
      </c>
      <c r="AF359" s="29" t="n">
        <f aca="false">F359+X359</f>
        <v>341</v>
      </c>
      <c r="AG359" s="29" t="n">
        <f aca="false">I359+Y359+0.33*Z359</f>
        <v>785.32</v>
      </c>
      <c r="AI359" s="111" t="n">
        <f aca="false">IF(AC359&gt;0,AB359/AC359,0)</f>
        <v>489.157894736842</v>
      </c>
      <c r="AJ359" s="112" t="n">
        <f aca="false">EXP((((AI359-AI383)/AI384+2)/4-1.9)^3)</f>
        <v>0.847893539380059</v>
      </c>
      <c r="AK359" s="113" t="n">
        <f aca="false">AB359/AD359</f>
        <v>10.9827176408976</v>
      </c>
      <c r="AL359" s="112" t="n">
        <f aca="false">EXP((((AK359-AK383)/AK384+2)/4-1.9)^3)</f>
        <v>0.00242569341453628</v>
      </c>
      <c r="AM359" s="112" t="n">
        <f aca="false">AE359/AD359</f>
        <v>0.597684942727847</v>
      </c>
      <c r="AN359" s="112" t="n">
        <f aca="false">EXP((((AM359-AM383)/AM384+2)/4-1.9)^3)</f>
        <v>0.140683929503082</v>
      </c>
      <c r="AO359" s="112" t="n">
        <f aca="false">AF359/AD359</f>
        <v>0.201479810390901</v>
      </c>
      <c r="AP359" s="112" t="n">
        <f aca="false">EXP((((AO359-AO383)/AO384+2)/4-1.9)^3)</f>
        <v>0.425116048962513</v>
      </c>
      <c r="AQ359" s="112" t="n">
        <f aca="false">AG359/AD359</f>
        <v>0.464006230780593</v>
      </c>
      <c r="AR359" s="112" t="n">
        <f aca="false">EXP((((AQ359-AQ383)/AQ384+2)/4-1.9)^3)</f>
        <v>0.403509368301463</v>
      </c>
      <c r="AS359" s="107" t="n">
        <f aca="false">0.01*AJ359+0.15*AL359+0.24*AN359+0.25*AP359+0.35*AR359</f>
        <v>0.290114223632861</v>
      </c>
    </row>
    <row r="360" customFormat="false" ht="13.8" hidden="false" customHeight="false" outlineLevel="0" collapsed="false">
      <c r="A360" s="28" t="s">
        <v>41</v>
      </c>
      <c r="B360" s="29" t="n">
        <v>20108</v>
      </c>
      <c r="C360" s="29" t="n">
        <v>93</v>
      </c>
      <c r="D360" s="29" t="n">
        <v>1188.88636363636</v>
      </c>
      <c r="E360" s="29" t="n">
        <v>779.409090909091</v>
      </c>
      <c r="F360" s="29" t="n">
        <v>176</v>
      </c>
      <c r="G360" s="29" t="n">
        <v>439</v>
      </c>
      <c r="H360" s="29" t="n">
        <v>85</v>
      </c>
      <c r="I360" s="29" t="n">
        <v>467.05</v>
      </c>
      <c r="J360" s="30" t="n">
        <v>0.0754165437964213</v>
      </c>
      <c r="K360" s="29" t="n">
        <v>494663</v>
      </c>
      <c r="L360" s="29" t="n">
        <v>9319909</v>
      </c>
      <c r="M360" s="29" t="n">
        <v>9814572</v>
      </c>
      <c r="O360" s="19" t="n">
        <f aca="false">AS360/AS383</f>
        <v>0.0754165437964212</v>
      </c>
      <c r="P360" s="29" t="n">
        <f aca="false">ROUND(K383*O360,0)</f>
        <v>494663</v>
      </c>
      <c r="Q360" s="109" t="n">
        <f aca="false">O360-J360</f>
        <v>0</v>
      </c>
      <c r="R360" s="110" t="n">
        <f aca="false">P360-K360</f>
        <v>0</v>
      </c>
      <c r="T360" s="29"/>
      <c r="U360" s="29"/>
      <c r="V360" s="29"/>
      <c r="W360" s="29"/>
      <c r="X360" s="29"/>
      <c r="Y360" s="29"/>
      <c r="Z360" s="29"/>
      <c r="AB360" s="29" t="n">
        <f aca="false">B360+T360</f>
        <v>20108</v>
      </c>
      <c r="AC360" s="29" t="n">
        <f aca="false">C360+U360</f>
        <v>93</v>
      </c>
      <c r="AD360" s="29" t="n">
        <f aca="false">D360+V360+W360</f>
        <v>1188.88636363636</v>
      </c>
      <c r="AE360" s="29" t="n">
        <f aca="false">E360+W360</f>
        <v>779.409090909091</v>
      </c>
      <c r="AF360" s="29" t="n">
        <f aca="false">F360+X360</f>
        <v>176</v>
      </c>
      <c r="AG360" s="29" t="n">
        <f aca="false">I360+Y360+0.33*Z360</f>
        <v>467.05</v>
      </c>
      <c r="AI360" s="111" t="n">
        <f aca="false">IF(AC360&gt;0,AB360/AC360,0)</f>
        <v>216.215053763441</v>
      </c>
      <c r="AJ360" s="112" t="n">
        <f aca="false">EXP((((AI360-AI383)/AI384+2)/4-1.9)^3)</f>
        <v>0.0967069507972102</v>
      </c>
      <c r="AK360" s="113" t="n">
        <f aca="false">AB360/AD360</f>
        <v>16.9133069526486</v>
      </c>
      <c r="AL360" s="112" t="n">
        <f aca="false">EXP((((AK360-AK383)/AK384+2)/4-1.9)^3)</f>
        <v>0.0255689402315271</v>
      </c>
      <c r="AM360" s="112" t="n">
        <f aca="false">AE360/AD360</f>
        <v>0.655579132496033</v>
      </c>
      <c r="AN360" s="112" t="n">
        <f aca="false">EXP((((AM360-AM383)/AM384+2)/4-1.9)^3)</f>
        <v>0.222922206221522</v>
      </c>
      <c r="AO360" s="112" t="n">
        <f aca="false">AF360/AD360</f>
        <v>0.14803769761618</v>
      </c>
      <c r="AP360" s="112" t="n">
        <f aca="false">EXP((((AO360-AO383)/AO384+2)/4-1.9)^3)</f>
        <v>0.220206944445864</v>
      </c>
      <c r="AQ360" s="112" t="n">
        <f aca="false">AG360/AD360</f>
        <v>0.392846628816119</v>
      </c>
      <c r="AR360" s="112" t="n">
        <f aca="false">EXP((((AQ360-AQ383)/AQ384+2)/4-1.9)^3)</f>
        <v>0.284101349418598</v>
      </c>
      <c r="AS360" s="107" t="n">
        <f aca="false">0.01*AJ360+0.15*AL360+0.24*AN360+0.25*AP360+0.35*AR360</f>
        <v>0.212790948443842</v>
      </c>
    </row>
    <row r="361" customFormat="false" ht="13.8" hidden="false" customHeight="false" outlineLevel="0" collapsed="false">
      <c r="A361" s="28" t="s">
        <v>42</v>
      </c>
      <c r="B361" s="29" t="n">
        <v>12845</v>
      </c>
      <c r="C361" s="29" t="n">
        <v>55</v>
      </c>
      <c r="D361" s="29" t="n">
        <v>492.068181818182</v>
      </c>
      <c r="E361" s="29" t="n">
        <v>327.556818181818</v>
      </c>
      <c r="F361" s="29" t="n">
        <v>72</v>
      </c>
      <c r="G361" s="29" t="n">
        <v>112</v>
      </c>
      <c r="H361" s="29" t="n">
        <v>17</v>
      </c>
      <c r="I361" s="29" t="n">
        <v>117.61</v>
      </c>
      <c r="J361" s="30" t="n">
        <v>0.0656719920683828</v>
      </c>
      <c r="K361" s="29" t="n">
        <v>430748</v>
      </c>
      <c r="L361" s="29" t="n">
        <v>6997553</v>
      </c>
      <c r="M361" s="29" t="n">
        <v>7428301</v>
      </c>
      <c r="O361" s="19" t="n">
        <f aca="false">AS361/AS383</f>
        <v>0.0656719920683829</v>
      </c>
      <c r="P361" s="29" t="n">
        <f aca="false">ROUND(K383*O361,0)</f>
        <v>430748</v>
      </c>
      <c r="Q361" s="109" t="n">
        <f aca="false">O361-J361</f>
        <v>0</v>
      </c>
      <c r="R361" s="110" t="n">
        <f aca="false">P361-K361</f>
        <v>0</v>
      </c>
      <c r="T361" s="29"/>
      <c r="U361" s="29"/>
      <c r="V361" s="29"/>
      <c r="W361" s="29"/>
      <c r="X361" s="29"/>
      <c r="Y361" s="29"/>
      <c r="Z361" s="29"/>
      <c r="AB361" s="29" t="n">
        <f aca="false">B361+T361</f>
        <v>12845</v>
      </c>
      <c r="AC361" s="29" t="n">
        <f aca="false">C361+U361</f>
        <v>55</v>
      </c>
      <c r="AD361" s="29" t="n">
        <f aca="false">D361+V361+W361</f>
        <v>492.068181818182</v>
      </c>
      <c r="AE361" s="29" t="n">
        <f aca="false">E361+W361</f>
        <v>327.556818181818</v>
      </c>
      <c r="AF361" s="29" t="n">
        <f aca="false">F361+X361</f>
        <v>72</v>
      </c>
      <c r="AG361" s="29" t="n">
        <f aca="false">I361+Y361+0.33*Z361</f>
        <v>117.61</v>
      </c>
      <c r="AI361" s="111" t="n">
        <f aca="false">IF(AC361&gt;0,AB361/AC361,0)</f>
        <v>233.545454545455</v>
      </c>
      <c r="AJ361" s="112" t="n">
        <f aca="false">EXP((((AI361-AI383)/AI384+2)/4-1.9)^3)</f>
        <v>0.124353201613981</v>
      </c>
      <c r="AK361" s="113" t="n">
        <f aca="false">AB361/AD361</f>
        <v>26.1041060459101</v>
      </c>
      <c r="AL361" s="112" t="n">
        <f aca="false">EXP((((AK361-AK383)/AK384+2)/4-1.9)^3)</f>
        <v>0.252634697614655</v>
      </c>
      <c r="AM361" s="112" t="n">
        <f aca="false">AE361/AD361</f>
        <v>0.665673640940372</v>
      </c>
      <c r="AN361" s="112" t="n">
        <f aca="false">EXP((((AM361-AM383)/AM384+2)/4-1.9)^3)</f>
        <v>0.239572921442429</v>
      </c>
      <c r="AO361" s="112" t="n">
        <f aca="false">AF361/AD361</f>
        <v>0.146321186088402</v>
      </c>
      <c r="AP361" s="112" t="n">
        <f aca="false">EXP((((AO361-AO383)/AO384+2)/4-1.9)^3)</f>
        <v>0.21468675494745</v>
      </c>
      <c r="AQ361" s="112" t="n">
        <f aca="false">AG361/AD361</f>
        <v>0.239011592998014</v>
      </c>
      <c r="AR361" s="112" t="n">
        <f aca="false">EXP((((AQ361-AQ383)/AQ384+2)/4-1.9)^3)</f>
        <v>0.0999667416889713</v>
      </c>
      <c r="AS361" s="107" t="n">
        <f aca="false">0.01*AJ361+0.15*AL361+0.24*AN361+0.25*AP361+0.35*AR361</f>
        <v>0.185296286132523</v>
      </c>
    </row>
    <row r="362" customFormat="false" ht="13.8" hidden="false" customHeight="false" outlineLevel="0" collapsed="false">
      <c r="A362" s="28" t="s">
        <v>43</v>
      </c>
      <c r="B362" s="29" t="n">
        <v>9455</v>
      </c>
      <c r="C362" s="29" t="n">
        <v>72</v>
      </c>
      <c r="D362" s="29" t="n">
        <v>377.756818181818</v>
      </c>
      <c r="E362" s="29" t="n">
        <v>173.825</v>
      </c>
      <c r="F362" s="29" t="n">
        <v>69</v>
      </c>
      <c r="G362" s="29" t="n">
        <v>131</v>
      </c>
      <c r="H362" s="29" t="n">
        <v>5</v>
      </c>
      <c r="I362" s="29" t="n">
        <v>132.65</v>
      </c>
      <c r="J362" s="30" t="n">
        <v>0.0723147220584934</v>
      </c>
      <c r="K362" s="29" t="n">
        <v>474318</v>
      </c>
      <c r="L362" s="29" t="n">
        <v>6270970</v>
      </c>
      <c r="M362" s="29" t="n">
        <v>6745288</v>
      </c>
      <c r="O362" s="19" t="n">
        <f aca="false">AS362/AS383</f>
        <v>0.0723147220584933</v>
      </c>
      <c r="P362" s="29" t="n">
        <f aca="false">ROUND(K383*O362,0)</f>
        <v>474318</v>
      </c>
      <c r="Q362" s="109" t="n">
        <f aca="false">O362-J362</f>
        <v>0</v>
      </c>
      <c r="R362" s="110" t="n">
        <f aca="false">P362-K362</f>
        <v>0</v>
      </c>
      <c r="T362" s="29"/>
      <c r="U362" s="29"/>
      <c r="V362" s="29"/>
      <c r="W362" s="29"/>
      <c r="X362" s="29"/>
      <c r="Y362" s="29"/>
      <c r="Z362" s="29"/>
      <c r="AB362" s="29" t="n">
        <f aca="false">B362+T362</f>
        <v>9455</v>
      </c>
      <c r="AC362" s="29" t="n">
        <f aca="false">C362+U362</f>
        <v>72</v>
      </c>
      <c r="AD362" s="29" t="n">
        <f aca="false">D362+V362+W362</f>
        <v>377.756818181818</v>
      </c>
      <c r="AE362" s="29" t="n">
        <f aca="false">E362+W362</f>
        <v>173.825</v>
      </c>
      <c r="AF362" s="29" t="n">
        <f aca="false">F362+X362</f>
        <v>69</v>
      </c>
      <c r="AG362" s="29" t="n">
        <f aca="false">I362+Y362+0.33*Z362</f>
        <v>132.65</v>
      </c>
      <c r="AI362" s="111" t="n">
        <f aca="false">IF(AC362&gt;0,AB362/AC362,0)</f>
        <v>131.319444444444</v>
      </c>
      <c r="AJ362" s="112" t="n">
        <f aca="false">EXP((((AI362-AI383)/AI384+2)/4-1.9)^3)</f>
        <v>0.0210184970892325</v>
      </c>
      <c r="AK362" s="113" t="n">
        <f aca="false">AB362/AD362</f>
        <v>25.0293298358131</v>
      </c>
      <c r="AL362" s="112" t="n">
        <f aca="false">EXP((((AK362-AK383)/AK384+2)/4-1.9)^3)</f>
        <v>0.207863573865016</v>
      </c>
      <c r="AM362" s="112" t="n">
        <f aca="false">AE362/AD362</f>
        <v>0.460150529741958</v>
      </c>
      <c r="AN362" s="112" t="n">
        <f aca="false">EXP((((AM362-AM383)/AM384+2)/4-1.9)^3)</f>
        <v>0.0329910708634732</v>
      </c>
      <c r="AO362" s="112" t="n">
        <f aca="false">AF362/AD362</f>
        <v>0.182657192879017</v>
      </c>
      <c r="AP362" s="112" t="n">
        <f aca="false">EXP((((AO362-AO383)/AO384+2)/4-1.9)^3)</f>
        <v>0.346812268605013</v>
      </c>
      <c r="AQ362" s="112" t="n">
        <f aca="false">AG362/AD362</f>
        <v>0.351151835295675</v>
      </c>
      <c r="AR362" s="112" t="n">
        <f aca="false">EXP((((AQ362-AQ383)/AQ384+2)/4-1.9)^3)</f>
        <v>0.222938236618773</v>
      </c>
      <c r="AS362" s="107" t="n">
        <f aca="false">0.01*AJ362+0.15*AL362+0.24*AN362+0.25*AP362+0.35*AR362</f>
        <v>0.204039028025702</v>
      </c>
    </row>
    <row r="363" customFormat="false" ht="13.8" hidden="false" customHeight="false" outlineLevel="0" collapsed="false">
      <c r="A363" s="28" t="s">
        <v>44</v>
      </c>
      <c r="B363" s="29" t="n">
        <v>17779</v>
      </c>
      <c r="C363" s="29" t="n">
        <v>97</v>
      </c>
      <c r="D363" s="29" t="n">
        <v>845.409090909091</v>
      </c>
      <c r="E363" s="29" t="n">
        <v>462.545454545455</v>
      </c>
      <c r="F363" s="29" t="n">
        <v>121</v>
      </c>
      <c r="G363" s="29" t="n">
        <v>200</v>
      </c>
      <c r="H363" s="29" t="n">
        <v>18</v>
      </c>
      <c r="I363" s="29" t="n">
        <v>205.94</v>
      </c>
      <c r="J363" s="30" t="n">
        <v>0.0432235489777263</v>
      </c>
      <c r="K363" s="29" t="n">
        <v>283507</v>
      </c>
      <c r="L363" s="29" t="n">
        <v>8404393</v>
      </c>
      <c r="M363" s="29" t="n">
        <v>8687900</v>
      </c>
      <c r="O363" s="19" t="n">
        <f aca="false">AS363/AS383</f>
        <v>0.0432235489777263</v>
      </c>
      <c r="P363" s="29" t="n">
        <f aca="false">ROUND(K383*O363,0)</f>
        <v>283507</v>
      </c>
      <c r="Q363" s="109" t="n">
        <f aca="false">O363-J363</f>
        <v>0</v>
      </c>
      <c r="R363" s="110" t="n">
        <f aca="false">P363-K363</f>
        <v>0</v>
      </c>
      <c r="T363" s="29"/>
      <c r="U363" s="29"/>
      <c r="V363" s="29"/>
      <c r="W363" s="29"/>
      <c r="X363" s="29"/>
      <c r="Y363" s="29"/>
      <c r="Z363" s="29"/>
      <c r="AB363" s="29" t="n">
        <f aca="false">B363+T363</f>
        <v>17779</v>
      </c>
      <c r="AC363" s="29" t="n">
        <f aca="false">C363+U363</f>
        <v>97</v>
      </c>
      <c r="AD363" s="29" t="n">
        <f aca="false">D363+V363+W363</f>
        <v>845.409090909091</v>
      </c>
      <c r="AE363" s="29" t="n">
        <f aca="false">E363+W363</f>
        <v>462.545454545455</v>
      </c>
      <c r="AF363" s="29" t="n">
        <f aca="false">F363+X363</f>
        <v>121</v>
      </c>
      <c r="AG363" s="29" t="n">
        <f aca="false">I363+Y363+0.33*Z363</f>
        <v>205.94</v>
      </c>
      <c r="AI363" s="111" t="n">
        <f aca="false">IF(AC363&gt;0,AB363/AC363,0)</f>
        <v>183.288659793814</v>
      </c>
      <c r="AJ363" s="112" t="n">
        <f aca="false">EXP((((AI363-AI383)/AI384+2)/4-1.9)^3)</f>
        <v>0.0568148131859802</v>
      </c>
      <c r="AK363" s="113" t="n">
        <f aca="false">AB363/AD363</f>
        <v>21.0300553793215</v>
      </c>
      <c r="AL363" s="112" t="n">
        <f aca="false">EXP((((AK363-AK383)/AK384+2)/4-1.9)^3)</f>
        <v>0.0856473425856789</v>
      </c>
      <c r="AM363" s="112" t="n">
        <f aca="false">AE363/AD363</f>
        <v>0.547126189580085</v>
      </c>
      <c r="AN363" s="112" t="n">
        <f aca="false">EXP((((AM363-AM383)/AM384+2)/4-1.9)^3)</f>
        <v>0.0877719530679243</v>
      </c>
      <c r="AO363" s="112" t="n">
        <f aca="false">AF363/AD363</f>
        <v>0.143125974514759</v>
      </c>
      <c r="AP363" s="112" t="n">
        <f aca="false">EXP((((AO363-AO383)/AO384+2)/4-1.9)^3)</f>
        <v>0.204622856331839</v>
      </c>
      <c r="AQ363" s="112" t="n">
        <f aca="false">AG363/AD363</f>
        <v>0.243598042905533</v>
      </c>
      <c r="AR363" s="112" t="n">
        <f aca="false">EXP((((AQ363-AQ383)/AQ384+2)/4-1.9)^3)</f>
        <v>0.103773794275949</v>
      </c>
      <c r="AS363" s="107" t="n">
        <f aca="false">0.01*AJ363+0.15*AL363+0.24*AN363+0.25*AP363+0.35*AR363</f>
        <v>0.121957060335556</v>
      </c>
    </row>
    <row r="364" customFormat="false" ht="13.8" hidden="false" customHeight="false" outlineLevel="0" collapsed="false">
      <c r="A364" s="28" t="s">
        <v>45</v>
      </c>
      <c r="B364" s="29" t="n">
        <v>10222</v>
      </c>
      <c r="C364" s="29" t="n">
        <v>57</v>
      </c>
      <c r="D364" s="29" t="n">
        <v>729.545454545455</v>
      </c>
      <c r="E364" s="29" t="n">
        <v>333.454545454545</v>
      </c>
      <c r="F364" s="29" t="n">
        <v>80</v>
      </c>
      <c r="G364" s="29" t="n">
        <v>209</v>
      </c>
      <c r="H364" s="29" t="n">
        <v>52</v>
      </c>
      <c r="I364" s="29" t="n">
        <v>226.16</v>
      </c>
      <c r="J364" s="30" t="n">
        <v>0.0348265693669259</v>
      </c>
      <c r="K364" s="29" t="n">
        <v>228430</v>
      </c>
      <c r="L364" s="29" t="n">
        <v>6424753</v>
      </c>
      <c r="M364" s="29" t="n">
        <v>6653183</v>
      </c>
      <c r="O364" s="19" t="n">
        <f aca="false">AS364/AS383</f>
        <v>0.0348265693669258</v>
      </c>
      <c r="P364" s="29" t="n">
        <f aca="false">ROUND(K383*O364,0)</f>
        <v>228430</v>
      </c>
      <c r="Q364" s="109" t="n">
        <f aca="false">O364-J364</f>
        <v>0</v>
      </c>
      <c r="R364" s="110" t="n">
        <f aca="false">P364-K364</f>
        <v>0</v>
      </c>
      <c r="T364" s="29"/>
      <c r="U364" s="29"/>
      <c r="V364" s="29"/>
      <c r="W364" s="29"/>
      <c r="X364" s="29"/>
      <c r="Y364" s="29"/>
      <c r="Z364" s="29"/>
      <c r="AB364" s="29" t="n">
        <f aca="false">B364+T364</f>
        <v>10222</v>
      </c>
      <c r="AC364" s="29" t="n">
        <f aca="false">C364+U364</f>
        <v>57</v>
      </c>
      <c r="AD364" s="29" t="n">
        <f aca="false">D364+V364+W364</f>
        <v>729.545454545455</v>
      </c>
      <c r="AE364" s="29" t="n">
        <f aca="false">E364+W364</f>
        <v>333.454545454545</v>
      </c>
      <c r="AF364" s="29" t="n">
        <f aca="false">F364+X364</f>
        <v>80</v>
      </c>
      <c r="AG364" s="29" t="n">
        <f aca="false">I364+Y364+0.33*Z364</f>
        <v>226.16</v>
      </c>
      <c r="AI364" s="111" t="n">
        <f aca="false">IF(AC364&gt;0,AB364/AC364,0)</f>
        <v>179.333333333333</v>
      </c>
      <c r="AJ364" s="112" t="n">
        <f aca="false">EXP((((AI364-AI383)/AI384+2)/4-1.9)^3)</f>
        <v>0.0530345918194579</v>
      </c>
      <c r="AK364" s="113" t="n">
        <f aca="false">AB364/AD364</f>
        <v>14.0114641744548</v>
      </c>
      <c r="AL364" s="112" t="n">
        <f aca="false">EXP((((AK364-AK383)/AK384+2)/4-1.9)^3)</f>
        <v>0.00889763548820835</v>
      </c>
      <c r="AM364" s="112" t="n">
        <f aca="false">AE364/AD364</f>
        <v>0.457071651090343</v>
      </c>
      <c r="AN364" s="112" t="n">
        <f aca="false">EXP((((AM364-AM383)/AM384+2)/4-1.9)^3)</f>
        <v>0.0317370572257388</v>
      </c>
      <c r="AO364" s="112" t="n">
        <f aca="false">AF364/AD364</f>
        <v>0.109657320872274</v>
      </c>
      <c r="AP364" s="112" t="n">
        <f aca="false">EXP((((AO364-AO383)/AO384+2)/4-1.9)^3)</f>
        <v>0.116389929800679</v>
      </c>
      <c r="AQ364" s="112" t="n">
        <f aca="false">AG364/AD364</f>
        <v>0.310001246105919</v>
      </c>
      <c r="AR364" s="112" t="n">
        <f aca="false">EXP((((AQ364-AQ383)/AQ384+2)/4-1.9)^3)</f>
        <v>0.17052931992065</v>
      </c>
      <c r="AS364" s="107" t="n">
        <f aca="false">0.01*AJ364+0.15*AL364+0.24*AN364+0.25*AP364+0.35*AR364</f>
        <v>0.0982646293980003</v>
      </c>
    </row>
    <row r="365" customFormat="false" ht="13.8" hidden="false" customHeight="false" outlineLevel="0" collapsed="false">
      <c r="A365" s="28" t="s">
        <v>46</v>
      </c>
      <c r="B365" s="29" t="n">
        <v>8929</v>
      </c>
      <c r="C365" s="29" t="n">
        <v>36</v>
      </c>
      <c r="D365" s="29" t="n">
        <v>392.129545454545</v>
      </c>
      <c r="E365" s="29" t="n">
        <v>236.511363636364</v>
      </c>
      <c r="F365" s="29" t="n">
        <v>46</v>
      </c>
      <c r="G365" s="29" t="n">
        <v>114</v>
      </c>
      <c r="H365" s="29" t="n">
        <v>18</v>
      </c>
      <c r="I365" s="29" t="n">
        <v>119.94</v>
      </c>
      <c r="J365" s="30" t="n">
        <v>0.0524065947916715</v>
      </c>
      <c r="K365" s="29" t="n">
        <v>343739</v>
      </c>
      <c r="L365" s="29" t="n">
        <v>6093467</v>
      </c>
      <c r="M365" s="29" t="n">
        <v>6437206</v>
      </c>
      <c r="O365" s="19" t="n">
        <f aca="false">AS365/AS383</f>
        <v>0.0524065947916715</v>
      </c>
      <c r="P365" s="29" t="n">
        <f aca="false">ROUND(K383*O365,0)</f>
        <v>343739</v>
      </c>
      <c r="Q365" s="109" t="n">
        <f aca="false">O365-J365</f>
        <v>0</v>
      </c>
      <c r="R365" s="110" t="n">
        <f aca="false">P365-K365</f>
        <v>0</v>
      </c>
      <c r="T365" s="29"/>
      <c r="U365" s="29"/>
      <c r="V365" s="29"/>
      <c r="W365" s="29"/>
      <c r="X365" s="29"/>
      <c r="Y365" s="29"/>
      <c r="Z365" s="29"/>
      <c r="AB365" s="29" t="n">
        <f aca="false">B365+T365</f>
        <v>8929</v>
      </c>
      <c r="AC365" s="29" t="n">
        <f aca="false">C365+U365</f>
        <v>36</v>
      </c>
      <c r="AD365" s="29" t="n">
        <f aca="false">D365+V365+W365</f>
        <v>392.129545454545</v>
      </c>
      <c r="AE365" s="29" t="n">
        <f aca="false">E365+W365</f>
        <v>236.511363636364</v>
      </c>
      <c r="AF365" s="29" t="n">
        <f aca="false">F365+X365</f>
        <v>46</v>
      </c>
      <c r="AG365" s="29" t="n">
        <f aca="false">I365+Y365+0.33*Z365</f>
        <v>119.94</v>
      </c>
      <c r="AI365" s="111" t="n">
        <f aca="false">IF(AC365&gt;0,AB365/AC365,0)</f>
        <v>248.027777777778</v>
      </c>
      <c r="AJ365" s="112" t="n">
        <f aca="false">EXP((((AI365-AI383)/AI384+2)/4-1.9)^3)</f>
        <v>0.15123794314113</v>
      </c>
      <c r="AK365" s="113" t="n">
        <f aca="false">AB365/AD365</f>
        <v>22.7705361748495</v>
      </c>
      <c r="AL365" s="112" t="n">
        <f aca="false">EXP((((AK365-AK383)/AK384+2)/4-1.9)^3)</f>
        <v>0.130138526983074</v>
      </c>
      <c r="AM365" s="112" t="n">
        <f aca="false">AE365/AD365</f>
        <v>0.603145991874207</v>
      </c>
      <c r="AN365" s="112" t="n">
        <f aca="false">EXP((((AM365-AM383)/AM384+2)/4-1.9)^3)</f>
        <v>0.147448574570443</v>
      </c>
      <c r="AO365" s="112" t="n">
        <f aca="false">AF365/AD365</f>
        <v>0.117308171580589</v>
      </c>
      <c r="AP365" s="112" t="n">
        <f aca="false">EXP((((AO365-AO383)/AO384+2)/4-1.9)^3)</f>
        <v>0.133765967949886</v>
      </c>
      <c r="AQ365" s="112" t="n">
        <f aca="false">AG365/AD365</f>
        <v>0.305868306508169</v>
      </c>
      <c r="AR365" s="112" t="n">
        <f aca="false">EXP((((AQ365-AQ383)/AQ384+2)/4-1.9)^3)</f>
        <v>0.165728862126284</v>
      </c>
      <c r="AS365" s="107" t="n">
        <f aca="false">0.01*AJ365+0.15*AL365+0.24*AN365+0.25*AP365+0.35*AR365</f>
        <v>0.14786741010745</v>
      </c>
    </row>
    <row r="366" customFormat="false" ht="13.8" hidden="false" customHeight="false" outlineLevel="0" collapsed="false">
      <c r="A366" s="28" t="s">
        <v>47</v>
      </c>
      <c r="B366" s="29" t="n">
        <v>14416</v>
      </c>
      <c r="C366" s="29" t="n">
        <v>74</v>
      </c>
      <c r="D366" s="29" t="n">
        <v>665.5</v>
      </c>
      <c r="E366" s="29" t="n">
        <v>210.806818181818</v>
      </c>
      <c r="F366" s="29" t="n">
        <v>34</v>
      </c>
      <c r="G366" s="29" t="n">
        <v>78</v>
      </c>
      <c r="H366" s="29" t="n">
        <v>24</v>
      </c>
      <c r="I366" s="29" t="n">
        <v>85.92</v>
      </c>
      <c r="J366" s="30" t="n">
        <v>0.0132257736846281</v>
      </c>
      <c r="K366" s="29" t="n">
        <v>86749</v>
      </c>
      <c r="L366" s="29" t="n">
        <v>2670270</v>
      </c>
      <c r="M366" s="29" t="n">
        <v>2757019</v>
      </c>
      <c r="O366" s="19" t="n">
        <f aca="false">AS366/AS383</f>
        <v>0.0132257736846281</v>
      </c>
      <c r="P366" s="29" t="n">
        <f aca="false">ROUND(K383*O366,0)</f>
        <v>86749</v>
      </c>
      <c r="Q366" s="109" t="n">
        <f aca="false">O366-J366</f>
        <v>0</v>
      </c>
      <c r="R366" s="110" t="n">
        <f aca="false">P366-K366</f>
        <v>0</v>
      </c>
      <c r="T366" s="29"/>
      <c r="U366" s="29"/>
      <c r="V366" s="29"/>
      <c r="W366" s="29"/>
      <c r="X366" s="29"/>
      <c r="Y366" s="29"/>
      <c r="Z366" s="29"/>
      <c r="AB366" s="29" t="n">
        <f aca="false">B366+T366</f>
        <v>14416</v>
      </c>
      <c r="AC366" s="29" t="n">
        <f aca="false">C366+U366</f>
        <v>74</v>
      </c>
      <c r="AD366" s="29" t="n">
        <f aca="false">D366+V366+W366</f>
        <v>665.5</v>
      </c>
      <c r="AE366" s="29" t="n">
        <f aca="false">E366+W366</f>
        <v>210.806818181818</v>
      </c>
      <c r="AF366" s="29" t="n">
        <f aca="false">F366+X366</f>
        <v>34</v>
      </c>
      <c r="AG366" s="29" t="n">
        <f aca="false">I366+Y366+0.33*Z366</f>
        <v>85.92</v>
      </c>
      <c r="AI366" s="111" t="n">
        <f aca="false">IF(AC366&gt;0,AB366/AC366,0)</f>
        <v>194.810810810811</v>
      </c>
      <c r="AJ366" s="112" t="n">
        <f aca="false">EXP((((AI366-AI383)/AI384+2)/4-1.9)^3)</f>
        <v>0.0690077817269671</v>
      </c>
      <c r="AK366" s="113" t="n">
        <f aca="false">AB366/AD366</f>
        <v>21.6619083395943</v>
      </c>
      <c r="AL366" s="112" t="n">
        <f aca="false">EXP((((AK366-AK383)/AK384+2)/4-1.9)^3)</f>
        <v>0.100298268944427</v>
      </c>
      <c r="AM366" s="112" t="n">
        <f aca="false">AE366/AD366</f>
        <v>0.316764565261936</v>
      </c>
      <c r="AN366" s="112" t="n">
        <f aca="false">EXP((((AM366-AM383)/AM384+2)/4-1.9)^3)</f>
        <v>0.00391172432683098</v>
      </c>
      <c r="AO366" s="112" t="n">
        <f aca="false">AF366/AD366</f>
        <v>0.0510894064613073</v>
      </c>
      <c r="AP366" s="112" t="n">
        <f aca="false">EXP((((AO366-AO383)/AO384+2)/4-1.9)^3)</f>
        <v>0.0322592109147042</v>
      </c>
      <c r="AQ366" s="112" t="n">
        <f aca="false">AG366/AD366</f>
        <v>0.129105935386927</v>
      </c>
      <c r="AR366" s="112" t="n">
        <f aca="false">EXP((((AQ366-AQ383)/AQ384+2)/4-1.9)^3)</f>
        <v>0.0359389761954001</v>
      </c>
      <c r="AS366" s="107" t="n">
        <f aca="false">0.01*AJ366+0.15*AL366+0.24*AN366+0.25*AP366+0.35*AR366</f>
        <v>0.0373170763944392</v>
      </c>
    </row>
    <row r="367" customFormat="false" ht="13.8" hidden="false" customHeight="false" outlineLevel="0" collapsed="false">
      <c r="A367" s="28" t="s">
        <v>48</v>
      </c>
      <c r="B367" s="29" t="n">
        <v>6171</v>
      </c>
      <c r="C367" s="29" t="n">
        <v>41</v>
      </c>
      <c r="D367" s="29" t="n">
        <v>381.743333333333</v>
      </c>
      <c r="E367" s="29" t="n">
        <v>194.979772727273</v>
      </c>
      <c r="F367" s="29" t="n">
        <v>22</v>
      </c>
      <c r="G367" s="29" t="n">
        <v>35</v>
      </c>
      <c r="H367" s="29" t="n">
        <v>6</v>
      </c>
      <c r="I367" s="29" t="n">
        <v>36.98</v>
      </c>
      <c r="J367" s="30" t="n">
        <v>0.0127670198972133</v>
      </c>
      <c r="K367" s="29" t="n">
        <v>83740</v>
      </c>
      <c r="L367" s="29" t="n">
        <v>2580736</v>
      </c>
      <c r="M367" s="29" t="n">
        <v>2664476</v>
      </c>
      <c r="O367" s="19" t="n">
        <f aca="false">AS367/AS383</f>
        <v>0.0127670198972132</v>
      </c>
      <c r="P367" s="29" t="n">
        <f aca="false">ROUND(K383*O367,0)</f>
        <v>83740</v>
      </c>
      <c r="Q367" s="109" t="n">
        <f aca="false">O367-J367</f>
        <v>0</v>
      </c>
      <c r="R367" s="110" t="n">
        <f aca="false">P367-K367</f>
        <v>0</v>
      </c>
      <c r="T367" s="29"/>
      <c r="U367" s="29"/>
      <c r="V367" s="29"/>
      <c r="W367" s="29"/>
      <c r="X367" s="29"/>
      <c r="Y367" s="29"/>
      <c r="Z367" s="29"/>
      <c r="AB367" s="29" t="n">
        <f aca="false">B367+T367</f>
        <v>6171</v>
      </c>
      <c r="AC367" s="29" t="n">
        <f aca="false">C367+U367</f>
        <v>41</v>
      </c>
      <c r="AD367" s="29" t="n">
        <f aca="false">D367+V367+W367</f>
        <v>381.743333333333</v>
      </c>
      <c r="AE367" s="29" t="n">
        <f aca="false">E367+W367</f>
        <v>194.979772727273</v>
      </c>
      <c r="AF367" s="29" t="n">
        <f aca="false">F367+X367</f>
        <v>22</v>
      </c>
      <c r="AG367" s="29" t="n">
        <f aca="false">I367+Y367+0.33*Z367</f>
        <v>36.98</v>
      </c>
      <c r="AI367" s="111" t="n">
        <f aca="false">IF(AC367&gt;0,AB367/AC367,0)</f>
        <v>150.512195121951</v>
      </c>
      <c r="AJ367" s="112" t="n">
        <f aca="false">EXP((((AI367-AI383)/AI384+2)/4-1.9)^3)</f>
        <v>0.0310527099289586</v>
      </c>
      <c r="AK367" s="113" t="n">
        <f aca="false">AB367/AD367</f>
        <v>16.1653117714346</v>
      </c>
      <c r="AL367" s="112" t="n">
        <f aca="false">EXP((((AK367-AK383)/AK384+2)/4-1.9)^3)</f>
        <v>0.0198098687453475</v>
      </c>
      <c r="AM367" s="112" t="n">
        <f aca="false">AE367/AD367</f>
        <v>0.510761434979714</v>
      </c>
      <c r="AN367" s="112" t="n">
        <f aca="false">EXP((((AM367-AM383)/AM384+2)/4-1.9)^3)</f>
        <v>0.059878141428626</v>
      </c>
      <c r="AO367" s="112" t="n">
        <f aca="false">AF367/AD367</f>
        <v>0.0576303449962016</v>
      </c>
      <c r="AP367" s="112" t="n">
        <f aca="false">EXP((((AO367-AO383)/AO384+2)/4-1.9)^3)</f>
        <v>0.0379882856710499</v>
      </c>
      <c r="AQ367" s="112" t="n">
        <f aca="false">AG367/AD367</f>
        <v>0.0968713708163425</v>
      </c>
      <c r="AR367" s="112" t="n">
        <f aca="false">EXP((((AQ367-AQ383)/AQ384+2)/4-1.9)^3)</f>
        <v>0.0253510015082352</v>
      </c>
      <c r="AS367" s="107" t="n">
        <f aca="false">0.01*AJ367+0.15*AL367+0.24*AN367+0.25*AP367+0.35*AR367</f>
        <v>0.0360226832996067</v>
      </c>
    </row>
    <row r="368" customFormat="false" ht="13.8" hidden="false" customHeight="false" outlineLevel="0" collapsed="false">
      <c r="A368" s="28" t="s">
        <v>49</v>
      </c>
      <c r="B368" s="29" t="n">
        <v>7967</v>
      </c>
      <c r="C368" s="29" t="n">
        <v>39</v>
      </c>
      <c r="D368" s="29" t="n">
        <v>318.545454545455</v>
      </c>
      <c r="E368" s="29" t="n">
        <v>154.113636363636</v>
      </c>
      <c r="F368" s="29" t="n">
        <v>11</v>
      </c>
      <c r="G368" s="29" t="n">
        <v>28</v>
      </c>
      <c r="H368" s="29" t="n">
        <v>11</v>
      </c>
      <c r="I368" s="29" t="n">
        <v>31.63</v>
      </c>
      <c r="J368" s="30" t="n">
        <v>0.0201149188237032</v>
      </c>
      <c r="K368" s="29" t="n">
        <v>131935</v>
      </c>
      <c r="L368" s="29" t="n">
        <v>2615557</v>
      </c>
      <c r="M368" s="29" t="n">
        <v>2747492</v>
      </c>
      <c r="O368" s="19" t="n">
        <f aca="false">AS368/AS383</f>
        <v>0.0201149188237033</v>
      </c>
      <c r="P368" s="29" t="n">
        <f aca="false">ROUND(K383*O368,0)</f>
        <v>131935</v>
      </c>
      <c r="Q368" s="109" t="n">
        <f aca="false">O368-J368</f>
        <v>0</v>
      </c>
      <c r="R368" s="110" t="n">
        <f aca="false">P368-K368</f>
        <v>0</v>
      </c>
      <c r="T368" s="29"/>
      <c r="U368" s="29"/>
      <c r="V368" s="29"/>
      <c r="W368" s="29"/>
      <c r="X368" s="29"/>
      <c r="Y368" s="29"/>
      <c r="Z368" s="29"/>
      <c r="AB368" s="29" t="n">
        <f aca="false">B368+T368</f>
        <v>7967</v>
      </c>
      <c r="AC368" s="29" t="n">
        <f aca="false">C368+U368</f>
        <v>39</v>
      </c>
      <c r="AD368" s="29" t="n">
        <f aca="false">D368+V368+W368</f>
        <v>318.545454545455</v>
      </c>
      <c r="AE368" s="29" t="n">
        <f aca="false">E368+W368</f>
        <v>154.113636363636</v>
      </c>
      <c r="AF368" s="29" t="n">
        <f aca="false">F368+X368</f>
        <v>11</v>
      </c>
      <c r="AG368" s="29" t="n">
        <f aca="false">I368+Y368+0.33*Z368</f>
        <v>31.63</v>
      </c>
      <c r="AI368" s="111" t="n">
        <f aca="false">IF(AC368&gt;0,AB368/AC368,0)</f>
        <v>204.282051282051</v>
      </c>
      <c r="AJ368" s="112" t="n">
        <f aca="false">EXP((((AI368-AI383)/AI384+2)/4-1.9)^3)</f>
        <v>0.0804223538643704</v>
      </c>
      <c r="AK368" s="113" t="n">
        <f aca="false">AB368/AD368</f>
        <v>25.0105593607306</v>
      </c>
      <c r="AL368" s="112" t="n">
        <f aca="false">EXP((((AK368-AK383)/AK384+2)/4-1.9)^3)</f>
        <v>0.207124690509653</v>
      </c>
      <c r="AM368" s="112" t="n">
        <f aca="false">AE368/AD368</f>
        <v>0.483804223744292</v>
      </c>
      <c r="AN368" s="112" t="n">
        <f aca="false">EXP((((AM368-AM383)/AM384+2)/4-1.9)^3)</f>
        <v>0.044005694170134</v>
      </c>
      <c r="AO368" s="112" t="n">
        <f aca="false">AF368/AD368</f>
        <v>0.0345319634703196</v>
      </c>
      <c r="AP368" s="112" t="n">
        <f aca="false">EXP((((AO368-AO383)/AO384+2)/4-1.9)^3)</f>
        <v>0.0208185417552971</v>
      </c>
      <c r="AQ368" s="112" t="n">
        <f aca="false">AG368/AD368</f>
        <v>0.0992950913242009</v>
      </c>
      <c r="AR368" s="112" t="n">
        <f aca="false">EXP((((AQ368-AQ383)/AQ384+2)/4-1.9)^3)</f>
        <v>0.0260461709534142</v>
      </c>
      <c r="AS368" s="107" t="n">
        <f aca="false">0.01*AJ368+0.15*AL368+0.24*AN368+0.25*AP368+0.35*AR368</f>
        <v>0.0567550889884431</v>
      </c>
    </row>
    <row r="369" customFormat="false" ht="13.8" hidden="false" customHeight="false" outlineLevel="0" collapsed="false">
      <c r="A369" s="28" t="s">
        <v>50</v>
      </c>
      <c r="B369" s="29" t="n">
        <v>9001</v>
      </c>
      <c r="C369" s="29" t="n">
        <v>43</v>
      </c>
      <c r="D369" s="29" t="n">
        <v>386.886363636364</v>
      </c>
      <c r="E369" s="29" t="n">
        <v>244.818181818182</v>
      </c>
      <c r="F369" s="29" t="n">
        <v>16</v>
      </c>
      <c r="G369" s="29" t="n">
        <v>37</v>
      </c>
      <c r="H369" s="29" t="n">
        <v>16</v>
      </c>
      <c r="I369" s="29" t="n">
        <v>42.28</v>
      </c>
      <c r="J369" s="30" t="n">
        <v>0.0298283391340287</v>
      </c>
      <c r="K369" s="29" t="n">
        <v>195646</v>
      </c>
      <c r="L369" s="29" t="n">
        <v>2560373</v>
      </c>
      <c r="M369" s="29" t="n">
        <v>2756019</v>
      </c>
      <c r="O369" s="19" t="n">
        <f aca="false">AS369/AS383</f>
        <v>0.0298283391340286</v>
      </c>
      <c r="P369" s="29" t="n">
        <f aca="false">ROUND(K383*O369,0)</f>
        <v>195646</v>
      </c>
      <c r="Q369" s="109" t="n">
        <f aca="false">O369-J369</f>
        <v>0</v>
      </c>
      <c r="R369" s="110" t="n">
        <f aca="false">P369-K369</f>
        <v>0</v>
      </c>
      <c r="T369" s="29"/>
      <c r="U369" s="29"/>
      <c r="V369" s="29"/>
      <c r="W369" s="29"/>
      <c r="X369" s="29"/>
      <c r="Y369" s="29"/>
      <c r="Z369" s="29"/>
      <c r="AB369" s="29" t="n">
        <f aca="false">B369+T369</f>
        <v>9001</v>
      </c>
      <c r="AC369" s="29" t="n">
        <f aca="false">C369+U369</f>
        <v>43</v>
      </c>
      <c r="AD369" s="29" t="n">
        <f aca="false">D369+V369+W369</f>
        <v>386.886363636364</v>
      </c>
      <c r="AE369" s="29" t="n">
        <f aca="false">E369+W369</f>
        <v>244.818181818182</v>
      </c>
      <c r="AF369" s="29" t="n">
        <f aca="false">F369+X369</f>
        <v>16</v>
      </c>
      <c r="AG369" s="29" t="n">
        <f aca="false">I369+Y369+0.33*Z369</f>
        <v>42.28</v>
      </c>
      <c r="AI369" s="111" t="n">
        <f aca="false">IF(AC369&gt;0,AB369/AC369,0)</f>
        <v>209.325581395349</v>
      </c>
      <c r="AJ369" s="112" t="n">
        <f aca="false">EXP((((AI369-AI383)/AI384+2)/4-1.9)^3)</f>
        <v>0.087039908122559</v>
      </c>
      <c r="AK369" s="113" t="n">
        <f aca="false">AB369/AD369</f>
        <v>23.2652293955237</v>
      </c>
      <c r="AL369" s="112" t="n">
        <f aca="false">EXP((((AK369-AK383)/AK384+2)/4-1.9)^3)</f>
        <v>0.145208503569876</v>
      </c>
      <c r="AM369" s="112" t="n">
        <f aca="false">AE369/AD369</f>
        <v>0.632790929918346</v>
      </c>
      <c r="AN369" s="112" t="n">
        <f aca="false">EXP((((AM369-AM383)/AM384+2)/4-1.9)^3)</f>
        <v>0.187802319201759</v>
      </c>
      <c r="AO369" s="112" t="n">
        <f aca="false">AF369/AD369</f>
        <v>0.0413558127239617</v>
      </c>
      <c r="AP369" s="112" t="n">
        <f aca="false">EXP((((AO369-AO383)/AO384+2)/4-1.9)^3)</f>
        <v>0.0250429056959727</v>
      </c>
      <c r="AQ369" s="112" t="n">
        <f aca="false">AG369/AD369</f>
        <v>0.109282735123069</v>
      </c>
      <c r="AR369" s="112" t="n">
        <f aca="false">EXP((((AQ369-AQ383)/AQ384+2)/4-1.9)^3)</f>
        <v>0.0290770144198798</v>
      </c>
      <c r="AS369" s="107" t="n">
        <f aca="false">0.01*AJ369+0.15*AL369+0.24*AN369+0.25*AP369+0.35*AR369</f>
        <v>0.0841619126960802</v>
      </c>
    </row>
    <row r="370" customFormat="false" ht="13.8" hidden="false" customHeight="false" outlineLevel="0" collapsed="false">
      <c r="A370" s="28" t="s">
        <v>51</v>
      </c>
      <c r="B370" s="29" t="n">
        <v>6472</v>
      </c>
      <c r="C370" s="29" t="n">
        <v>42</v>
      </c>
      <c r="D370" s="29" t="n">
        <v>426.727272727273</v>
      </c>
      <c r="E370" s="29" t="n">
        <v>252.454545454545</v>
      </c>
      <c r="F370" s="29" t="n">
        <v>46</v>
      </c>
      <c r="G370" s="29" t="n">
        <v>71</v>
      </c>
      <c r="H370" s="29" t="n">
        <v>49</v>
      </c>
      <c r="I370" s="29" t="n">
        <v>87.17</v>
      </c>
      <c r="J370" s="30" t="n">
        <v>0.0313793733108839</v>
      </c>
      <c r="K370" s="29" t="n">
        <v>205820</v>
      </c>
      <c r="L370" s="29" t="n">
        <v>2668372</v>
      </c>
      <c r="M370" s="29" t="n">
        <v>2874192</v>
      </c>
      <c r="O370" s="19" t="n">
        <f aca="false">AS370/AS383</f>
        <v>0.0313793733108838</v>
      </c>
      <c r="P370" s="29" t="n">
        <f aca="false">ROUND(K383*O370,0)</f>
        <v>205820</v>
      </c>
      <c r="Q370" s="109" t="n">
        <f aca="false">O370-J370</f>
        <v>0</v>
      </c>
      <c r="R370" s="110" t="n">
        <f aca="false">P370-K370</f>
        <v>0</v>
      </c>
      <c r="T370" s="29"/>
      <c r="U370" s="29"/>
      <c r="V370" s="29"/>
      <c r="W370" s="29"/>
      <c r="X370" s="29"/>
      <c r="Y370" s="29"/>
      <c r="Z370" s="29"/>
      <c r="AB370" s="29" t="n">
        <f aca="false">B370+T370</f>
        <v>6472</v>
      </c>
      <c r="AC370" s="29" t="n">
        <f aca="false">C370+U370</f>
        <v>42</v>
      </c>
      <c r="AD370" s="29" t="n">
        <f aca="false">D370+V370+W370</f>
        <v>426.727272727273</v>
      </c>
      <c r="AE370" s="29" t="n">
        <f aca="false">E370+W370</f>
        <v>252.454545454545</v>
      </c>
      <c r="AF370" s="29" t="n">
        <f aca="false">F370+X370</f>
        <v>46</v>
      </c>
      <c r="AG370" s="29" t="n">
        <f aca="false">I370+Y370+0.33*Z370</f>
        <v>87.17</v>
      </c>
      <c r="AI370" s="111" t="n">
        <f aca="false">IF(AC370&gt;0,AB370/AC370,0)</f>
        <v>154.095238095238</v>
      </c>
      <c r="AJ370" s="112" t="n">
        <f aca="false">EXP((((AI370-AI383)/AI384+2)/4-1.9)^3)</f>
        <v>0.0332981690875485</v>
      </c>
      <c r="AK370" s="113" t="n">
        <f aca="false">AB370/AD370</f>
        <v>15.1665956540264</v>
      </c>
      <c r="AL370" s="112" t="n">
        <f aca="false">EXP((((AK370-AK383)/AK384+2)/4-1.9)^3)</f>
        <v>0.013837075768335</v>
      </c>
      <c r="AM370" s="112" t="n">
        <f aca="false">AE370/AD370</f>
        <v>0.591606305922454</v>
      </c>
      <c r="AN370" s="112" t="n">
        <f aca="false">EXP((((AM370-AM383)/AM384+2)/4-1.9)^3)</f>
        <v>0.133398996003897</v>
      </c>
      <c r="AO370" s="112" t="n">
        <f aca="false">AF370/AD370</f>
        <v>0.107797187899446</v>
      </c>
      <c r="AP370" s="112" t="n">
        <f aca="false">EXP((((AO370-AO383)/AO384+2)/4-1.9)^3)</f>
        <v>0.112412277870928</v>
      </c>
      <c r="AQ370" s="112" t="n">
        <f aca="false">AG370/AD370</f>
        <v>0.20427567106945</v>
      </c>
      <c r="AR370" s="112" t="n">
        <f aca="false">EXP((((AQ370-AQ383)/AQ384+2)/4-1.9)^3)</f>
        <v>0.0743167121678721</v>
      </c>
      <c r="AS370" s="107" t="n">
        <f aca="false">0.01*AJ370+0.15*AL370+0.24*AN370+0.25*AP370+0.35*AR370</f>
        <v>0.0885382208235483</v>
      </c>
    </row>
    <row r="371" customFormat="false" ht="13.8" hidden="false" customHeight="false" outlineLevel="0" collapsed="false">
      <c r="A371" s="28" t="s">
        <v>52</v>
      </c>
      <c r="B371" s="29" t="n">
        <v>3448</v>
      </c>
      <c r="C371" s="29" t="n">
        <v>63</v>
      </c>
      <c r="D371" s="29" t="n">
        <v>200.116306818182</v>
      </c>
      <c r="E371" s="29" t="n">
        <v>47.3136363636364</v>
      </c>
      <c r="F371" s="29" t="n">
        <v>12</v>
      </c>
      <c r="G371" s="29" t="n">
        <v>18</v>
      </c>
      <c r="H371" s="29" t="n">
        <v>8</v>
      </c>
      <c r="I371" s="29" t="n">
        <v>20.64</v>
      </c>
      <c r="J371" s="30" t="n">
        <v>0.00852956710834083</v>
      </c>
      <c r="K371" s="29" t="n">
        <v>55946</v>
      </c>
      <c r="L371" s="29" t="n">
        <v>1293654</v>
      </c>
      <c r="M371" s="29" t="n">
        <v>1349600</v>
      </c>
      <c r="O371" s="19" t="n">
        <f aca="false">AS371/AS383</f>
        <v>0.00852956710834082</v>
      </c>
      <c r="P371" s="29" t="n">
        <f aca="false">ROUND(K383*O371,0)</f>
        <v>55946</v>
      </c>
      <c r="Q371" s="109" t="n">
        <f aca="false">O371-J371</f>
        <v>0</v>
      </c>
      <c r="R371" s="110" t="n">
        <f aca="false">P371-K371</f>
        <v>0</v>
      </c>
      <c r="T371" s="29"/>
      <c r="U371" s="29"/>
      <c r="V371" s="29"/>
      <c r="W371" s="29"/>
      <c r="X371" s="29"/>
      <c r="Y371" s="29"/>
      <c r="Z371" s="29"/>
      <c r="AB371" s="29" t="n">
        <f aca="false">B371+T371</f>
        <v>3448</v>
      </c>
      <c r="AC371" s="29" t="n">
        <f aca="false">C371+U371</f>
        <v>63</v>
      </c>
      <c r="AD371" s="29" t="n">
        <f aca="false">D371+V371+W371</f>
        <v>200.116306818182</v>
      </c>
      <c r="AE371" s="29" t="n">
        <f aca="false">E371+W371</f>
        <v>47.3136363636364</v>
      </c>
      <c r="AF371" s="29" t="n">
        <f aca="false">F371+X371</f>
        <v>12</v>
      </c>
      <c r="AG371" s="29" t="n">
        <f aca="false">I371+Y371+0.33*Z371</f>
        <v>20.64</v>
      </c>
      <c r="AI371" s="111" t="n">
        <f aca="false">IF(AC371&gt;0,AB371/AC371,0)</f>
        <v>54.7301587301587</v>
      </c>
      <c r="AJ371" s="112" t="n">
        <f aca="false">EXP((((AI371-AI383)/AI384+2)/4-1.9)^3)</f>
        <v>0.00331139814346595</v>
      </c>
      <c r="AK371" s="113" t="n">
        <f aca="false">AB371/AD371</f>
        <v>17.2299801791401</v>
      </c>
      <c r="AL371" s="112" t="n">
        <f aca="false">EXP((((AK371-AK383)/AK384+2)/4-1.9)^3)</f>
        <v>0.0283887939998193</v>
      </c>
      <c r="AM371" s="112" t="n">
        <f aca="false">AE371/AD371</f>
        <v>0.23643068931221</v>
      </c>
      <c r="AN371" s="112" t="n">
        <f aca="false">EXP((((AM371-AM383)/AM384+2)/4-1.9)^3)</f>
        <v>0.000862312275162074</v>
      </c>
      <c r="AO371" s="112" t="n">
        <f aca="false">AF371/AD371</f>
        <v>0.0599651282336664</v>
      </c>
      <c r="AP371" s="112" t="n">
        <f aca="false">EXP((((AO371-AO383)/AO384+2)/4-1.9)^3)</f>
        <v>0.0402193618176876</v>
      </c>
      <c r="AQ371" s="112" t="n">
        <f aca="false">AG371/AD371</f>
        <v>0.103140020561906</v>
      </c>
      <c r="AR371" s="112" t="n">
        <f aca="false">EXP((((AQ371-AQ383)/AQ384+2)/4-1.9)^3)</f>
        <v>0.027180867580832</v>
      </c>
      <c r="AS371" s="107" t="n">
        <f aca="false">0.01*AJ371+0.15*AL371+0.24*AN371+0.25*AP371+0.35*AR371</f>
        <v>0.0240665321351595</v>
      </c>
    </row>
    <row r="372" customFormat="false" ht="13.8" hidden="false" customHeight="false" outlineLevel="0" collapsed="false">
      <c r="A372" s="28" t="s">
        <v>53</v>
      </c>
      <c r="B372" s="29" t="n">
        <v>6125</v>
      </c>
      <c r="C372" s="29" t="n">
        <v>24</v>
      </c>
      <c r="D372" s="29" t="n">
        <v>286.545454545455</v>
      </c>
      <c r="E372" s="29" t="n">
        <v>245.545454545454</v>
      </c>
      <c r="F372" s="29" t="n">
        <v>32</v>
      </c>
      <c r="G372" s="29" t="n">
        <v>76</v>
      </c>
      <c r="H372" s="29" t="n">
        <v>46</v>
      </c>
      <c r="I372" s="29" t="n">
        <v>91.18</v>
      </c>
      <c r="J372" s="30" t="n">
        <v>0.0921634936413686</v>
      </c>
      <c r="K372" s="29" t="n">
        <v>604507</v>
      </c>
      <c r="L372" s="29" t="n">
        <v>6840472</v>
      </c>
      <c r="M372" s="29" t="n">
        <v>7444979</v>
      </c>
      <c r="O372" s="19" t="n">
        <f aca="false">AS372/AS383</f>
        <v>0.0921634936413686</v>
      </c>
      <c r="P372" s="29" t="n">
        <f aca="false">ROUND(K383*O372,0)</f>
        <v>604507</v>
      </c>
      <c r="Q372" s="109" t="n">
        <f aca="false">O372-J372</f>
        <v>0</v>
      </c>
      <c r="R372" s="110" t="n">
        <f aca="false">P372-K372</f>
        <v>0</v>
      </c>
      <c r="T372" s="29"/>
      <c r="U372" s="29"/>
      <c r="V372" s="29"/>
      <c r="W372" s="29"/>
      <c r="X372" s="29"/>
      <c r="Y372" s="29"/>
      <c r="Z372" s="29"/>
      <c r="AB372" s="29" t="n">
        <f aca="false">B372+T372</f>
        <v>6125</v>
      </c>
      <c r="AC372" s="29" t="n">
        <f aca="false">C372+U372</f>
        <v>24</v>
      </c>
      <c r="AD372" s="29" t="n">
        <f aca="false">D372+V372+W372</f>
        <v>286.545454545455</v>
      </c>
      <c r="AE372" s="29" t="n">
        <f aca="false">E372+W372</f>
        <v>245.545454545454</v>
      </c>
      <c r="AF372" s="29" t="n">
        <f aca="false">F372+X372</f>
        <v>32</v>
      </c>
      <c r="AG372" s="29" t="n">
        <f aca="false">I372+Y372+0.33*Z372</f>
        <v>91.18</v>
      </c>
      <c r="AI372" s="111" t="n">
        <f aca="false">IF(AC372&gt;0,AB372/AC372,0)</f>
        <v>255.208333333333</v>
      </c>
      <c r="AJ372" s="112" t="n">
        <f aca="false">EXP((((AI372-AI383)/AI384+2)/4-1.9)^3)</f>
        <v>0.165866231356473</v>
      </c>
      <c r="AK372" s="113" t="n">
        <f aca="false">AB372/AD372</f>
        <v>21.3753172588832</v>
      </c>
      <c r="AL372" s="112" t="n">
        <f aca="false">EXP((((AK372-AK383)/AK384+2)/4-1.9)^3)</f>
        <v>0.093446655957843</v>
      </c>
      <c r="AM372" s="112" t="n">
        <f aca="false">AE372/AD372</f>
        <v>0.856916243654822</v>
      </c>
      <c r="AN372" s="112" t="n">
        <f aca="false">EXP((((AM372-AM383)/AM384+2)/4-1.9)^3)</f>
        <v>0.629397270277726</v>
      </c>
      <c r="AO372" s="112" t="n">
        <f aca="false">AF372/AD372</f>
        <v>0.111675126903553</v>
      </c>
      <c r="AP372" s="112" t="n">
        <f aca="false">EXP((((AO372-AO383)/AO384+2)/4-1.9)^3)</f>
        <v>0.120813394353094</v>
      </c>
      <c r="AQ372" s="112" t="n">
        <f aca="false">AG372/AD372</f>
        <v>0.318204314720812</v>
      </c>
      <c r="AR372" s="112" t="n">
        <f aca="false">EXP((((AQ372-AQ383)/AQ384+2)/4-1.9)^3)</f>
        <v>0.180310906355783</v>
      </c>
      <c r="AS372" s="107" t="n">
        <f aca="false">0.01*AJ372+0.15*AL372+0.24*AN372+0.25*AP372+0.35*AR372</f>
        <v>0.260043171386693</v>
      </c>
    </row>
    <row r="373" customFormat="false" ht="13.8" hidden="false" customHeight="false" outlineLevel="0" collapsed="false">
      <c r="A373" s="28" t="s">
        <v>54</v>
      </c>
      <c r="B373" s="29" t="n">
        <v>2762</v>
      </c>
      <c r="C373" s="29" t="n">
        <v>35</v>
      </c>
      <c r="D373" s="29" t="n">
        <v>176.75</v>
      </c>
      <c r="E373" s="29" t="n">
        <v>56.8863636363636</v>
      </c>
      <c r="F373" s="29" t="n">
        <v>4</v>
      </c>
      <c r="G373" s="29" t="n">
        <v>5</v>
      </c>
      <c r="H373" s="29" t="n">
        <v>1</v>
      </c>
      <c r="I373" s="29" t="n">
        <v>5.33</v>
      </c>
      <c r="J373" s="30" t="n">
        <v>0.00398817191442503</v>
      </c>
      <c r="K373" s="29" t="n">
        <v>26159</v>
      </c>
      <c r="L373" s="29" t="n">
        <v>1251938</v>
      </c>
      <c r="M373" s="29" t="n">
        <v>1278097</v>
      </c>
      <c r="O373" s="19" t="n">
        <f aca="false">AS373/AS383</f>
        <v>0.00398817191442502</v>
      </c>
      <c r="P373" s="29" t="n">
        <f aca="false">ROUND(K383*O373,0)</f>
        <v>26159</v>
      </c>
      <c r="Q373" s="109" t="n">
        <f aca="false">O373-J373</f>
        <v>0</v>
      </c>
      <c r="R373" s="110" t="n">
        <f aca="false">P373-K373</f>
        <v>0</v>
      </c>
      <c r="T373" s="29"/>
      <c r="U373" s="29"/>
      <c r="V373" s="29"/>
      <c r="W373" s="29"/>
      <c r="X373" s="29"/>
      <c r="Y373" s="29"/>
      <c r="Z373" s="29"/>
      <c r="AB373" s="29" t="n">
        <f aca="false">B373+T373</f>
        <v>2762</v>
      </c>
      <c r="AC373" s="29" t="n">
        <f aca="false">C373+U373</f>
        <v>35</v>
      </c>
      <c r="AD373" s="29" t="n">
        <f aca="false">D373+V373+W373</f>
        <v>176.75</v>
      </c>
      <c r="AE373" s="29" t="n">
        <f aca="false">E373+W373</f>
        <v>56.8863636363636</v>
      </c>
      <c r="AF373" s="29" t="n">
        <f aca="false">F373+X373</f>
        <v>4</v>
      </c>
      <c r="AG373" s="29" t="n">
        <f aca="false">I373+Y373+0.33*Z373</f>
        <v>5.33</v>
      </c>
      <c r="AI373" s="111" t="n">
        <f aca="false">IF(AC373&gt;0,AB373/AC373,0)</f>
        <v>78.9142857142857</v>
      </c>
      <c r="AJ373" s="112" t="n">
        <f aca="false">EXP((((AI373-AI383)/AI384+2)/4-1.9)^3)</f>
        <v>0.00625399933782885</v>
      </c>
      <c r="AK373" s="113" t="n">
        <f aca="false">AB373/AD373</f>
        <v>15.6265912305516</v>
      </c>
      <c r="AL373" s="112" t="n">
        <f aca="false">EXP((((AK373-AK383)/AK384+2)/4-1.9)^3)</f>
        <v>0.0163663243060662</v>
      </c>
      <c r="AM373" s="112" t="n">
        <f aca="false">AE373/AD373</f>
        <v>0.321846470361322</v>
      </c>
      <c r="AN373" s="112" t="n">
        <f aca="false">EXP((((AM373-AM383)/AM384+2)/4-1.9)^3)</f>
        <v>0.00426989669326981</v>
      </c>
      <c r="AO373" s="112" t="n">
        <f aca="false">AF373/AD373</f>
        <v>0.0226308345120226</v>
      </c>
      <c r="AP373" s="112" t="n">
        <f aca="false">EXP((((AO373-AO383)/AO384+2)/4-1.9)^3)</f>
        <v>0.0148656481247808</v>
      </c>
      <c r="AQ373" s="112" t="n">
        <f aca="false">AG373/AD373</f>
        <v>0.0301555869872702</v>
      </c>
      <c r="AR373" s="112" t="n">
        <f aca="false">EXP((((AQ373-AQ383)/AQ384+2)/4-1.9)^3)</f>
        <v>0.0114117680624125</v>
      </c>
      <c r="AS373" s="107" t="n">
        <f aca="false">0.01*AJ373+0.15*AL373+0.24*AN373+0.25*AP373+0.35*AR373</f>
        <v>0.0112527946987125</v>
      </c>
    </row>
    <row r="374" customFormat="false" ht="13.8" hidden="false" customHeight="false" outlineLevel="0" collapsed="false">
      <c r="A374" s="28" t="s">
        <v>55</v>
      </c>
      <c r="B374" s="29" t="n">
        <v>7803</v>
      </c>
      <c r="C374" s="29" t="n">
        <v>60</v>
      </c>
      <c r="D374" s="29" t="n">
        <v>270.113636363636</v>
      </c>
      <c r="E374" s="29" t="n">
        <v>175.977272727273</v>
      </c>
      <c r="F374" s="29" t="n">
        <v>12</v>
      </c>
      <c r="G374" s="29" t="n">
        <v>36</v>
      </c>
      <c r="H374" s="29" t="n">
        <v>24</v>
      </c>
      <c r="I374" s="29" t="n">
        <v>43.92</v>
      </c>
      <c r="J374" s="30" t="n">
        <v>0.0477574532317969</v>
      </c>
      <c r="K374" s="29" t="n">
        <v>313245</v>
      </c>
      <c r="L374" s="29" t="n">
        <v>4510568</v>
      </c>
      <c r="M374" s="29" t="n">
        <v>4823813</v>
      </c>
      <c r="O374" s="19" t="n">
        <f aca="false">AS374/AS383</f>
        <v>0.047757453231797</v>
      </c>
      <c r="P374" s="29" t="n">
        <f aca="false">ROUND(K383*O374,0)</f>
        <v>313245</v>
      </c>
      <c r="Q374" s="109" t="n">
        <f aca="false">O374-J374</f>
        <v>0</v>
      </c>
      <c r="R374" s="110" t="n">
        <f aca="false">P374-K374</f>
        <v>0</v>
      </c>
      <c r="T374" s="29"/>
      <c r="U374" s="29"/>
      <c r="V374" s="29"/>
      <c r="W374" s="29"/>
      <c r="X374" s="29"/>
      <c r="Y374" s="29"/>
      <c r="Z374" s="29"/>
      <c r="AB374" s="29" t="n">
        <f aca="false">B374+T374</f>
        <v>7803</v>
      </c>
      <c r="AC374" s="29" t="n">
        <f aca="false">C374+U374</f>
        <v>60</v>
      </c>
      <c r="AD374" s="29" t="n">
        <f aca="false">D374+V374+W374</f>
        <v>270.113636363636</v>
      </c>
      <c r="AE374" s="29" t="n">
        <f aca="false">E374+W374</f>
        <v>175.977272727273</v>
      </c>
      <c r="AF374" s="29" t="n">
        <f aca="false">F374+X374</f>
        <v>12</v>
      </c>
      <c r="AG374" s="29" t="n">
        <f aca="false">I374+Y374+0.33*Z374</f>
        <v>43.92</v>
      </c>
      <c r="AI374" s="111" t="n">
        <f aca="false">IF(AC374&gt;0,AB374/AC374,0)</f>
        <v>130.05</v>
      </c>
      <c r="AJ374" s="112" t="n">
        <f aca="false">EXP((((AI374-AI383)/AI384+2)/4-1.9)^3)</f>
        <v>0.0204627306198445</v>
      </c>
      <c r="AK374" s="113" t="n">
        <f aca="false">AB374/AD374</f>
        <v>28.8878418174169</v>
      </c>
      <c r="AL374" s="112" t="n">
        <f aca="false">EXP((((AK374-AK383)/AK384+2)/4-1.9)^3)</f>
        <v>0.387873678129074</v>
      </c>
      <c r="AM374" s="112" t="n">
        <f aca="false">AE374/AD374</f>
        <v>0.651493479175431</v>
      </c>
      <c r="AN374" s="112" t="n">
        <f aca="false">EXP((((AM374-AM383)/AM384+2)/4-1.9)^3)</f>
        <v>0.21637059759844</v>
      </c>
      <c r="AO374" s="112" t="n">
        <f aca="false">AF374/AD374</f>
        <v>0.0444257467395877</v>
      </c>
      <c r="AP374" s="112" t="n">
        <f aca="false">EXP((((AO374-AO383)/AO384+2)/4-1.9)^3)</f>
        <v>0.0271601623292706</v>
      </c>
      <c r="AQ374" s="112" t="n">
        <f aca="false">AG374/AD374</f>
        <v>0.162598233066891</v>
      </c>
      <c r="AR374" s="112" t="n">
        <f aca="false">EXP((((AQ374-AQ383)/AQ384+2)/4-1.9)^3)</f>
        <v>0.0504142821109894</v>
      </c>
      <c r="AS374" s="107" t="n">
        <f aca="false">0.01*AJ374+0.15*AL374+0.24*AN374+0.25*AP374+0.35*AR374</f>
        <v>0.134749661770349</v>
      </c>
    </row>
    <row r="375" customFormat="false" ht="13.8" hidden="false" customHeight="false" outlineLevel="0" collapsed="false">
      <c r="A375" s="28" t="s">
        <v>56</v>
      </c>
      <c r="B375" s="29" t="n">
        <v>6814</v>
      </c>
      <c r="C375" s="29" t="n">
        <v>64</v>
      </c>
      <c r="D375" s="29" t="n">
        <v>549.590909090909</v>
      </c>
      <c r="E375" s="29" t="n">
        <v>196.227272727273</v>
      </c>
      <c r="F375" s="29" t="n">
        <v>16</v>
      </c>
      <c r="G375" s="29" t="n">
        <v>19</v>
      </c>
      <c r="H375" s="29" t="n">
        <v>6</v>
      </c>
      <c r="I375" s="29" t="n">
        <v>20.98</v>
      </c>
      <c r="J375" s="30" t="n">
        <v>0.00408863247018811</v>
      </c>
      <c r="K375" s="29" t="n">
        <v>26818</v>
      </c>
      <c r="L375" s="29" t="n">
        <v>1680643</v>
      </c>
      <c r="M375" s="29" t="n">
        <v>1707461</v>
      </c>
      <c r="O375" s="19" t="n">
        <f aca="false">AS375/AS383</f>
        <v>0.00408863247018809</v>
      </c>
      <c r="P375" s="29" t="n">
        <f aca="false">ROUND(K383*O375,0)</f>
        <v>26818</v>
      </c>
      <c r="Q375" s="109" t="n">
        <f aca="false">O375-J375</f>
        <v>0</v>
      </c>
      <c r="R375" s="110" t="n">
        <f aca="false">P375-K375</f>
        <v>0</v>
      </c>
      <c r="T375" s="29"/>
      <c r="U375" s="29"/>
      <c r="V375" s="29"/>
      <c r="W375" s="29"/>
      <c r="X375" s="29"/>
      <c r="Y375" s="29"/>
      <c r="Z375" s="29"/>
      <c r="AB375" s="29" t="n">
        <f aca="false">B375+T375</f>
        <v>6814</v>
      </c>
      <c r="AC375" s="29" t="n">
        <f aca="false">C375+U375</f>
        <v>64</v>
      </c>
      <c r="AD375" s="29" t="n">
        <f aca="false">D375+V375+W375</f>
        <v>549.590909090909</v>
      </c>
      <c r="AE375" s="29" t="n">
        <f aca="false">E375+W375</f>
        <v>196.227272727273</v>
      </c>
      <c r="AF375" s="29" t="n">
        <f aca="false">F375+X375</f>
        <v>16</v>
      </c>
      <c r="AG375" s="29" t="n">
        <f aca="false">I375+Y375+0.33*Z375</f>
        <v>20.98</v>
      </c>
      <c r="AI375" s="111" t="n">
        <f aca="false">IF(AC375&gt;0,AB375/AC375,0)</f>
        <v>106.46875</v>
      </c>
      <c r="AJ375" s="112" t="n">
        <f aca="false">EXP((((AI375-AI383)/AI384+2)/4-1.9)^3)</f>
        <v>0.0121584279267292</v>
      </c>
      <c r="AK375" s="113" t="n">
        <f aca="false">AB375/AD375</f>
        <v>12.3983127946406</v>
      </c>
      <c r="AL375" s="112" t="n">
        <f aca="false">EXP((((AK375-AK383)/AK384+2)/4-1.9)^3)</f>
        <v>0.00457121855673122</v>
      </c>
      <c r="AM375" s="112" t="n">
        <f aca="false">AE375/AD375</f>
        <v>0.357042428252419</v>
      </c>
      <c r="AN375" s="112" t="n">
        <f aca="false">EXP((((AM375-AM383)/AM384+2)/4-1.9)^3)</f>
        <v>0.0076382064361748</v>
      </c>
      <c r="AO375" s="112" t="n">
        <f aca="false">AF375/AD375</f>
        <v>0.0291125630634356</v>
      </c>
      <c r="AP375" s="112" t="n">
        <f aca="false">EXP((((AO375-AO383)/AO384+2)/4-1.9)^3)</f>
        <v>0.0179000042114401</v>
      </c>
      <c r="AQ375" s="112" t="n">
        <f aca="false">AG375/AD375</f>
        <v>0.0381738483169299</v>
      </c>
      <c r="AR375" s="112" t="n">
        <f aca="false">EXP((((AQ375-AQ383)/AQ384+2)/4-1.9)^3)</f>
        <v>0.0126308877694924</v>
      </c>
      <c r="AS375" s="107" t="n">
        <f aca="false">0.01*AJ375+0.15*AL375+0.24*AN375+0.25*AP375+0.35*AR375</f>
        <v>0.0115362483796413</v>
      </c>
    </row>
    <row r="376" customFormat="false" ht="13.8" hidden="false" customHeight="false" outlineLevel="0" collapsed="false">
      <c r="A376" s="28" t="s">
        <v>57</v>
      </c>
      <c r="B376" s="29" t="n">
        <v>5711</v>
      </c>
      <c r="C376" s="29" t="n">
        <v>35</v>
      </c>
      <c r="D376" s="29" t="n">
        <v>294.954545454545</v>
      </c>
      <c r="E376" s="29" t="n">
        <v>161.636363636364</v>
      </c>
      <c r="F376" s="29" t="n">
        <v>5</v>
      </c>
      <c r="G376" s="29" t="n">
        <v>13</v>
      </c>
      <c r="H376" s="29" t="n">
        <v>3</v>
      </c>
      <c r="I376" s="29" t="n">
        <v>13.99</v>
      </c>
      <c r="J376" s="30" t="n">
        <v>0.0134442451197371</v>
      </c>
      <c r="K376" s="29" t="n">
        <v>88182</v>
      </c>
      <c r="L376" s="29" t="n">
        <v>3325581</v>
      </c>
      <c r="M376" s="29" t="n">
        <v>3413763</v>
      </c>
      <c r="O376" s="19" t="n">
        <f aca="false">AS376/AS383</f>
        <v>0.013444245119737</v>
      </c>
      <c r="P376" s="29" t="n">
        <f aca="false">ROUND(K383*O376,0)</f>
        <v>88182</v>
      </c>
      <c r="Q376" s="109" t="n">
        <f aca="false">O376-J376</f>
        <v>0</v>
      </c>
      <c r="R376" s="110" t="n">
        <f aca="false">P376-K376</f>
        <v>0</v>
      </c>
      <c r="T376" s="29"/>
      <c r="U376" s="29"/>
      <c r="V376" s="29"/>
      <c r="W376" s="29"/>
      <c r="X376" s="29"/>
      <c r="Y376" s="29"/>
      <c r="Z376" s="29"/>
      <c r="AB376" s="29" t="n">
        <f aca="false">B376+T376</f>
        <v>5711</v>
      </c>
      <c r="AC376" s="29" t="n">
        <f aca="false">C376+U376</f>
        <v>35</v>
      </c>
      <c r="AD376" s="29" t="n">
        <f aca="false">D376+V376+W376</f>
        <v>294.954545454545</v>
      </c>
      <c r="AE376" s="29" t="n">
        <f aca="false">E376+W376</f>
        <v>161.636363636364</v>
      </c>
      <c r="AF376" s="29" t="n">
        <f aca="false">F376+X376</f>
        <v>5</v>
      </c>
      <c r="AG376" s="29" t="n">
        <f aca="false">I376+Y376+0.33*Z376</f>
        <v>13.99</v>
      </c>
      <c r="AI376" s="111" t="n">
        <f aca="false">IF(AC376&gt;0,AB376/AC376,0)</f>
        <v>163.171428571429</v>
      </c>
      <c r="AJ376" s="112" t="n">
        <f aca="false">EXP((((AI376-AI383)/AI384+2)/4-1.9)^3)</f>
        <v>0.0395732002420513</v>
      </c>
      <c r="AK376" s="113" t="n">
        <f aca="false">AB376/AD376</f>
        <v>19.3623054399753</v>
      </c>
      <c r="AL376" s="112" t="n">
        <f aca="false">EXP((((AK376-AK383)/AK384+2)/4-1.9)^3)</f>
        <v>0.0545481762061062</v>
      </c>
      <c r="AM376" s="112" t="n">
        <f aca="false">AE376/AD376</f>
        <v>0.548004314994606</v>
      </c>
      <c r="AN376" s="112" t="n">
        <f aca="false">EXP((((AM376-AM383)/AM384+2)/4-1.9)^3)</f>
        <v>0.0885458655820823</v>
      </c>
      <c r="AO376" s="112" t="n">
        <f aca="false">AF376/AD376</f>
        <v>0.0169517645245801</v>
      </c>
      <c r="AP376" s="112" t="n">
        <f aca="false">EXP((((AO376-AO383)/AO384+2)/4-1.9)^3)</f>
        <v>0.0125746318490925</v>
      </c>
      <c r="AQ376" s="112" t="n">
        <f aca="false">AG376/AD376</f>
        <v>0.047431037139775</v>
      </c>
      <c r="AR376" s="112" t="n">
        <f aca="false">EXP((((AQ376-AQ383)/AQ384+2)/4-1.9)^3)</f>
        <v>0.0141739388477176</v>
      </c>
      <c r="AS376" s="107" t="n">
        <f aca="false">0.01*AJ376+0.15*AL376+0.24*AN376+0.25*AP376+0.35*AR376</f>
        <v>0.0379335027320105</v>
      </c>
    </row>
    <row r="377" customFormat="false" ht="13.8" hidden="false" customHeight="false" outlineLevel="0" collapsed="false">
      <c r="A377" s="28" t="s">
        <v>58</v>
      </c>
      <c r="B377" s="29" t="n">
        <v>7667</v>
      </c>
      <c r="C377" s="29" t="n">
        <v>61</v>
      </c>
      <c r="D377" s="29" t="n">
        <v>287.021590909091</v>
      </c>
      <c r="E377" s="29" t="n">
        <v>137.8625</v>
      </c>
      <c r="F377" s="29" t="n">
        <v>2</v>
      </c>
      <c r="G377" s="29" t="n">
        <v>2</v>
      </c>
      <c r="H377" s="29" t="n">
        <v>0</v>
      </c>
      <c r="I377" s="29" t="n">
        <v>2</v>
      </c>
      <c r="J377" s="30" t="n">
        <v>0.0204108620946829</v>
      </c>
      <c r="K377" s="29" t="n">
        <v>133876</v>
      </c>
      <c r="L377" s="29" t="n">
        <v>1403082</v>
      </c>
      <c r="M377" s="29" t="n">
        <v>1536958</v>
      </c>
      <c r="O377" s="19" t="n">
        <f aca="false">AS377/AS383</f>
        <v>0.0204108620946829</v>
      </c>
      <c r="P377" s="29" t="n">
        <f aca="false">ROUND(K383*O377,0)</f>
        <v>133876</v>
      </c>
      <c r="Q377" s="109" t="n">
        <f aca="false">O377-J377</f>
        <v>0</v>
      </c>
      <c r="R377" s="110" t="n">
        <f aca="false">P377-K377</f>
        <v>0</v>
      </c>
      <c r="T377" s="29"/>
      <c r="U377" s="29"/>
      <c r="V377" s="29"/>
      <c r="W377" s="29"/>
      <c r="X377" s="29"/>
      <c r="Y377" s="29"/>
      <c r="Z377" s="29"/>
      <c r="AB377" s="29" t="n">
        <f aca="false">B377+T377</f>
        <v>7667</v>
      </c>
      <c r="AC377" s="29" t="n">
        <f aca="false">C377+U377</f>
        <v>61</v>
      </c>
      <c r="AD377" s="29" t="n">
        <f aca="false">D377+V377+W377</f>
        <v>287.021590909091</v>
      </c>
      <c r="AE377" s="29" t="n">
        <f aca="false">E377+W377</f>
        <v>137.8625</v>
      </c>
      <c r="AF377" s="29" t="n">
        <f aca="false">F377+X377</f>
        <v>2</v>
      </c>
      <c r="AG377" s="29" t="n">
        <f aca="false">I377+Y377+0.33*Z377</f>
        <v>2</v>
      </c>
      <c r="AI377" s="111" t="n">
        <f aca="false">IF(AC377&gt;0,AB377/AC377,0)</f>
        <v>125.688524590164</v>
      </c>
      <c r="AJ377" s="112" t="n">
        <f aca="false">EXP((((AI377-AI383)/AI384+2)/4-1.9)^3)</f>
        <v>0.018645251076517</v>
      </c>
      <c r="AK377" s="113" t="n">
        <f aca="false">AB377/AD377</f>
        <v>26.7122761591423</v>
      </c>
      <c r="AL377" s="112" t="n">
        <f aca="false">EXP((((AK377-AK383)/AK384+2)/4-1.9)^3)</f>
        <v>0.280004557278653</v>
      </c>
      <c r="AM377" s="112" t="n">
        <f aca="false">AE377/AD377</f>
        <v>0.480321008476556</v>
      </c>
      <c r="AN377" s="112" t="n">
        <f aca="false">EXP((((AM377-AM383)/AM384+2)/4-1.9)^3)</f>
        <v>0.0422226337478675</v>
      </c>
      <c r="AO377" s="112" t="n">
        <f aca="false">AF377/AD377</f>
        <v>0.00696811690599773</v>
      </c>
      <c r="AP377" s="112" t="n">
        <f aca="false">EXP((((AO377-AO383)/AO384+2)/4-1.9)^3)</f>
        <v>0.00927010897090647</v>
      </c>
      <c r="AQ377" s="112" t="n">
        <f aca="false">AG377/AD377</f>
        <v>0.00696811690599773</v>
      </c>
      <c r="AR377" s="112" t="n">
        <f aca="false">EXP((((AQ377-AQ383)/AQ384+2)/4-1.9)^3)</f>
        <v>0.0084343140647483</v>
      </c>
      <c r="AS377" s="107" t="n">
        <f aca="false">0.01*AJ377+0.15*AL377+0.24*AN377+0.25*AP377+0.35*AR377</f>
        <v>0.0575901053674399</v>
      </c>
    </row>
    <row r="378" customFormat="false" ht="13.8" hidden="false" customHeight="false" outlineLevel="0" collapsed="false">
      <c r="A378" s="28" t="s">
        <v>59</v>
      </c>
      <c r="B378" s="29" t="n">
        <v>15271</v>
      </c>
      <c r="C378" s="29" t="n">
        <v>75</v>
      </c>
      <c r="D378" s="29" t="n">
        <v>467.068181818182</v>
      </c>
      <c r="E378" s="29" t="n">
        <v>192.136363636364</v>
      </c>
      <c r="F378" s="29" t="n">
        <v>2</v>
      </c>
      <c r="G378" s="29" t="n">
        <v>14</v>
      </c>
      <c r="H378" s="29" t="n">
        <v>2</v>
      </c>
      <c r="I378" s="29" t="n">
        <v>14.66</v>
      </c>
      <c r="J378" s="30" t="n">
        <v>0.0355570129648624</v>
      </c>
      <c r="K378" s="29" t="n">
        <v>233221</v>
      </c>
      <c r="L378" s="29" t="n">
        <v>1747524</v>
      </c>
      <c r="M378" s="29" t="n">
        <v>1980745</v>
      </c>
      <c r="O378" s="19" t="n">
        <f aca="false">AS378/AS383</f>
        <v>0.0355570129648625</v>
      </c>
      <c r="P378" s="29" t="n">
        <f aca="false">ROUND(K383*O378,0)</f>
        <v>233221</v>
      </c>
      <c r="Q378" s="109" t="n">
        <f aca="false">O378-J378</f>
        <v>0</v>
      </c>
      <c r="R378" s="110" t="n">
        <f aca="false">P378-K378</f>
        <v>0</v>
      </c>
      <c r="T378" s="29"/>
      <c r="U378" s="29"/>
      <c r="V378" s="29"/>
      <c r="W378" s="29"/>
      <c r="X378" s="29"/>
      <c r="Y378" s="29"/>
      <c r="Z378" s="29"/>
      <c r="AB378" s="29" t="n">
        <f aca="false">B378+T378</f>
        <v>15271</v>
      </c>
      <c r="AC378" s="29" t="n">
        <f aca="false">C378+U378</f>
        <v>75</v>
      </c>
      <c r="AD378" s="29" t="n">
        <f aca="false">D378+V378+W378</f>
        <v>467.068181818182</v>
      </c>
      <c r="AE378" s="29" t="n">
        <f aca="false">E378+W378</f>
        <v>192.136363636364</v>
      </c>
      <c r="AF378" s="29" t="n">
        <f aca="false">F378+X378</f>
        <v>2</v>
      </c>
      <c r="AG378" s="29" t="n">
        <f aca="false">I378+Y378+0.33*Z378</f>
        <v>14.66</v>
      </c>
      <c r="AI378" s="111" t="n">
        <f aca="false">IF(AC378&gt;0,AB378/AC378,0)</f>
        <v>203.613333333333</v>
      </c>
      <c r="AJ378" s="112" t="n">
        <f aca="false">EXP((((AI378-AI383)/AI384+2)/4-1.9)^3)</f>
        <v>0.0795735127477148</v>
      </c>
      <c r="AK378" s="113" t="n">
        <f aca="false">AB378/AD378</f>
        <v>32.6954406111625</v>
      </c>
      <c r="AL378" s="112" t="n">
        <f aca="false">EXP((((AK378-AK383)/AK384+2)/4-1.9)^3)</f>
        <v>0.594699431024992</v>
      </c>
      <c r="AM378" s="112" t="n">
        <f aca="false">AE378/AD378</f>
        <v>0.411366843462605</v>
      </c>
      <c r="AN378" s="112" t="n">
        <f aca="false">EXP((((AM378-AM383)/AM384+2)/4-1.9)^3)</f>
        <v>0.0172402804810921</v>
      </c>
      <c r="AO378" s="112" t="n">
        <f aca="false">AF378/AD378</f>
        <v>0.00428203007152937</v>
      </c>
      <c r="AP378" s="112" t="n">
        <f aca="false">EXP((((AO378-AO383)/AO384+2)/4-1.9)^3)</f>
        <v>0.00851999339864688</v>
      </c>
      <c r="AQ378" s="112" t="n">
        <f aca="false">AG378/AD378</f>
        <v>0.0313872804243102</v>
      </c>
      <c r="AR378" s="112" t="n">
        <f aca="false">EXP((((AQ378-AQ383)/AQ384+2)/4-1.9)^3)</f>
        <v>0.0115922607637355</v>
      </c>
      <c r="AS378" s="107" t="n">
        <f aca="false">0.01*AJ378+0.15*AL378+0.24*AN378+0.25*AP378+0.35*AR378</f>
        <v>0.100325606713657</v>
      </c>
    </row>
    <row r="379" customFormat="false" ht="13.8" hidden="false" customHeight="false" outlineLevel="0" collapsed="false">
      <c r="A379" s="28" t="s">
        <v>60</v>
      </c>
      <c r="B379" s="29" t="n">
        <v>4636</v>
      </c>
      <c r="C379" s="29" t="n">
        <v>34</v>
      </c>
      <c r="D379" s="29" t="n">
        <v>271.159090909091</v>
      </c>
      <c r="E379" s="29" t="n">
        <v>160.25</v>
      </c>
      <c r="F379" s="29" t="n">
        <v>13</v>
      </c>
      <c r="G379" s="29" t="n">
        <v>27</v>
      </c>
      <c r="H379" s="29" t="n">
        <v>20</v>
      </c>
      <c r="I379" s="29" t="n">
        <v>33.6</v>
      </c>
      <c r="J379" s="30" t="n">
        <v>0.0196698605970976</v>
      </c>
      <c r="K379" s="29" t="n">
        <v>129016</v>
      </c>
      <c r="L379" s="29" t="n">
        <v>1708484</v>
      </c>
      <c r="M379" s="29" t="n">
        <v>1837500</v>
      </c>
      <c r="O379" s="19" t="n">
        <f aca="false">AS379/AS383</f>
        <v>0.0196698605970976</v>
      </c>
      <c r="P379" s="29" t="n">
        <f aca="false">ROUND(K383*O379,0)</f>
        <v>129016</v>
      </c>
      <c r="Q379" s="109" t="n">
        <f aca="false">O379-J379</f>
        <v>0</v>
      </c>
      <c r="R379" s="110" t="n">
        <f aca="false">P379-K379</f>
        <v>0</v>
      </c>
      <c r="T379" s="29"/>
      <c r="U379" s="29"/>
      <c r="V379" s="29"/>
      <c r="W379" s="29"/>
      <c r="X379" s="29"/>
      <c r="Y379" s="29"/>
      <c r="Z379" s="29"/>
      <c r="AB379" s="29" t="n">
        <f aca="false">B379+T379</f>
        <v>4636</v>
      </c>
      <c r="AC379" s="29" t="n">
        <f aca="false">C379+U379</f>
        <v>34</v>
      </c>
      <c r="AD379" s="29" t="n">
        <f aca="false">D379+V379+W379</f>
        <v>271.159090909091</v>
      </c>
      <c r="AE379" s="29" t="n">
        <f aca="false">E379+W379</f>
        <v>160.25</v>
      </c>
      <c r="AF379" s="29" t="n">
        <f aca="false">F379+X379</f>
        <v>13</v>
      </c>
      <c r="AG379" s="29" t="n">
        <f aca="false">I379+Y379+0.33*Z379</f>
        <v>33.6</v>
      </c>
      <c r="AI379" s="111" t="n">
        <f aca="false">IF(AC379&gt;0,AB379/AC379,0)</f>
        <v>136.352941176471</v>
      </c>
      <c r="AJ379" s="112" t="n">
        <f aca="false">EXP((((AI379-AI383)/AI384+2)/4-1.9)^3)</f>
        <v>0.0233464972261096</v>
      </c>
      <c r="AK379" s="113" t="n">
        <f aca="false">AB379/AD379</f>
        <v>17.0969742687118</v>
      </c>
      <c r="AL379" s="112" t="n">
        <f aca="false">EXP((((AK379-AK383)/AK384+2)/4-1.9)^3)</f>
        <v>0.0271750837938649</v>
      </c>
      <c r="AM379" s="112" t="n">
        <f aca="false">AE379/AD379</f>
        <v>0.590981476825078</v>
      </c>
      <c r="AN379" s="112" t="n">
        <f aca="false">EXP((((AM379-AM383)/AM384+2)/4-1.9)^3)</f>
        <v>0.132664748074366</v>
      </c>
      <c r="AO379" s="112" t="n">
        <f aca="false">AF379/AD379</f>
        <v>0.047942335093454</v>
      </c>
      <c r="AP379" s="112" t="n">
        <f aca="false">EXP((((AO379-AO383)/AO384+2)/4-1.9)^3)</f>
        <v>0.0297624185276696</v>
      </c>
      <c r="AQ379" s="112" t="n">
        <f aca="false">AG379/AD379</f>
        <v>0.123912496856927</v>
      </c>
      <c r="AR379" s="112" t="n">
        <f aca="false">EXP((((AQ379-AQ383)/AQ384+2)/4-1.9)^3)</f>
        <v>0.0340270479514812</v>
      </c>
      <c r="AS379" s="107" t="n">
        <f aca="false">0.01*AJ379+0.15*AL379+0.24*AN379+0.25*AP379+0.35*AR379</f>
        <v>0.0554993384941245</v>
      </c>
    </row>
    <row r="380" customFormat="false" ht="13.8" hidden="false" customHeight="false" outlineLevel="0" collapsed="false">
      <c r="A380" s="28" t="s">
        <v>61</v>
      </c>
      <c r="B380" s="29" t="n">
        <v>4560</v>
      </c>
      <c r="C380" s="29" t="n">
        <v>22</v>
      </c>
      <c r="D380" s="29" t="n">
        <v>239.681818181818</v>
      </c>
      <c r="E380" s="29" t="n">
        <v>143.227272727273</v>
      </c>
      <c r="F380" s="29" t="n">
        <v>1</v>
      </c>
      <c r="G380" s="29" t="n">
        <v>8</v>
      </c>
      <c r="H380" s="29" t="n">
        <v>7</v>
      </c>
      <c r="I380" s="29" t="n">
        <v>10.31</v>
      </c>
      <c r="J380" s="30" t="n">
        <v>0.0173012703463073</v>
      </c>
      <c r="K380" s="29" t="n">
        <v>113480</v>
      </c>
      <c r="L380" s="29" t="n">
        <v>998190</v>
      </c>
      <c r="M380" s="29" t="n">
        <v>1111670</v>
      </c>
      <c r="O380" s="19" t="n">
        <f aca="false">AS380/AS383</f>
        <v>0.0173012703463073</v>
      </c>
      <c r="P380" s="29" t="n">
        <f aca="false">ROUND(K383*O380,0)</f>
        <v>113480</v>
      </c>
      <c r="Q380" s="109" t="n">
        <f aca="false">O380-J380</f>
        <v>0</v>
      </c>
      <c r="R380" s="110" t="n">
        <f aca="false">P380-K380</f>
        <v>0</v>
      </c>
      <c r="T380" s="29"/>
      <c r="U380" s="29"/>
      <c r="V380" s="29"/>
      <c r="W380" s="29"/>
      <c r="X380" s="29"/>
      <c r="Y380" s="29"/>
      <c r="Z380" s="29"/>
      <c r="AB380" s="29" t="n">
        <f aca="false">B380+T380</f>
        <v>4560</v>
      </c>
      <c r="AC380" s="29" t="n">
        <f aca="false">C380+U380</f>
        <v>22</v>
      </c>
      <c r="AD380" s="29" t="n">
        <f aca="false">D380+V380+W380</f>
        <v>239.681818181818</v>
      </c>
      <c r="AE380" s="29" t="n">
        <f aca="false">E380+W380</f>
        <v>143.227272727273</v>
      </c>
      <c r="AF380" s="29" t="n">
        <f aca="false">F380+X380</f>
        <v>1</v>
      </c>
      <c r="AG380" s="29" t="n">
        <f aca="false">I380+Y380+0.33*Z380</f>
        <v>10.31</v>
      </c>
      <c r="AI380" s="111" t="n">
        <f aca="false">IF(AC380&gt;0,AB380/AC380,0)</f>
        <v>207.272727272727</v>
      </c>
      <c r="AJ380" s="112" t="n">
        <f aca="false">EXP((((AI380-AI383)/AI384+2)/4-1.9)^3)</f>
        <v>0.0843001751346143</v>
      </c>
      <c r="AK380" s="113" t="n">
        <f aca="false">AB380/AD380</f>
        <v>19.0252228333017</v>
      </c>
      <c r="AL380" s="112" t="n">
        <f aca="false">EXP((((AK380-AK383)/AK384+2)/4-1.9)^3)</f>
        <v>0.0494846113837116</v>
      </c>
      <c r="AM380" s="112" t="n">
        <f aca="false">AE380/AD380</f>
        <v>0.597572539351413</v>
      </c>
      <c r="AN380" s="112" t="n">
        <f aca="false">EXP((((AM380-AM383)/AM384+2)/4-1.9)^3)</f>
        <v>0.140546882387759</v>
      </c>
      <c r="AO380" s="112" t="n">
        <f aca="false">AF380/AD380</f>
        <v>0.00417219798975915</v>
      </c>
      <c r="AP380" s="112" t="n">
        <f aca="false">EXP((((AO380-AO383)/AO384+2)/4-1.9)^3)</f>
        <v>0.00849046644123158</v>
      </c>
      <c r="AQ380" s="112" t="n">
        <f aca="false">AG380/AD380</f>
        <v>0.0430153612744168</v>
      </c>
      <c r="AR380" s="112" t="n">
        <f aca="false">EXP((((AQ380-AQ383)/AQ384+2)/4-1.9)^3)</f>
        <v>0.0134191419883942</v>
      </c>
      <c r="AS380" s="107" t="n">
        <f aca="false">0.01*AJ380+0.15*AL380+0.24*AN380+0.25*AP380+0.35*AR380</f>
        <v>0.048816261538211</v>
      </c>
    </row>
    <row r="381" customFormat="false" ht="13.8" hidden="false" customHeight="false" outlineLevel="0" collapsed="false">
      <c r="A381" s="28" t="s">
        <v>62</v>
      </c>
      <c r="B381" s="29" t="n">
        <v>4757</v>
      </c>
      <c r="C381" s="29" t="n">
        <v>35</v>
      </c>
      <c r="D381" s="29" t="n">
        <v>330.034090909091</v>
      </c>
      <c r="E381" s="29" t="n">
        <v>112.529545454545</v>
      </c>
      <c r="F381" s="29" t="n">
        <v>11</v>
      </c>
      <c r="G381" s="29" t="n">
        <v>21</v>
      </c>
      <c r="H381" s="29" t="n">
        <v>10</v>
      </c>
      <c r="I381" s="29" t="n">
        <v>24.3</v>
      </c>
      <c r="J381" s="30" t="n">
        <v>0.00533030211936682</v>
      </c>
      <c r="K381" s="29" t="n">
        <v>34962</v>
      </c>
      <c r="L381" s="29" t="n">
        <v>650883</v>
      </c>
      <c r="M381" s="29" t="n">
        <v>685845</v>
      </c>
      <c r="O381" s="19" t="n">
        <f aca="false">AS381/AS383</f>
        <v>0.00533030211936681</v>
      </c>
      <c r="P381" s="29" t="n">
        <f aca="false">ROUND(K383*O381,0)</f>
        <v>34962</v>
      </c>
      <c r="Q381" s="109" t="n">
        <f aca="false">O381-J381</f>
        <v>0</v>
      </c>
      <c r="R381" s="110" t="n">
        <f aca="false">P381-K381</f>
        <v>0</v>
      </c>
      <c r="T381" s="29"/>
      <c r="U381" s="29"/>
      <c r="V381" s="29"/>
      <c r="W381" s="29"/>
      <c r="X381" s="29"/>
      <c r="Y381" s="29"/>
      <c r="Z381" s="29"/>
      <c r="AB381" s="29" t="n">
        <f aca="false">B381+T381</f>
        <v>4757</v>
      </c>
      <c r="AC381" s="29" t="n">
        <f aca="false">C381+U381</f>
        <v>35</v>
      </c>
      <c r="AD381" s="29" t="n">
        <f aca="false">D381+V381+W381</f>
        <v>330.034090909091</v>
      </c>
      <c r="AE381" s="29" t="n">
        <f aca="false">E381+W381</f>
        <v>112.529545454545</v>
      </c>
      <c r="AF381" s="29" t="n">
        <f aca="false">F381+X381</f>
        <v>11</v>
      </c>
      <c r="AG381" s="29" t="n">
        <f aca="false">I381+Y381+0.33*Z381</f>
        <v>24.3</v>
      </c>
      <c r="AI381" s="111" t="n">
        <f aca="false">IF(AC381&gt;0,AB381/AC381,0)</f>
        <v>135.914285714286</v>
      </c>
      <c r="AJ381" s="112" t="n">
        <f aca="false">EXP((((AI381-AI383)/AI384+2)/4-1.9)^3)</f>
        <v>0.0231355261322148</v>
      </c>
      <c r="AK381" s="113" t="n">
        <f aca="false">AB381/AD381</f>
        <v>14.4136625004304</v>
      </c>
      <c r="AL381" s="112" t="n">
        <f aca="false">EXP((((AK381-AK383)/AK384+2)/4-1.9)^3)</f>
        <v>0.0104105144314502</v>
      </c>
      <c r="AM381" s="112" t="n">
        <f aca="false">AE381/AD381</f>
        <v>0.340963399097889</v>
      </c>
      <c r="AN381" s="112" t="n">
        <f aca="false">EXP((((AM381-AM383)/AM384+2)/4-1.9)^3)</f>
        <v>0.0058878603197203</v>
      </c>
      <c r="AO381" s="112" t="n">
        <f aca="false">AF381/AD381</f>
        <v>0.033329890162862</v>
      </c>
      <c r="AP381" s="112" t="n">
        <f aca="false">EXP((((AO381-AO383)/AO384+2)/4-1.9)^3)</f>
        <v>0.0201393061139792</v>
      </c>
      <c r="AQ381" s="112" t="n">
        <f aca="false">AG381/AD381</f>
        <v>0.0736287573597769</v>
      </c>
      <c r="AR381" s="112" t="n">
        <f aca="false">EXP((((AQ381-AQ383)/AQ384+2)/4-1.9)^3)</f>
        <v>0.0194252173054711</v>
      </c>
      <c r="AS381" s="107" t="n">
        <f aca="false">0.01*AJ381+0.15*AL381+0.24*AN381+0.25*AP381+0.35*AR381</f>
        <v>0.0150396714881822</v>
      </c>
    </row>
    <row r="382" customFormat="false" ht="13.8" hidden="false" customHeight="false" outlineLevel="0" collapsed="false">
      <c r="A382" s="37" t="s">
        <v>63</v>
      </c>
      <c r="B382" s="38" t="n">
        <v>5243</v>
      </c>
      <c r="C382" s="38" t="n">
        <v>26</v>
      </c>
      <c r="D382" s="38" t="n">
        <v>250.272727272727</v>
      </c>
      <c r="E382" s="38" t="n">
        <v>116.704545454545</v>
      </c>
      <c r="F382" s="38" t="n">
        <v>7</v>
      </c>
      <c r="G382" s="38" t="n">
        <v>23</v>
      </c>
      <c r="H382" s="38" t="n">
        <v>12</v>
      </c>
      <c r="I382" s="38" t="n">
        <v>26.96</v>
      </c>
      <c r="J382" s="39" t="n">
        <v>0.0128443439847465</v>
      </c>
      <c r="K382" s="38" t="n">
        <v>84247</v>
      </c>
      <c r="L382" s="38" t="n">
        <v>751531</v>
      </c>
      <c r="M382" s="38" t="n">
        <v>835778</v>
      </c>
      <c r="O382" s="19" t="n">
        <f aca="false">AS382/AS383</f>
        <v>0.0128443439847465</v>
      </c>
      <c r="P382" s="29" t="n">
        <f aca="false">ROUND(K383*O382,0)</f>
        <v>84247</v>
      </c>
      <c r="Q382" s="109" t="n">
        <f aca="false">O382-J382</f>
        <v>0</v>
      </c>
      <c r="R382" s="110" t="n">
        <f aca="false">P382-K382</f>
        <v>0</v>
      </c>
      <c r="T382" s="29"/>
      <c r="U382" s="29"/>
      <c r="V382" s="29"/>
      <c r="W382" s="29"/>
      <c r="X382" s="29"/>
      <c r="Y382" s="29"/>
      <c r="Z382" s="29"/>
      <c r="AB382" s="29" t="n">
        <f aca="false">B382+T382</f>
        <v>5243</v>
      </c>
      <c r="AC382" s="29" t="n">
        <f aca="false">C382+U382</f>
        <v>26</v>
      </c>
      <c r="AD382" s="29" t="n">
        <f aca="false">D382+V382+W382</f>
        <v>250.272727272727</v>
      </c>
      <c r="AE382" s="29" t="n">
        <f aca="false">E382+W382</f>
        <v>116.704545454545</v>
      </c>
      <c r="AF382" s="29" t="n">
        <f aca="false">F382+X382</f>
        <v>7</v>
      </c>
      <c r="AG382" s="29" t="n">
        <f aca="false">I382+Y382+0.33*Z382</f>
        <v>26.96</v>
      </c>
      <c r="AI382" s="111" t="n">
        <f aca="false">IF(AC382&gt;0,AB382/AC382,0)</f>
        <v>201.653846153846</v>
      </c>
      <c r="AJ382" s="112" t="n">
        <f aca="false">EXP((((AI382-AI383)/AI384+2)/4-1.9)^3)</f>
        <v>0.077124246188249</v>
      </c>
      <c r="AK382" s="113" t="n">
        <f aca="false">AB382/AD382</f>
        <v>20.949146385761</v>
      </c>
      <c r="AL382" s="112" t="n">
        <f aca="false">EXP((((AK382-AK383)/AK384+2)/4-1.9)^3)</f>
        <v>0.0838903409804451</v>
      </c>
      <c r="AM382" s="112" t="n">
        <f aca="false">AE382/AD382</f>
        <v>0.466309480566655</v>
      </c>
      <c r="AN382" s="112" t="n">
        <f aca="false">EXP((((AM382-AM383)/AM384+2)/4-1.9)^3)</f>
        <v>0.0356191322700942</v>
      </c>
      <c r="AO382" s="112" t="n">
        <f aca="false">AF382/AD382</f>
        <v>0.0279694878314566</v>
      </c>
      <c r="AP382" s="112" t="n">
        <f aca="false">EXP((((AO382-AO383)/AO384+2)/4-1.9)^3)</f>
        <v>0.0173301704085961</v>
      </c>
      <c r="AQ382" s="112" t="n">
        <f aca="false">AG382/AD382</f>
        <v>0.107722484562296</v>
      </c>
      <c r="AR382" s="112" t="n">
        <f aca="false">EXP((((AQ382-AQ383)/AQ384+2)/4-1.9)^3)</f>
        <v>0.0285855100199038</v>
      </c>
      <c r="AS382" s="107" t="n">
        <f aca="false">0.01*AJ382+0.15*AL382+0.24*AN382+0.25*AP382+0.35*AR382</f>
        <v>0.0362408564628872</v>
      </c>
    </row>
    <row r="383" customFormat="false" ht="13.8" hidden="false" customHeight="false" outlineLevel="0" collapsed="false">
      <c r="A383" s="46" t="s">
        <v>66</v>
      </c>
      <c r="B383" s="47" t="n">
        <v>240888</v>
      </c>
      <c r="C383" s="47" t="n">
        <v>1286</v>
      </c>
      <c r="D383" s="47" t="n">
        <v>13145.7766856061</v>
      </c>
      <c r="E383" s="47" t="n">
        <v>7023.46272727273</v>
      </c>
      <c r="F383" s="47" t="n">
        <v>1569</v>
      </c>
      <c r="G383" s="47" t="n">
        <v>3444</v>
      </c>
      <c r="H383" s="47" t="n">
        <v>910</v>
      </c>
      <c r="I383" s="47" t="n">
        <v>3744.3</v>
      </c>
      <c r="J383" s="47" t="n">
        <v>1</v>
      </c>
      <c r="K383" s="47" t="n">
        <v>6559077</v>
      </c>
      <c r="L383" s="47" t="n">
        <v>124622452</v>
      </c>
      <c r="M383" s="47" t="n">
        <v>131181529</v>
      </c>
      <c r="O383" s="114" t="n">
        <f aca="false">SUM(O358:O382)</f>
        <v>1</v>
      </c>
      <c r="P383" s="115" t="n">
        <f aca="false">SUM(P358:P382)</f>
        <v>6559077</v>
      </c>
      <c r="Q383" s="116" t="n">
        <f aca="false">O383-J385</f>
        <v>1</v>
      </c>
      <c r="R383" s="117" t="n">
        <f aca="false">P383-K383</f>
        <v>0</v>
      </c>
      <c r="AI383" s="118" t="n">
        <f aca="false">AVERAGE(AI358:AI382)</f>
        <v>190.572238233776</v>
      </c>
      <c r="AJ383" s="119"/>
      <c r="AK383" s="120" t="n">
        <f aca="false">AVERAGE(AK358:AK382)</f>
        <v>19.9496094727916</v>
      </c>
      <c r="AL383" s="119"/>
      <c r="AM383" s="119" t="n">
        <f aca="false">AVERAGE(AM358:AM382)</f>
        <v>0.517292911339663</v>
      </c>
      <c r="AN383" s="119"/>
      <c r="AO383" s="119" t="n">
        <f aca="false">AVERAGE(AO358:AO382)</f>
        <v>0.0803072321353926</v>
      </c>
      <c r="AP383" s="119"/>
      <c r="AQ383" s="119" t="n">
        <f aca="false">AVERAGE(AQ358:AQ382)</f>
        <v>0.188291805572023</v>
      </c>
      <c r="AR383" s="119"/>
      <c r="AS383" s="107" t="n">
        <f aca="false">SUM(AS358:AS382)</f>
        <v>2.82154203483851</v>
      </c>
    </row>
    <row r="384" customFormat="false" ht="13.8" hidden="false" customHeight="false" outlineLevel="0" collapsed="false">
      <c r="A384" s="57" t="s">
        <v>67</v>
      </c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AI384" s="58" t="n">
        <f aca="false">_xlfn.STDEV.P(AI358:AI382)</f>
        <v>87.6626390864377</v>
      </c>
      <c r="AK384" s="59" t="n">
        <f aca="false">_xlfn.STDEV.P(AK358:AK382)</f>
        <v>5.3463163791601</v>
      </c>
      <c r="AM384" s="27" t="n">
        <f aca="false">_xlfn.STDEV.P(AM358:AM382)</f>
        <v>0.13554888364555</v>
      </c>
      <c r="AO384" s="27" t="n">
        <f aca="false">_xlfn.STDEV.P(AO358:AO382)</f>
        <v>0.0672086874996081</v>
      </c>
      <c r="AP384" s="27"/>
      <c r="AQ384" s="27" t="n">
        <f aca="false">_xlfn.STDEV.P(AQ358:AQ382)</f>
        <v>0.159624816822343</v>
      </c>
      <c r="AS384" s="27"/>
    </row>
    <row r="385" customFormat="false" ht="13.8" hidden="false" customHeight="false" outlineLevel="0" collapsed="false">
      <c r="A385" s="57" t="s">
        <v>166</v>
      </c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</row>
    <row r="386" customFormat="false" ht="13.8" hidden="false" customHeight="false" outlineLevel="0" collapsed="false"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</row>
    <row r="387" customFormat="false" ht="13.8" hidden="false" customHeight="false" outlineLevel="0" collapsed="false">
      <c r="A387" s="6" t="s">
        <v>185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customFormat="false" ht="13.8" hidden="false" customHeight="false" outlineLevel="0" collapsed="false">
      <c r="A388" s="6" t="s">
        <v>186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customFormat="false" ht="13.8" hidden="false" customHeight="false" outlineLevel="0" collapsed="false">
      <c r="A389" s="66"/>
      <c r="B389" s="66"/>
      <c r="C389" s="66"/>
      <c r="D389" s="66"/>
      <c r="E389" s="66"/>
      <c r="F389" s="66"/>
      <c r="G389" s="66"/>
      <c r="H389" s="66"/>
      <c r="I389" s="66"/>
    </row>
    <row r="390" customFormat="false" ht="13.8" hidden="false" customHeight="true" outlineLevel="0" collapsed="false">
      <c r="A390" s="7" t="s">
        <v>8</v>
      </c>
      <c r="B390" s="8" t="s">
        <v>9</v>
      </c>
      <c r="C390" s="8"/>
      <c r="D390" s="8"/>
      <c r="E390" s="8"/>
      <c r="F390" s="8"/>
      <c r="G390" s="8"/>
      <c r="H390" s="8"/>
      <c r="I390" s="8"/>
      <c r="J390" s="7" t="s">
        <v>10</v>
      </c>
      <c r="K390" s="7" t="s">
        <v>11</v>
      </c>
      <c r="L390" s="7" t="s">
        <v>12</v>
      </c>
      <c r="M390" s="7" t="s">
        <v>13</v>
      </c>
      <c r="O390" s="7" t="s">
        <v>14</v>
      </c>
      <c r="P390" s="7" t="s">
        <v>15</v>
      </c>
      <c r="Q390" s="7" t="s">
        <v>16</v>
      </c>
      <c r="R390" s="7" t="s">
        <v>17</v>
      </c>
      <c r="T390" s="99" t="s">
        <v>18</v>
      </c>
      <c r="U390" s="99"/>
      <c r="V390" s="99"/>
      <c r="W390" s="99"/>
      <c r="X390" s="99"/>
      <c r="Y390" s="99"/>
      <c r="Z390" s="99"/>
      <c r="AB390" s="99" t="s">
        <v>19</v>
      </c>
      <c r="AC390" s="99"/>
      <c r="AD390" s="99"/>
      <c r="AE390" s="99"/>
      <c r="AF390" s="99"/>
      <c r="AG390" s="99"/>
      <c r="AI390" s="100" t="s">
        <v>20</v>
      </c>
      <c r="AJ390" s="100"/>
      <c r="AK390" s="100" t="s">
        <v>21</v>
      </c>
      <c r="AL390" s="100"/>
      <c r="AM390" s="100" t="s">
        <v>22</v>
      </c>
      <c r="AN390" s="100"/>
      <c r="AO390" s="101" t="s">
        <v>23</v>
      </c>
      <c r="AP390" s="101"/>
      <c r="AQ390" s="100" t="s">
        <v>24</v>
      </c>
      <c r="AR390" s="100"/>
      <c r="AS390" s="102" t="s">
        <v>25</v>
      </c>
    </row>
    <row r="391" customFormat="false" ht="43.35" hidden="false" customHeight="false" outlineLevel="0" collapsed="false">
      <c r="A391" s="7"/>
      <c r="B391" s="14" t="s">
        <v>187</v>
      </c>
      <c r="C391" s="14" t="s">
        <v>188</v>
      </c>
      <c r="D391" s="14" t="s">
        <v>189</v>
      </c>
      <c r="E391" s="14" t="s">
        <v>190</v>
      </c>
      <c r="F391" s="14" t="s">
        <v>191</v>
      </c>
      <c r="G391" s="14" t="s">
        <v>192</v>
      </c>
      <c r="H391" s="14" t="s">
        <v>193</v>
      </c>
      <c r="I391" s="7" t="s">
        <v>33</v>
      </c>
      <c r="J391" s="7"/>
      <c r="K391" s="7"/>
      <c r="L391" s="7"/>
      <c r="M391" s="7"/>
      <c r="O391" s="7"/>
      <c r="P391" s="7"/>
      <c r="Q391" s="7"/>
      <c r="R391" s="7"/>
      <c r="T391" s="14" t="s">
        <v>26</v>
      </c>
      <c r="U391" s="14" t="s">
        <v>27</v>
      </c>
      <c r="V391" s="14" t="s">
        <v>34</v>
      </c>
      <c r="W391" s="14" t="s">
        <v>29</v>
      </c>
      <c r="X391" s="14" t="s">
        <v>30</v>
      </c>
      <c r="Y391" s="14" t="s">
        <v>31</v>
      </c>
      <c r="Z391" s="103" t="s">
        <v>32</v>
      </c>
      <c r="AB391" s="14" t="s">
        <v>26</v>
      </c>
      <c r="AC391" s="14" t="s">
        <v>27</v>
      </c>
      <c r="AD391" s="14" t="s">
        <v>35</v>
      </c>
      <c r="AE391" s="14" t="s">
        <v>29</v>
      </c>
      <c r="AF391" s="14" t="s">
        <v>30</v>
      </c>
      <c r="AG391" s="103" t="s">
        <v>31</v>
      </c>
      <c r="AI391" s="100" t="s">
        <v>36</v>
      </c>
      <c r="AJ391" s="101" t="s">
        <v>37</v>
      </c>
      <c r="AK391" s="100" t="s">
        <v>36</v>
      </c>
      <c r="AL391" s="101" t="s">
        <v>37</v>
      </c>
      <c r="AM391" s="100" t="s">
        <v>36</v>
      </c>
      <c r="AN391" s="101" t="s">
        <v>37</v>
      </c>
      <c r="AO391" s="100" t="s">
        <v>36</v>
      </c>
      <c r="AP391" s="101" t="s">
        <v>37</v>
      </c>
      <c r="AQ391" s="100" t="s">
        <v>36</v>
      </c>
      <c r="AR391" s="101" t="s">
        <v>37</v>
      </c>
      <c r="AS391" s="101" t="s">
        <v>38</v>
      </c>
    </row>
    <row r="392" customFormat="false" ht="13.8" hidden="false" customHeight="false" outlineLevel="0" collapsed="false">
      <c r="A392" s="17" t="s">
        <v>39</v>
      </c>
      <c r="B392" s="18" t="n">
        <v>24502</v>
      </c>
      <c r="C392" s="18" t="n">
        <v>65</v>
      </c>
      <c r="D392" s="18" t="n">
        <v>1643.225</v>
      </c>
      <c r="E392" s="18" t="n">
        <v>843.338636363636</v>
      </c>
      <c r="F392" s="18" t="n">
        <v>386</v>
      </c>
      <c r="G392" s="18" t="n">
        <v>1081</v>
      </c>
      <c r="H392" s="18" t="n">
        <v>130</v>
      </c>
      <c r="I392" s="18" t="n">
        <v>1123.9</v>
      </c>
      <c r="J392" s="19" t="n">
        <v>0.159944259762385</v>
      </c>
      <c r="K392" s="18" t="n">
        <v>981372</v>
      </c>
      <c r="L392" s="18" t="n">
        <v>24374562</v>
      </c>
      <c r="M392" s="18" t="n">
        <v>25355934</v>
      </c>
      <c r="O392" s="19" t="n">
        <f aca="false">AS392/AS417</f>
        <v>0.159944259762385</v>
      </c>
      <c r="P392" s="18" t="n">
        <f aca="false">ROUND(K417*O392,0)</f>
        <v>981372</v>
      </c>
      <c r="Q392" s="104" t="n">
        <f aca="false">O392-J392</f>
        <v>0</v>
      </c>
      <c r="R392" s="105" t="n">
        <f aca="false">P392-K392</f>
        <v>0</v>
      </c>
      <c r="T392" s="18"/>
      <c r="U392" s="18"/>
      <c r="V392" s="18"/>
      <c r="W392" s="18"/>
      <c r="X392" s="18"/>
      <c r="Y392" s="18"/>
      <c r="Z392" s="18"/>
      <c r="AB392" s="18" t="n">
        <f aca="false">B392+T392</f>
        <v>24502</v>
      </c>
      <c r="AC392" s="18" t="n">
        <f aca="false">C392+U392</f>
        <v>65</v>
      </c>
      <c r="AD392" s="18" t="n">
        <f aca="false">D392+V392+W392</f>
        <v>1643.225</v>
      </c>
      <c r="AE392" s="18" t="n">
        <f aca="false">E392+W392</f>
        <v>843.338636363636</v>
      </c>
      <c r="AF392" s="18" t="n">
        <f aca="false">F392+X392</f>
        <v>386</v>
      </c>
      <c r="AG392" s="18" t="n">
        <f aca="false">I392+Y392+0.33*Z392</f>
        <v>1123.9</v>
      </c>
      <c r="AI392" s="106" t="n">
        <f aca="false">IF(AC392&gt;0,AB392/AC392,0)</f>
        <v>376.953846153846</v>
      </c>
      <c r="AJ392" s="107" t="n">
        <f aca="false">EXP((((AI392-AI417)/AI418+2)/4-1.9)^3)</f>
        <v>0.515529952015292</v>
      </c>
      <c r="AK392" s="108" t="n">
        <f aca="false">AB392/AD392</f>
        <v>14.9109221196123</v>
      </c>
      <c r="AL392" s="107" t="n">
        <f aca="false">EXP((((AK392-AK417)/AK418+2)/4-1.9)^3)</f>
        <v>0.00650030280977133</v>
      </c>
      <c r="AM392" s="107" t="n">
        <f aca="false">AE392/AD392</f>
        <v>0.51322164424448</v>
      </c>
      <c r="AN392" s="107" t="n">
        <f aca="false">EXP((((AM392-AM417)/AM418+2)/4-1.9)^3)</f>
        <v>0.0617969484384225</v>
      </c>
      <c r="AO392" s="107" t="n">
        <f aca="false">AF392/AD392</f>
        <v>0.234903923686653</v>
      </c>
      <c r="AP392" s="107" t="n">
        <f aca="false">EXP((((AO392-AO417)/AO418+2)/4-1.9)^3)</f>
        <v>0.643457941715008</v>
      </c>
      <c r="AQ392" s="107" t="n">
        <f aca="false">AG392/AD392</f>
        <v>0.683959895936345</v>
      </c>
      <c r="AR392" s="107" t="n">
        <f aca="false">EXP((((AQ392-AQ417)/AQ418+2)/4-1.9)^3)</f>
        <v>0.766126504053032</v>
      </c>
      <c r="AS392" s="107" t="n">
        <f aca="false">0.01*AJ392+0.15*AL392+0.24*AN392+0.25*AP392+0.35*AR392</f>
        <v>0.449970374414153</v>
      </c>
    </row>
    <row r="393" customFormat="false" ht="13.8" hidden="false" customHeight="false" outlineLevel="0" collapsed="false">
      <c r="A393" s="28" t="s">
        <v>40</v>
      </c>
      <c r="B393" s="29" t="n">
        <v>18264</v>
      </c>
      <c r="C393" s="29" t="n">
        <v>38</v>
      </c>
      <c r="D393" s="29" t="n">
        <v>1533.18181818182</v>
      </c>
      <c r="E393" s="29" t="n">
        <v>855.068181818182</v>
      </c>
      <c r="F393" s="29" t="n">
        <v>312</v>
      </c>
      <c r="G393" s="29" t="n">
        <v>670</v>
      </c>
      <c r="H393" s="29" t="n">
        <v>146</v>
      </c>
      <c r="I393" s="29" t="n">
        <v>718.18</v>
      </c>
      <c r="J393" s="30" t="n">
        <v>0.104957119192806</v>
      </c>
      <c r="K393" s="29" t="n">
        <v>643987</v>
      </c>
      <c r="L393" s="29" t="n">
        <v>15212770</v>
      </c>
      <c r="M393" s="29" t="n">
        <v>15856757</v>
      </c>
      <c r="O393" s="19" t="n">
        <f aca="false">AS393/AS417</f>
        <v>0.104957119192806</v>
      </c>
      <c r="P393" s="29" t="n">
        <f aca="false">ROUND(K417*O393,0)</f>
        <v>643987</v>
      </c>
      <c r="Q393" s="109" t="n">
        <f aca="false">O393-J393</f>
        <v>0</v>
      </c>
      <c r="R393" s="110" t="n">
        <f aca="false">P393-K393</f>
        <v>0</v>
      </c>
      <c r="T393" s="29"/>
      <c r="U393" s="29"/>
      <c r="V393" s="29"/>
      <c r="W393" s="29"/>
      <c r="X393" s="29"/>
      <c r="Y393" s="29"/>
      <c r="Z393" s="29"/>
      <c r="AB393" s="29" t="n">
        <f aca="false">B393+T393</f>
        <v>18264</v>
      </c>
      <c r="AC393" s="29" t="n">
        <f aca="false">C393+U393</f>
        <v>38</v>
      </c>
      <c r="AD393" s="29" t="n">
        <f aca="false">D393+V393+W393</f>
        <v>1533.18181818182</v>
      </c>
      <c r="AE393" s="29" t="n">
        <f aca="false">E393+W393</f>
        <v>855.068181818182</v>
      </c>
      <c r="AF393" s="29" t="n">
        <f aca="false">F393+X393</f>
        <v>312</v>
      </c>
      <c r="AG393" s="29" t="n">
        <f aca="false">I393+Y393+0.33*Z393</f>
        <v>718.18</v>
      </c>
      <c r="AI393" s="111" t="n">
        <f aca="false">IF(AC393&gt;0,AB393/AC393,0)</f>
        <v>480.631578947368</v>
      </c>
      <c r="AJ393" s="112" t="n">
        <f aca="false">EXP((((AI393-AI417)/AI418+2)/4-1.9)^3)</f>
        <v>0.836315308482754</v>
      </c>
      <c r="AK393" s="113" t="n">
        <f aca="false">AB393/AD393</f>
        <v>11.912481470501</v>
      </c>
      <c r="AL393" s="112" t="n">
        <f aca="false">EXP((((AK393-AK417)/AK418+2)/4-1.9)^3)</f>
        <v>0.0012013806467017</v>
      </c>
      <c r="AM393" s="112" t="n">
        <f aca="false">AE393/AD393</f>
        <v>0.557708271568337</v>
      </c>
      <c r="AN393" s="112" t="n">
        <f aca="false">EXP((((AM393-AM417)/AM418+2)/4-1.9)^3)</f>
        <v>0.0967795179065027</v>
      </c>
      <c r="AO393" s="112" t="n">
        <f aca="false">AF393/AD393</f>
        <v>0.203498369404091</v>
      </c>
      <c r="AP393" s="112" t="n">
        <f aca="false">EXP((((AO393-AO417)/AO418+2)/4-1.9)^3)</f>
        <v>0.500711084241237</v>
      </c>
      <c r="AQ393" s="112" t="n">
        <f aca="false">AG393/AD393</f>
        <v>0.468424547880225</v>
      </c>
      <c r="AR393" s="112" t="n">
        <f aca="false">EXP((((AQ393-AQ417)/AQ418+2)/4-1.9)^3)</f>
        <v>0.395220329488739</v>
      </c>
      <c r="AS393" s="107" t="n">
        <f aca="false">0.01*AJ393+0.15*AL393+0.24*AN393+0.25*AP393+0.35*AR393</f>
        <v>0.295275330860761</v>
      </c>
    </row>
    <row r="394" customFormat="false" ht="13.8" hidden="false" customHeight="false" outlineLevel="0" collapsed="false">
      <c r="A394" s="28" t="s">
        <v>41</v>
      </c>
      <c r="B394" s="29" t="n">
        <v>19361</v>
      </c>
      <c r="C394" s="29" t="n">
        <v>90</v>
      </c>
      <c r="D394" s="29" t="n">
        <v>1169.52272727273</v>
      </c>
      <c r="E394" s="29" t="n">
        <v>743.409090909091</v>
      </c>
      <c r="F394" s="29" t="n">
        <v>151</v>
      </c>
      <c r="G394" s="29" t="n">
        <v>430</v>
      </c>
      <c r="H394" s="29" t="n">
        <v>76</v>
      </c>
      <c r="I394" s="29" t="n">
        <v>455.08</v>
      </c>
      <c r="J394" s="30" t="n">
        <v>0.0677078325542373</v>
      </c>
      <c r="K394" s="29" t="n">
        <v>415436</v>
      </c>
      <c r="L394" s="29" t="n">
        <v>8761768</v>
      </c>
      <c r="M394" s="29" t="n">
        <v>9177204</v>
      </c>
      <c r="O394" s="19" t="n">
        <f aca="false">AS394/AS417</f>
        <v>0.0677078325542374</v>
      </c>
      <c r="P394" s="29" t="n">
        <f aca="false">ROUND(K417*O394,0)</f>
        <v>415436</v>
      </c>
      <c r="Q394" s="109" t="n">
        <f aca="false">O394-J394</f>
        <v>0</v>
      </c>
      <c r="R394" s="110" t="n">
        <f aca="false">P394-K394</f>
        <v>0</v>
      </c>
      <c r="T394" s="29"/>
      <c r="U394" s="29"/>
      <c r="V394" s="29"/>
      <c r="W394" s="29"/>
      <c r="X394" s="29"/>
      <c r="Y394" s="29"/>
      <c r="Z394" s="29"/>
      <c r="AB394" s="29" t="n">
        <f aca="false">B394+T394</f>
        <v>19361</v>
      </c>
      <c r="AC394" s="29" t="n">
        <f aca="false">C394+U394</f>
        <v>90</v>
      </c>
      <c r="AD394" s="29" t="n">
        <f aca="false">D394+V394+W394</f>
        <v>1169.52272727273</v>
      </c>
      <c r="AE394" s="29" t="n">
        <f aca="false">E394+W394</f>
        <v>743.409090909091</v>
      </c>
      <c r="AF394" s="29" t="n">
        <f aca="false">F394+X394</f>
        <v>151</v>
      </c>
      <c r="AG394" s="29" t="n">
        <f aca="false">I394+Y394+0.33*Z394</f>
        <v>455.08</v>
      </c>
      <c r="AI394" s="111" t="n">
        <f aca="false">IF(AC394&gt;0,AB394/AC394,0)</f>
        <v>215.122222222222</v>
      </c>
      <c r="AJ394" s="112" t="n">
        <f aca="false">EXP((((AI394-AI417)/AI418+2)/4-1.9)^3)</f>
        <v>0.0838814589299089</v>
      </c>
      <c r="AK394" s="113" t="n">
        <f aca="false">AB394/AD394</f>
        <v>16.554616296469</v>
      </c>
      <c r="AL394" s="112" t="n">
        <f aca="false">EXP((((AK394-AK417)/AK418+2)/4-1.9)^3)</f>
        <v>0.0143556259142222</v>
      </c>
      <c r="AM394" s="112" t="n">
        <f aca="false">AE394/AD394</f>
        <v>0.635651683864824</v>
      </c>
      <c r="AN394" s="112" t="n">
        <f aca="false">EXP((((AM394-AM417)/AM418+2)/4-1.9)^3)</f>
        <v>0.188167974860671</v>
      </c>
      <c r="AO394" s="112" t="n">
        <f aca="false">AF394/AD394</f>
        <v>0.12911249732797</v>
      </c>
      <c r="AP394" s="112" t="n">
        <f aca="false">EXP((((AO394-AO417)/AO418+2)/4-1.9)^3)</f>
        <v>0.196316621020828</v>
      </c>
      <c r="AQ394" s="112" t="n">
        <f aca="false">AG394/AD394</f>
        <v>0.389115995258361</v>
      </c>
      <c r="AR394" s="112" t="n">
        <f aca="false">EXP((((AQ394-AQ417)/AQ418+2)/4-1.9)^3)</f>
        <v>0.26642992591255</v>
      </c>
      <c r="AS394" s="107" t="n">
        <f aca="false">0.01*AJ394+0.15*AL394+0.24*AN394+0.25*AP394+0.35*AR394</f>
        <v>0.190482101767593</v>
      </c>
    </row>
    <row r="395" customFormat="false" ht="13.8" hidden="false" customHeight="false" outlineLevel="0" collapsed="false">
      <c r="A395" s="28" t="s">
        <v>42</v>
      </c>
      <c r="B395" s="29" t="n">
        <v>12778</v>
      </c>
      <c r="C395" s="29" t="n">
        <v>55</v>
      </c>
      <c r="D395" s="29" t="n">
        <v>502.340909090909</v>
      </c>
      <c r="E395" s="29" t="n">
        <v>346.130681818182</v>
      </c>
      <c r="F395" s="29" t="n">
        <v>54</v>
      </c>
      <c r="G395" s="29" t="n">
        <v>91</v>
      </c>
      <c r="H395" s="29" t="n">
        <v>37</v>
      </c>
      <c r="I395" s="29" t="n">
        <v>103.21</v>
      </c>
      <c r="J395" s="30" t="n">
        <v>0.058436417641817</v>
      </c>
      <c r="K395" s="29" t="n">
        <v>358549</v>
      </c>
      <c r="L395" s="29" t="n">
        <v>6531858</v>
      </c>
      <c r="M395" s="29" t="n">
        <v>6890407</v>
      </c>
      <c r="O395" s="19" t="n">
        <f aca="false">AS395/AS417</f>
        <v>0.058436417641817</v>
      </c>
      <c r="P395" s="29" t="n">
        <f aca="false">ROUND(K417*O395,0)</f>
        <v>358549</v>
      </c>
      <c r="Q395" s="109" t="n">
        <f aca="false">O395-J395</f>
        <v>0</v>
      </c>
      <c r="R395" s="110" t="n">
        <f aca="false">P395-K395</f>
        <v>0</v>
      </c>
      <c r="T395" s="29"/>
      <c r="U395" s="29"/>
      <c r="V395" s="29"/>
      <c r="W395" s="29"/>
      <c r="X395" s="29"/>
      <c r="Y395" s="29"/>
      <c r="Z395" s="29"/>
      <c r="AB395" s="29" t="n">
        <f aca="false">B395+T395</f>
        <v>12778</v>
      </c>
      <c r="AC395" s="29" t="n">
        <f aca="false">C395+U395</f>
        <v>55</v>
      </c>
      <c r="AD395" s="29" t="n">
        <f aca="false">D395+V395+W395</f>
        <v>502.340909090909</v>
      </c>
      <c r="AE395" s="29" t="n">
        <f aca="false">E395+W395</f>
        <v>346.130681818182</v>
      </c>
      <c r="AF395" s="29" t="n">
        <f aca="false">F395+X395</f>
        <v>54</v>
      </c>
      <c r="AG395" s="29" t="n">
        <f aca="false">I395+Y395+0.33*Z395</f>
        <v>103.21</v>
      </c>
      <c r="AI395" s="111" t="n">
        <f aca="false">IF(AC395&gt;0,AB395/AC395,0)</f>
        <v>232.327272727273</v>
      </c>
      <c r="AJ395" s="112" t="n">
        <f aca="false">EXP((((AI395-AI417)/AI418+2)/4-1.9)^3)</f>
        <v>0.109962968760079</v>
      </c>
      <c r="AK395" s="113" t="n">
        <f aca="false">AB395/AD395</f>
        <v>25.4369090168755</v>
      </c>
      <c r="AL395" s="112" t="n">
        <f aca="false">EXP((((AK395-AK417)/AK418+2)/4-1.9)^3)</f>
        <v>0.2591787100858</v>
      </c>
      <c r="AM395" s="112" t="n">
        <f aca="false">AE395/AD395</f>
        <v>0.689035425055422</v>
      </c>
      <c r="AN395" s="112" t="n">
        <f aca="false">EXP((((AM395-AM417)/AM418+2)/4-1.9)^3)</f>
        <v>0.273410440369973</v>
      </c>
      <c r="AO395" s="112" t="n">
        <f aca="false">AF395/AD395</f>
        <v>0.107496719902276</v>
      </c>
      <c r="AP395" s="112" t="n">
        <f aca="false">EXP((((AO395-AO417)/AO418+2)/4-1.9)^3)</f>
        <v>0.134480302582259</v>
      </c>
      <c r="AQ395" s="112" t="n">
        <f aca="false">AG395/AD395</f>
        <v>0.20545808261322</v>
      </c>
      <c r="AR395" s="112" t="n">
        <f aca="false">EXP((((AQ395-AQ417)/AQ418+2)/4-1.9)^3)</f>
        <v>0.0719538848681879</v>
      </c>
      <c r="AS395" s="107" t="n">
        <f aca="false">0.01*AJ395+0.15*AL395+0.24*AN395+0.25*AP395+0.35*AR395</f>
        <v>0.164398877238695</v>
      </c>
    </row>
    <row r="396" customFormat="false" ht="13.8" hidden="false" customHeight="false" outlineLevel="0" collapsed="false">
      <c r="A396" s="28" t="s">
        <v>43</v>
      </c>
      <c r="B396" s="29" t="n">
        <v>9512</v>
      </c>
      <c r="C396" s="29" t="n">
        <v>73</v>
      </c>
      <c r="D396" s="29" t="n">
        <v>353.272727272727</v>
      </c>
      <c r="E396" s="29" t="n">
        <v>192.613636363636</v>
      </c>
      <c r="F396" s="29" t="n">
        <v>60</v>
      </c>
      <c r="G396" s="29" t="n">
        <v>131</v>
      </c>
      <c r="H396" s="29" t="n">
        <v>3</v>
      </c>
      <c r="I396" s="29" t="n">
        <v>131.99</v>
      </c>
      <c r="J396" s="30" t="n">
        <v>0.0873055854503931</v>
      </c>
      <c r="K396" s="29" t="n">
        <v>535682</v>
      </c>
      <c r="L396" s="29" t="n">
        <v>5639268</v>
      </c>
      <c r="M396" s="29" t="n">
        <v>6174950</v>
      </c>
      <c r="O396" s="19" t="n">
        <f aca="false">AS396/AS417</f>
        <v>0.087305585450393</v>
      </c>
      <c r="P396" s="29" t="n">
        <f aca="false">ROUND(K417*O396,0)</f>
        <v>535682</v>
      </c>
      <c r="Q396" s="109" t="n">
        <f aca="false">O396-J396</f>
        <v>0</v>
      </c>
      <c r="R396" s="110" t="n">
        <f aca="false">P396-K396</f>
        <v>0</v>
      </c>
      <c r="T396" s="29"/>
      <c r="U396" s="29"/>
      <c r="V396" s="29"/>
      <c r="W396" s="29"/>
      <c r="X396" s="29"/>
      <c r="Y396" s="29"/>
      <c r="Z396" s="29"/>
      <c r="AB396" s="29" t="n">
        <f aca="false">B396+T396</f>
        <v>9512</v>
      </c>
      <c r="AC396" s="29" t="n">
        <f aca="false">C396+U396</f>
        <v>73</v>
      </c>
      <c r="AD396" s="29" t="n">
        <f aca="false">D396+V396+W396</f>
        <v>353.272727272727</v>
      </c>
      <c r="AE396" s="29" t="n">
        <f aca="false">E396+W396</f>
        <v>192.613636363636</v>
      </c>
      <c r="AF396" s="29" t="n">
        <f aca="false">F396+X396</f>
        <v>60</v>
      </c>
      <c r="AG396" s="29" t="n">
        <f aca="false">I396+Y396+0.33*Z396</f>
        <v>131.99</v>
      </c>
      <c r="AI396" s="111" t="n">
        <f aca="false">IF(AC396&gt;0,AB396/AC396,0)</f>
        <v>130.301369863014</v>
      </c>
      <c r="AJ396" s="112" t="n">
        <f aca="false">EXP((((AI396-AI417)/AI418+2)/4-1.9)^3)</f>
        <v>0.015930485402988</v>
      </c>
      <c r="AK396" s="113" t="n">
        <f aca="false">AB396/AD396</f>
        <v>26.9253731343284</v>
      </c>
      <c r="AL396" s="112" t="n">
        <f aca="false">EXP((((AK396-AK417)/AK418+2)/4-1.9)^3)</f>
        <v>0.346916220451624</v>
      </c>
      <c r="AM396" s="112" t="n">
        <f aca="false">AE396/AD396</f>
        <v>0.545226453937211</v>
      </c>
      <c r="AN396" s="112" t="n">
        <f aca="false">EXP((((AM396-AM417)/AM418+2)/4-1.9)^3)</f>
        <v>0.0857856970912111</v>
      </c>
      <c r="AO396" s="112" t="n">
        <f aca="false">AF396/AD396</f>
        <v>0.169840452907874</v>
      </c>
      <c r="AP396" s="112" t="n">
        <f aca="false">EXP((((AO396-AO417)/AO418+2)/4-1.9)^3)</f>
        <v>0.349806472882439</v>
      </c>
      <c r="AQ396" s="112" t="n">
        <f aca="false">AG396/AD396</f>
        <v>0.373620689655172</v>
      </c>
      <c r="AR396" s="112" t="n">
        <f aca="false">EXP((((AQ396-AQ417)/AQ418+2)/4-1.9)^3)</f>
        <v>0.243941248870991</v>
      </c>
      <c r="AS396" s="107" t="n">
        <f aca="false">0.01*AJ396+0.15*AL396+0.24*AN396+0.25*AP396+0.35*AR396</f>
        <v>0.245616360549121</v>
      </c>
    </row>
    <row r="397" customFormat="false" ht="13.8" hidden="false" customHeight="false" outlineLevel="0" collapsed="false">
      <c r="A397" s="28" t="s">
        <v>44</v>
      </c>
      <c r="B397" s="29" t="n">
        <v>17441</v>
      </c>
      <c r="C397" s="29" t="n">
        <v>93</v>
      </c>
      <c r="D397" s="29" t="n">
        <v>879.136363636364</v>
      </c>
      <c r="E397" s="29" t="n">
        <v>487.318181818182</v>
      </c>
      <c r="F397" s="29" t="n">
        <v>111</v>
      </c>
      <c r="G397" s="29" t="n">
        <v>208</v>
      </c>
      <c r="H397" s="29" t="n">
        <v>21</v>
      </c>
      <c r="I397" s="29" t="n">
        <v>214.93</v>
      </c>
      <c r="J397" s="30" t="n">
        <v>0.0401431622382531</v>
      </c>
      <c r="K397" s="29" t="n">
        <v>246307</v>
      </c>
      <c r="L397" s="29" t="n">
        <v>8029399</v>
      </c>
      <c r="M397" s="29" t="n">
        <v>8275706</v>
      </c>
      <c r="O397" s="19" t="n">
        <f aca="false">AS397/AS417</f>
        <v>0.0401431622382531</v>
      </c>
      <c r="P397" s="29" t="n">
        <f aca="false">ROUND(K417*O397,0)</f>
        <v>246307</v>
      </c>
      <c r="Q397" s="109" t="n">
        <f aca="false">O397-J397</f>
        <v>0</v>
      </c>
      <c r="R397" s="110" t="n">
        <f aca="false">P397-K397</f>
        <v>0</v>
      </c>
      <c r="T397" s="29"/>
      <c r="U397" s="29"/>
      <c r="V397" s="29"/>
      <c r="W397" s="29"/>
      <c r="X397" s="29"/>
      <c r="Y397" s="29"/>
      <c r="Z397" s="29"/>
      <c r="AB397" s="29" t="n">
        <f aca="false">B397+T397</f>
        <v>17441</v>
      </c>
      <c r="AC397" s="29" t="n">
        <f aca="false">C397+U397</f>
        <v>93</v>
      </c>
      <c r="AD397" s="29" t="n">
        <f aca="false">D397+V397+W397</f>
        <v>879.136363636364</v>
      </c>
      <c r="AE397" s="29" t="n">
        <f aca="false">E397+W397</f>
        <v>487.318181818182</v>
      </c>
      <c r="AF397" s="29" t="n">
        <f aca="false">F397+X397</f>
        <v>111</v>
      </c>
      <c r="AG397" s="29" t="n">
        <f aca="false">I397+Y397+0.33*Z397</f>
        <v>214.93</v>
      </c>
      <c r="AI397" s="111" t="n">
        <f aca="false">IF(AC397&gt;0,AB397/AC397,0)</f>
        <v>187.537634408602</v>
      </c>
      <c r="AJ397" s="112" t="n">
        <f aca="false">EXP((((AI397-AI417)/AI418+2)/4-1.9)^3)</f>
        <v>0.0519661257730105</v>
      </c>
      <c r="AK397" s="113" t="n">
        <f aca="false">AB397/AD397</f>
        <v>19.8387880668011</v>
      </c>
      <c r="AL397" s="112" t="n">
        <f aca="false">EXP((((AK397-AK417)/AK418+2)/4-1.9)^3)</f>
        <v>0.054021162909923</v>
      </c>
      <c r="AM397" s="112" t="n">
        <f aca="false">AE397/AD397</f>
        <v>0.554314668321183</v>
      </c>
      <c r="AN397" s="112" t="n">
        <f aca="false">EXP((((AM397-AM417)/AM418+2)/4-1.9)^3)</f>
        <v>0.0936955662119884</v>
      </c>
      <c r="AO397" s="112" t="n">
        <f aca="false">AF397/AD397</f>
        <v>0.12626027609741</v>
      </c>
      <c r="AP397" s="112" t="n">
        <f aca="false">EXP((((AO397-AO417)/AO418+2)/4-1.9)^3)</f>
        <v>0.187316563511601</v>
      </c>
      <c r="AQ397" s="112" t="n">
        <f aca="false">AG397/AD397</f>
        <v>0.24447856884339</v>
      </c>
      <c r="AR397" s="112" t="n">
        <f aca="false">EXP((((AQ397-AQ417)/AQ418+2)/4-1.9)^3)</f>
        <v>0.0999875490597449</v>
      </c>
      <c r="AS397" s="107" t="n">
        <f aca="false">0.01*AJ397+0.15*AL397+0.24*AN397+0.25*AP397+0.35*AR397</f>
        <v>0.112934554633907</v>
      </c>
    </row>
    <row r="398" customFormat="false" ht="13.8" hidden="false" customHeight="false" outlineLevel="0" collapsed="false">
      <c r="A398" s="28" t="s">
        <v>45</v>
      </c>
      <c r="B398" s="29" t="n">
        <v>9876</v>
      </c>
      <c r="C398" s="29" t="n">
        <v>55</v>
      </c>
      <c r="D398" s="29" t="n">
        <v>644.886363636364</v>
      </c>
      <c r="E398" s="29" t="n">
        <v>331.909090909091</v>
      </c>
      <c r="F398" s="29" t="n">
        <v>70</v>
      </c>
      <c r="G398" s="29" t="n">
        <v>181</v>
      </c>
      <c r="H398" s="29" t="n">
        <v>48</v>
      </c>
      <c r="I398" s="29" t="n">
        <v>196.84</v>
      </c>
      <c r="J398" s="30" t="n">
        <v>0.0377464436235594</v>
      </c>
      <c r="K398" s="29" t="n">
        <v>231601</v>
      </c>
      <c r="L398" s="29" t="n">
        <v>6094777</v>
      </c>
      <c r="M398" s="29" t="n">
        <v>6326378</v>
      </c>
      <c r="O398" s="19" t="n">
        <f aca="false">AS398/AS417</f>
        <v>0.0377464436235594</v>
      </c>
      <c r="P398" s="29" t="n">
        <f aca="false">ROUND(K417*O398,0)</f>
        <v>231601</v>
      </c>
      <c r="Q398" s="109" t="n">
        <f aca="false">O398-J398</f>
        <v>0</v>
      </c>
      <c r="R398" s="110" t="n">
        <f aca="false">P398-K398</f>
        <v>0</v>
      </c>
      <c r="T398" s="29"/>
      <c r="U398" s="29"/>
      <c r="V398" s="29"/>
      <c r="W398" s="29"/>
      <c r="X398" s="29"/>
      <c r="Y398" s="29"/>
      <c r="Z398" s="29"/>
      <c r="AB398" s="29" t="n">
        <f aca="false">B398+T398</f>
        <v>9876</v>
      </c>
      <c r="AC398" s="29" t="n">
        <f aca="false">C398+U398</f>
        <v>55</v>
      </c>
      <c r="AD398" s="29" t="n">
        <f aca="false">D398+V398+W398</f>
        <v>644.886363636364</v>
      </c>
      <c r="AE398" s="29" t="n">
        <f aca="false">E398+W398</f>
        <v>331.909090909091</v>
      </c>
      <c r="AF398" s="29" t="n">
        <f aca="false">F398+X398</f>
        <v>70</v>
      </c>
      <c r="AG398" s="29" t="n">
        <f aca="false">I398+Y398+0.33*Z398</f>
        <v>196.84</v>
      </c>
      <c r="AI398" s="111" t="n">
        <f aca="false">IF(AC398&gt;0,AB398/AC398,0)</f>
        <v>179.563636363636</v>
      </c>
      <c r="AJ398" s="112" t="n">
        <f aca="false">EXP((((AI398-AI417)/AI418+2)/4-1.9)^3)</f>
        <v>0.0447690799046873</v>
      </c>
      <c r="AK398" s="113" t="n">
        <f aca="false">AB398/AD398</f>
        <v>15.3143259911894</v>
      </c>
      <c r="AL398" s="112" t="n">
        <f aca="false">EXP((((AK398-AK417)/AK418+2)/4-1.9)^3)</f>
        <v>0.00796220122108135</v>
      </c>
      <c r="AM398" s="112" t="n">
        <f aca="false">AE398/AD398</f>
        <v>0.514678414096916</v>
      </c>
      <c r="AN398" s="112" t="n">
        <f aca="false">EXP((((AM398-AM417)/AM418+2)/4-1.9)^3)</f>
        <v>0.0627640592487609</v>
      </c>
      <c r="AO398" s="112" t="n">
        <f aca="false">AF398/AD398</f>
        <v>0.108546255506608</v>
      </c>
      <c r="AP398" s="112" t="n">
        <f aca="false">EXP((((AO398-AO417)/AO418+2)/4-1.9)^3)</f>
        <v>0.137141779061409</v>
      </c>
      <c r="AQ398" s="112" t="n">
        <f aca="false">AG398/AD398</f>
        <v>0.305232070484581</v>
      </c>
      <c r="AR398" s="112" t="n">
        <f aca="false">EXP((((AQ398-AQ417)/AQ418+2)/4-1.9)^3)</f>
        <v>0.157717252426137</v>
      </c>
      <c r="AS398" s="107" t="n">
        <f aca="false">0.01*AJ398+0.15*AL398+0.24*AN398+0.25*AP398+0.35*AR398</f>
        <v>0.106191878316412</v>
      </c>
    </row>
    <row r="399" customFormat="false" ht="13.8" hidden="false" customHeight="false" outlineLevel="0" collapsed="false">
      <c r="A399" s="28" t="s">
        <v>46</v>
      </c>
      <c r="B399" s="29" t="n">
        <v>8420</v>
      </c>
      <c r="C399" s="29" t="n">
        <v>34</v>
      </c>
      <c r="D399" s="29" t="n">
        <v>375.261363636364</v>
      </c>
      <c r="E399" s="29" t="n">
        <v>237.681818181818</v>
      </c>
      <c r="F399" s="29" t="n">
        <v>45</v>
      </c>
      <c r="G399" s="29" t="n">
        <v>108</v>
      </c>
      <c r="H399" s="29" t="n">
        <v>6</v>
      </c>
      <c r="I399" s="29" t="n">
        <v>109.98</v>
      </c>
      <c r="J399" s="30" t="n">
        <v>0.0558083543174164</v>
      </c>
      <c r="K399" s="29" t="n">
        <v>342424</v>
      </c>
      <c r="L399" s="29" t="n">
        <v>5657740</v>
      </c>
      <c r="M399" s="29" t="n">
        <v>6000164</v>
      </c>
      <c r="O399" s="19" t="n">
        <f aca="false">AS399/AS417</f>
        <v>0.0558083543174164</v>
      </c>
      <c r="P399" s="29" t="n">
        <f aca="false">ROUND(K417*O399,0)</f>
        <v>342424</v>
      </c>
      <c r="Q399" s="109" t="n">
        <f aca="false">O399-J399</f>
        <v>0</v>
      </c>
      <c r="R399" s="110" t="n">
        <f aca="false">P399-K399</f>
        <v>0</v>
      </c>
      <c r="T399" s="29"/>
      <c r="U399" s="29"/>
      <c r="V399" s="29"/>
      <c r="W399" s="29"/>
      <c r="X399" s="29"/>
      <c r="Y399" s="29"/>
      <c r="Z399" s="29"/>
      <c r="AB399" s="29" t="n">
        <f aca="false">B399+T399</f>
        <v>8420</v>
      </c>
      <c r="AC399" s="29" t="n">
        <f aca="false">C399+U399</f>
        <v>34</v>
      </c>
      <c r="AD399" s="29" t="n">
        <f aca="false">D399+V399+W399</f>
        <v>375.261363636364</v>
      </c>
      <c r="AE399" s="29" t="n">
        <f aca="false">E399+W399</f>
        <v>237.681818181818</v>
      </c>
      <c r="AF399" s="29" t="n">
        <f aca="false">F399+X399</f>
        <v>45</v>
      </c>
      <c r="AG399" s="29" t="n">
        <f aca="false">I399+Y399+0.33*Z399</f>
        <v>109.98</v>
      </c>
      <c r="AI399" s="111" t="n">
        <f aca="false">IF(AC399&gt;0,AB399/AC399,0)</f>
        <v>247.647058823529</v>
      </c>
      <c r="AJ399" s="112" t="n">
        <f aca="false">EXP((((AI399-AI417)/AI418+2)/4-1.9)^3)</f>
        <v>0.137546388634356</v>
      </c>
      <c r="AK399" s="113" t="n">
        <f aca="false">AB399/AD399</f>
        <v>22.4376949398904</v>
      </c>
      <c r="AL399" s="112" t="n">
        <f aca="false">EXP((((AK399-AK417)/AK418+2)/4-1.9)^3)</f>
        <v>0.123569053995389</v>
      </c>
      <c r="AM399" s="112" t="n">
        <f aca="false">AE399/AD399</f>
        <v>0.633376737425431</v>
      </c>
      <c r="AN399" s="112" t="n">
        <f aca="false">EXP((((AM399-AM417)/AM418+2)/4-1.9)^3)</f>
        <v>0.184932641506849</v>
      </c>
      <c r="AO399" s="112" t="n">
        <f aca="false">AF399/AD399</f>
        <v>0.119916421887775</v>
      </c>
      <c r="AP399" s="112" t="n">
        <f aca="false">EXP((((AO399-AO417)/AO418+2)/4-1.9)^3)</f>
        <v>0.16820893250963</v>
      </c>
      <c r="AQ399" s="112" t="n">
        <f aca="false">AG399/AD399</f>
        <v>0.293075735093723</v>
      </c>
      <c r="AR399" s="112" t="n">
        <f aca="false">EXP((((AQ399-AQ417)/AQ418+2)/4-1.9)^3)</f>
        <v>0.144738488424421</v>
      </c>
      <c r="AS399" s="107" t="n">
        <f aca="false">0.01*AJ399+0.15*AL399+0.24*AN399+0.25*AP399+0.35*AR399</f>
        <v>0.157005360023251</v>
      </c>
    </row>
    <row r="400" customFormat="false" ht="13.8" hidden="false" customHeight="false" outlineLevel="0" collapsed="false">
      <c r="A400" s="28" t="s">
        <v>47</v>
      </c>
      <c r="B400" s="29" t="n">
        <v>12948</v>
      </c>
      <c r="C400" s="29" t="n">
        <v>62</v>
      </c>
      <c r="D400" s="29" t="n">
        <v>573.602272727273</v>
      </c>
      <c r="E400" s="29" t="n">
        <v>191.181818181818</v>
      </c>
      <c r="F400" s="29" t="n">
        <v>26</v>
      </c>
      <c r="G400" s="29" t="n">
        <v>71</v>
      </c>
      <c r="H400" s="29" t="n">
        <v>10</v>
      </c>
      <c r="I400" s="29" t="n">
        <v>74.3</v>
      </c>
      <c r="J400" s="30" t="n">
        <v>0.0148527769909227</v>
      </c>
      <c r="K400" s="29" t="n">
        <v>91132</v>
      </c>
      <c r="L400" s="29" t="n">
        <v>2538251</v>
      </c>
      <c r="M400" s="29" t="n">
        <v>2629383</v>
      </c>
      <c r="O400" s="19" t="n">
        <f aca="false">AS400/AS417</f>
        <v>0.0148527769909226</v>
      </c>
      <c r="P400" s="29" t="n">
        <f aca="false">ROUND(K417*O400,0)</f>
        <v>91132</v>
      </c>
      <c r="Q400" s="109" t="n">
        <f aca="false">O400-J400</f>
        <v>0</v>
      </c>
      <c r="R400" s="110" t="n">
        <f aca="false">P400-K400</f>
        <v>0</v>
      </c>
      <c r="T400" s="29"/>
      <c r="U400" s="29"/>
      <c r="V400" s="29"/>
      <c r="W400" s="29"/>
      <c r="X400" s="29"/>
      <c r="Y400" s="29"/>
      <c r="Z400" s="29"/>
      <c r="AB400" s="29" t="n">
        <f aca="false">B400+T400</f>
        <v>12948</v>
      </c>
      <c r="AC400" s="29" t="n">
        <f aca="false">C400+U400</f>
        <v>62</v>
      </c>
      <c r="AD400" s="29" t="n">
        <f aca="false">D400+V400+W400</f>
        <v>573.602272727273</v>
      </c>
      <c r="AE400" s="29" t="n">
        <f aca="false">E400+W400</f>
        <v>191.181818181818</v>
      </c>
      <c r="AF400" s="29" t="n">
        <f aca="false">F400+X400</f>
        <v>26</v>
      </c>
      <c r="AG400" s="29" t="n">
        <f aca="false">I400+Y400+0.33*Z400</f>
        <v>74.3</v>
      </c>
      <c r="AI400" s="111" t="n">
        <f aca="false">IF(AC400&gt;0,AB400/AC400,0)</f>
        <v>208.838709677419</v>
      </c>
      <c r="AJ400" s="112" t="n">
        <f aca="false">EXP((((AI400-AI417)/AI418+2)/4-1.9)^3)</f>
        <v>0.0755855602343514</v>
      </c>
      <c r="AK400" s="113" t="n">
        <f aca="false">AB400/AD400</f>
        <v>22.5731323176892</v>
      </c>
      <c r="AL400" s="112" t="n">
        <f aca="false">EXP((((AK400-AK417)/AK418+2)/4-1.9)^3)</f>
        <v>0.128379555036522</v>
      </c>
      <c r="AM400" s="112" t="n">
        <f aca="false">AE400/AD400</f>
        <v>0.333300314994948</v>
      </c>
      <c r="AN400" s="112" t="n">
        <f aca="false">EXP((((AM400-AM417)/AM418+2)/4-1.9)^3)</f>
        <v>0.00562043584801805</v>
      </c>
      <c r="AO400" s="112" t="n">
        <f aca="false">AF400/AD400</f>
        <v>0.045327574935119</v>
      </c>
      <c r="AP400" s="112" t="n">
        <f aca="false">EXP((((AO400-AO417)/AO418+2)/4-1.9)^3)</f>
        <v>0.0330118450085676</v>
      </c>
      <c r="AQ400" s="112" t="n">
        <f aca="false">AG400/AD400</f>
        <v>0.129532262218436</v>
      </c>
      <c r="AR400" s="112" t="n">
        <f aca="false">EXP((((AQ400-AQ417)/AQ418+2)/4-1.9)^3)</f>
        <v>0.0347731069439854</v>
      </c>
      <c r="AS400" s="107" t="n">
        <f aca="false">0.01*AJ400+0.15*AL400+0.24*AN400+0.25*AP400+0.35*AR400</f>
        <v>0.0417852421438829</v>
      </c>
    </row>
    <row r="401" customFormat="false" ht="13.8" hidden="false" customHeight="false" outlineLevel="0" collapsed="false">
      <c r="A401" s="28" t="s">
        <v>48</v>
      </c>
      <c r="B401" s="29" t="n">
        <v>6038</v>
      </c>
      <c r="C401" s="29" t="n">
        <v>33</v>
      </c>
      <c r="D401" s="29" t="n">
        <v>360.275</v>
      </c>
      <c r="E401" s="29" t="n">
        <v>177.25</v>
      </c>
      <c r="F401" s="29" t="n">
        <v>15</v>
      </c>
      <c r="G401" s="29" t="n">
        <v>43</v>
      </c>
      <c r="H401" s="29" t="n">
        <v>7</v>
      </c>
      <c r="I401" s="29" t="n">
        <v>45.31</v>
      </c>
      <c r="J401" s="30" t="n">
        <v>0.0120008680773538</v>
      </c>
      <c r="K401" s="29" t="n">
        <v>73634</v>
      </c>
      <c r="L401" s="29" t="n">
        <v>2467586</v>
      </c>
      <c r="M401" s="29" t="n">
        <v>2541220</v>
      </c>
      <c r="O401" s="19" t="n">
        <f aca="false">AS401/AS417</f>
        <v>0.0120008680773538</v>
      </c>
      <c r="P401" s="29" t="n">
        <f aca="false">ROUND(K417*O401,0)</f>
        <v>73634</v>
      </c>
      <c r="Q401" s="109" t="n">
        <f aca="false">O401-J401</f>
        <v>0</v>
      </c>
      <c r="R401" s="110" t="n">
        <f aca="false">P401-K401</f>
        <v>0</v>
      </c>
      <c r="T401" s="29"/>
      <c r="U401" s="29"/>
      <c r="V401" s="29"/>
      <c r="W401" s="29"/>
      <c r="X401" s="29"/>
      <c r="Y401" s="29"/>
      <c r="Z401" s="29"/>
      <c r="AB401" s="29" t="n">
        <f aca="false">B401+T401</f>
        <v>6038</v>
      </c>
      <c r="AC401" s="29" t="n">
        <f aca="false">C401+U401</f>
        <v>33</v>
      </c>
      <c r="AD401" s="29" t="n">
        <f aca="false">D401+V401+W401</f>
        <v>360.275</v>
      </c>
      <c r="AE401" s="29" t="n">
        <f aca="false">E401+W401</f>
        <v>177.25</v>
      </c>
      <c r="AF401" s="29" t="n">
        <f aca="false">F401+X401</f>
        <v>15</v>
      </c>
      <c r="AG401" s="29" t="n">
        <f aca="false">I401+Y401+0.33*Z401</f>
        <v>45.31</v>
      </c>
      <c r="AI401" s="111" t="n">
        <f aca="false">IF(AC401&gt;0,AB401/AC401,0)</f>
        <v>182.969696969697</v>
      </c>
      <c r="AJ401" s="112" t="n">
        <f aca="false">EXP((((AI401-AI417)/AI418+2)/4-1.9)^3)</f>
        <v>0.0477410894060609</v>
      </c>
      <c r="AK401" s="113" t="n">
        <f aca="false">AB401/AD401</f>
        <v>16.7594198875859</v>
      </c>
      <c r="AL401" s="112" t="n">
        <f aca="false">EXP((((AK401-AK417)/AK418+2)/4-1.9)^3)</f>
        <v>0.0157462965991513</v>
      </c>
      <c r="AM401" s="112" t="n">
        <f aca="false">AE401/AD401</f>
        <v>0.491985289015336</v>
      </c>
      <c r="AN401" s="112" t="n">
        <f aca="false">EXP((((AM401-AM417)/AM418+2)/4-1.9)^3)</f>
        <v>0.0489522720801137</v>
      </c>
      <c r="AO401" s="112" t="n">
        <f aca="false">AF401/AD401</f>
        <v>0.0416348622579974</v>
      </c>
      <c r="AP401" s="112" t="n">
        <f aca="false">EXP((((AO401-AO417)/AO418+2)/4-1.9)^3)</f>
        <v>0.0298855377163028</v>
      </c>
      <c r="AQ401" s="112" t="n">
        <f aca="false">AG401/AD401</f>
        <v>0.125765040593991</v>
      </c>
      <c r="AR401" s="112" t="n">
        <f aca="false">EXP((((AQ401-AQ417)/AQ418+2)/4-1.9)^3)</f>
        <v>0.0334362747314676</v>
      </c>
      <c r="AS401" s="107" t="n">
        <f aca="false">0.01*AJ401+0.15*AL401+0.24*AN401+0.25*AP401+0.35*AR401</f>
        <v>0.03376198126825</v>
      </c>
    </row>
    <row r="402" customFormat="false" ht="13.8" hidden="false" customHeight="false" outlineLevel="0" collapsed="false">
      <c r="A402" s="28" t="s">
        <v>49</v>
      </c>
      <c r="B402" s="29" t="n">
        <v>8098</v>
      </c>
      <c r="C402" s="29" t="n">
        <v>39</v>
      </c>
      <c r="D402" s="29" t="n">
        <v>311.431818181818</v>
      </c>
      <c r="E402" s="29" t="n">
        <v>144</v>
      </c>
      <c r="F402" s="29" t="n">
        <v>8</v>
      </c>
      <c r="G402" s="29" t="n">
        <v>30</v>
      </c>
      <c r="H402" s="29" t="n">
        <v>10</v>
      </c>
      <c r="I402" s="29" t="n">
        <v>33.3</v>
      </c>
      <c r="J402" s="30" t="n">
        <v>0.0238360007383351</v>
      </c>
      <c r="K402" s="29" t="n">
        <v>146251</v>
      </c>
      <c r="L402" s="29" t="n">
        <v>2429257</v>
      </c>
      <c r="M402" s="29" t="n">
        <v>2575508</v>
      </c>
      <c r="O402" s="19" t="n">
        <f aca="false">AS402/AS417</f>
        <v>0.023836000738335</v>
      </c>
      <c r="P402" s="29" t="n">
        <f aca="false">ROUND(K417*O402,0)</f>
        <v>146251</v>
      </c>
      <c r="Q402" s="109" t="n">
        <f aca="false">O402-J402</f>
        <v>-9.0205620750794E-017</v>
      </c>
      <c r="R402" s="110" t="n">
        <f aca="false">P402-K402</f>
        <v>0</v>
      </c>
      <c r="T402" s="29"/>
      <c r="U402" s="29"/>
      <c r="V402" s="29"/>
      <c r="W402" s="29"/>
      <c r="X402" s="29"/>
      <c r="Y402" s="29"/>
      <c r="Z402" s="29"/>
      <c r="AB402" s="29" t="n">
        <f aca="false">B402+T402</f>
        <v>8098</v>
      </c>
      <c r="AC402" s="29" t="n">
        <f aca="false">C402+U402</f>
        <v>39</v>
      </c>
      <c r="AD402" s="29" t="n">
        <f aca="false">D402+V402+W402</f>
        <v>311.431818181818</v>
      </c>
      <c r="AE402" s="29" t="n">
        <f aca="false">E402+W402</f>
        <v>144</v>
      </c>
      <c r="AF402" s="29" t="n">
        <f aca="false">F402+X402</f>
        <v>8</v>
      </c>
      <c r="AG402" s="29" t="n">
        <f aca="false">I402+Y402+0.33*Z402</f>
        <v>33.3</v>
      </c>
      <c r="AI402" s="111" t="n">
        <f aca="false">IF(AC402&gt;0,AB402/AC402,0)</f>
        <v>207.641025641026</v>
      </c>
      <c r="AJ402" s="112" t="n">
        <f aca="false">EXP((((AI402-AI417)/AI418+2)/4-1.9)^3)</f>
        <v>0.0740759016818012</v>
      </c>
      <c r="AK402" s="113" t="n">
        <f aca="false">AB402/AD402</f>
        <v>26.0024812084945</v>
      </c>
      <c r="AL402" s="112" t="n">
        <f aca="false">EXP((((AK402-AK417)/AK418+2)/4-1.9)^3)</f>
        <v>0.291163808817381</v>
      </c>
      <c r="AM402" s="112" t="n">
        <f aca="false">AE402/AD402</f>
        <v>0.462380500620302</v>
      </c>
      <c r="AN402" s="112" t="n">
        <f aca="false">EXP((((AM402-AM417)/AM418+2)/4-1.9)^3)</f>
        <v>0.0346338706036652</v>
      </c>
      <c r="AO402" s="112" t="n">
        <f aca="false">AF402/AD402</f>
        <v>0.0256878055900168</v>
      </c>
      <c r="AP402" s="112" t="n">
        <f aca="false">EXP((((AO402-AO417)/AO418+2)/4-1.9)^3)</f>
        <v>0.0190197935123285</v>
      </c>
      <c r="AQ402" s="112" t="n">
        <f aca="false">AG402/AD402</f>
        <v>0.106925490768445</v>
      </c>
      <c r="AR402" s="112" t="n">
        <f aca="false">EXP((((AQ402-AQ417)/AQ418+2)/4-1.9)^3)</f>
        <v>0.0273579779091212</v>
      </c>
      <c r="AS402" s="107" t="n">
        <f aca="false">0.01*AJ402+0.15*AL402+0.24*AN402+0.25*AP402+0.35*AR402</f>
        <v>0.0670576999305793</v>
      </c>
    </row>
    <row r="403" customFormat="false" ht="13.8" hidden="false" customHeight="false" outlineLevel="0" collapsed="false">
      <c r="A403" s="28" t="s">
        <v>50</v>
      </c>
      <c r="B403" s="29" t="n">
        <v>8783</v>
      </c>
      <c r="C403" s="29" t="n">
        <v>36</v>
      </c>
      <c r="D403" s="29" t="n">
        <v>418.818181818182</v>
      </c>
      <c r="E403" s="29" t="n">
        <v>256.840909090909</v>
      </c>
      <c r="F403" s="29" t="n">
        <v>12</v>
      </c>
      <c r="G403" s="29" t="n">
        <v>36</v>
      </c>
      <c r="H403" s="29" t="n">
        <v>11</v>
      </c>
      <c r="I403" s="29" t="n">
        <v>39.63</v>
      </c>
      <c r="J403" s="30" t="n">
        <v>0.0229668660818656</v>
      </c>
      <c r="K403" s="29" t="n">
        <v>140918</v>
      </c>
      <c r="L403" s="29" t="n">
        <v>2380251</v>
      </c>
      <c r="M403" s="29" t="n">
        <v>2521169</v>
      </c>
      <c r="O403" s="19" t="n">
        <f aca="false">AS403/AS417</f>
        <v>0.0229668660818656</v>
      </c>
      <c r="P403" s="29" t="n">
        <f aca="false">ROUND(K417*O403,0)</f>
        <v>140918</v>
      </c>
      <c r="Q403" s="109" t="n">
        <f aca="false">O403-J403</f>
        <v>0</v>
      </c>
      <c r="R403" s="110" t="n">
        <f aca="false">P403-K403</f>
        <v>0</v>
      </c>
      <c r="T403" s="29"/>
      <c r="U403" s="29"/>
      <c r="V403" s="29"/>
      <c r="W403" s="29"/>
      <c r="X403" s="29"/>
      <c r="Y403" s="29"/>
      <c r="Z403" s="29"/>
      <c r="AB403" s="29" t="n">
        <f aca="false">B403+T403</f>
        <v>8783</v>
      </c>
      <c r="AC403" s="29" t="n">
        <f aca="false">C403+U403</f>
        <v>36</v>
      </c>
      <c r="AD403" s="29" t="n">
        <f aca="false">D403+V403+W403</f>
        <v>418.818181818182</v>
      </c>
      <c r="AE403" s="29" t="n">
        <f aca="false">E403+W403</f>
        <v>256.840909090909</v>
      </c>
      <c r="AF403" s="29" t="n">
        <f aca="false">F403+X403</f>
        <v>12</v>
      </c>
      <c r="AG403" s="29" t="n">
        <f aca="false">I403+Y403+0.33*Z403</f>
        <v>39.63</v>
      </c>
      <c r="AI403" s="111" t="n">
        <f aca="false">IF(AC403&gt;0,AB403/AC403,0)</f>
        <v>243.972222222222</v>
      </c>
      <c r="AJ403" s="112" t="n">
        <f aca="false">EXP((((AI403-AI417)/AI418+2)/4-1.9)^3)</f>
        <v>0.130545567212538</v>
      </c>
      <c r="AK403" s="113" t="n">
        <f aca="false">AB403/AD403</f>
        <v>20.9709138267853</v>
      </c>
      <c r="AL403" s="112" t="n">
        <f aca="false">EXP((((AK403-AK417)/AK418+2)/4-1.9)^3)</f>
        <v>0.0792359817939244</v>
      </c>
      <c r="AM403" s="112" t="n">
        <f aca="false">AE403/AD403</f>
        <v>0.613251573692208</v>
      </c>
      <c r="AN403" s="112" t="n">
        <f aca="false">EXP((((AM403-AM417)/AM418+2)/4-1.9)^3)</f>
        <v>0.157796668591134</v>
      </c>
      <c r="AO403" s="112" t="n">
        <f aca="false">AF403/AD403</f>
        <v>0.0286520512263946</v>
      </c>
      <c r="AP403" s="112" t="n">
        <f aca="false">EXP((((AO403-AO417)/AO418+2)/4-1.9)^3)</f>
        <v>0.0207438490641612</v>
      </c>
      <c r="AQ403" s="112" t="n">
        <f aca="false">AG403/AD403</f>
        <v>0.0946233991751682</v>
      </c>
      <c r="AR403" s="112" t="n">
        <f aca="false">EXP((((AQ403-AQ417)/AQ418+2)/4-1.9)^3)</f>
        <v>0.0238987204071299</v>
      </c>
      <c r="AS403" s="107" t="n">
        <f aca="false">0.01*AJ403+0.15*AL403+0.24*AN403+0.25*AP403+0.35*AR403</f>
        <v>0.0646125678116219</v>
      </c>
    </row>
    <row r="404" customFormat="false" ht="13.8" hidden="false" customHeight="false" outlineLevel="0" collapsed="false">
      <c r="A404" s="28" t="s">
        <v>51</v>
      </c>
      <c r="B404" s="29" t="n">
        <v>7218</v>
      </c>
      <c r="C404" s="29" t="n">
        <v>43</v>
      </c>
      <c r="D404" s="29" t="n">
        <v>423.136363636364</v>
      </c>
      <c r="E404" s="29" t="n">
        <v>234.568181818182</v>
      </c>
      <c r="F404" s="29" t="n">
        <v>36</v>
      </c>
      <c r="G404" s="29" t="n">
        <v>76</v>
      </c>
      <c r="H404" s="29" t="n">
        <v>31</v>
      </c>
      <c r="I404" s="29" t="n">
        <v>86.23</v>
      </c>
      <c r="J404" s="30" t="n">
        <v>0.0255225406034653</v>
      </c>
      <c r="K404" s="29" t="n">
        <v>156599</v>
      </c>
      <c r="L404" s="29" t="n">
        <v>2470915</v>
      </c>
      <c r="M404" s="29" t="n">
        <v>2627514</v>
      </c>
      <c r="O404" s="19" t="n">
        <f aca="false">AS404/AS417</f>
        <v>0.0255225406034653</v>
      </c>
      <c r="P404" s="29" t="n">
        <f aca="false">ROUND(K417*O404,0)</f>
        <v>156599</v>
      </c>
      <c r="Q404" s="109" t="n">
        <f aca="false">O404-J404</f>
        <v>0</v>
      </c>
      <c r="R404" s="110" t="n">
        <f aca="false">P404-K404</f>
        <v>0</v>
      </c>
      <c r="T404" s="29"/>
      <c r="U404" s="29"/>
      <c r="V404" s="29"/>
      <c r="W404" s="29"/>
      <c r="X404" s="29"/>
      <c r="Y404" s="29"/>
      <c r="Z404" s="29"/>
      <c r="AB404" s="29" t="n">
        <f aca="false">B404+T404</f>
        <v>7218</v>
      </c>
      <c r="AC404" s="29" t="n">
        <f aca="false">C404+U404</f>
        <v>43</v>
      </c>
      <c r="AD404" s="29" t="n">
        <f aca="false">D404+V404+W404</f>
        <v>423.136363636364</v>
      </c>
      <c r="AE404" s="29" t="n">
        <f aca="false">E404+W404</f>
        <v>234.568181818182</v>
      </c>
      <c r="AF404" s="29" t="n">
        <f aca="false">F404+X404</f>
        <v>36</v>
      </c>
      <c r="AG404" s="29" t="n">
        <f aca="false">I404+Y404+0.33*Z404</f>
        <v>86.23</v>
      </c>
      <c r="AI404" s="111" t="n">
        <f aca="false">IF(AC404&gt;0,AB404/AC404,0)</f>
        <v>167.860465116279</v>
      </c>
      <c r="AJ404" s="112" t="n">
        <f aca="false">EXP((((AI404-AI417)/AI418+2)/4-1.9)^3)</f>
        <v>0.0356511116599088</v>
      </c>
      <c r="AK404" s="113" t="n">
        <f aca="false">AB404/AD404</f>
        <v>17.0583306477602</v>
      </c>
      <c r="AL404" s="112" t="n">
        <f aca="false">EXP((((AK404-AK417)/AK418+2)/4-1.9)^3)</f>
        <v>0.0179776577712293</v>
      </c>
      <c r="AM404" s="112" t="n">
        <f aca="false">AE404/AD404</f>
        <v>0.554355999570308</v>
      </c>
      <c r="AN404" s="112" t="n">
        <f aca="false">EXP((((AM404-AM417)/AM418+2)/4-1.9)^3)</f>
        <v>0.0937326963281618</v>
      </c>
      <c r="AO404" s="112" t="n">
        <f aca="false">AF404/AD404</f>
        <v>0.0850789558491782</v>
      </c>
      <c r="AP404" s="112" t="n">
        <f aca="false">EXP((((AO404-AO417)/AO418+2)/4-1.9)^3)</f>
        <v>0.0857525450688744</v>
      </c>
      <c r="AQ404" s="112" t="n">
        <f aca="false">AG404/AD404</f>
        <v>0.203787732302073</v>
      </c>
      <c r="AR404" s="112" t="n">
        <f aca="false">EXP((((AQ404-AQ417)/AQ418+2)/4-1.9)^3)</f>
        <v>0.0709008308776983</v>
      </c>
      <c r="AS404" s="107" t="n">
        <f aca="false">0.01*AJ404+0.15*AL404+0.24*AN404+0.25*AP404+0.35*AR404</f>
        <v>0.0718024339754553</v>
      </c>
    </row>
    <row r="405" customFormat="false" ht="13.8" hidden="false" customHeight="false" outlineLevel="0" collapsed="false">
      <c r="A405" s="28" t="s">
        <v>52</v>
      </c>
      <c r="B405" s="29" t="n">
        <v>3506</v>
      </c>
      <c r="C405" s="29" t="n">
        <v>63</v>
      </c>
      <c r="D405" s="29" t="n">
        <v>210.440284119643</v>
      </c>
      <c r="E405" s="29" t="n">
        <v>48.1306818181818</v>
      </c>
      <c r="F405" s="29" t="n">
        <v>8</v>
      </c>
      <c r="G405" s="29" t="n">
        <v>26</v>
      </c>
      <c r="H405" s="29" t="n">
        <v>11</v>
      </c>
      <c r="I405" s="29" t="n">
        <v>29.63</v>
      </c>
      <c r="J405" s="30" t="n">
        <v>0.00814407965274948</v>
      </c>
      <c r="K405" s="29" t="n">
        <v>49970</v>
      </c>
      <c r="L405" s="29" t="n">
        <v>1223876</v>
      </c>
      <c r="M405" s="29" t="n">
        <v>1273846</v>
      </c>
      <c r="O405" s="19" t="n">
        <f aca="false">AS405/AS417</f>
        <v>0.00814407965274948</v>
      </c>
      <c r="P405" s="29" t="n">
        <f aca="false">ROUND(K417*O405,0)</f>
        <v>49970</v>
      </c>
      <c r="Q405" s="109" t="n">
        <f aca="false">O405-J405</f>
        <v>0</v>
      </c>
      <c r="R405" s="110" t="n">
        <f aca="false">P405-K405</f>
        <v>0</v>
      </c>
      <c r="T405" s="29"/>
      <c r="U405" s="29"/>
      <c r="V405" s="29"/>
      <c r="W405" s="29"/>
      <c r="X405" s="29"/>
      <c r="Y405" s="29"/>
      <c r="Z405" s="29"/>
      <c r="AB405" s="29" t="n">
        <f aca="false">B405+T405</f>
        <v>3506</v>
      </c>
      <c r="AC405" s="29" t="n">
        <f aca="false">C405+U405</f>
        <v>63</v>
      </c>
      <c r="AD405" s="29" t="n">
        <f aca="false">D405+V405+W405</f>
        <v>210.440284119643</v>
      </c>
      <c r="AE405" s="29" t="n">
        <f aca="false">E405+W405</f>
        <v>48.1306818181818</v>
      </c>
      <c r="AF405" s="29" t="n">
        <f aca="false">F405+X405</f>
        <v>8</v>
      </c>
      <c r="AG405" s="29" t="n">
        <f aca="false">I405+Y405+0.33*Z405</f>
        <v>29.63</v>
      </c>
      <c r="AI405" s="111" t="n">
        <f aca="false">IF(AC405&gt;0,AB405/AC405,0)</f>
        <v>55.6507936507937</v>
      </c>
      <c r="AJ405" s="112" t="n">
        <f aca="false">EXP((((AI405-AI417)/AI418+2)/4-1.9)^3)</f>
        <v>0.00222955652481611</v>
      </c>
      <c r="AK405" s="113" t="n">
        <f aca="false">AB405/AD405</f>
        <v>16.6603082421553</v>
      </c>
      <c r="AL405" s="112" t="n">
        <f aca="false">EXP((((AK405-AK417)/AK418+2)/4-1.9)^3)</f>
        <v>0.0150597938446324</v>
      </c>
      <c r="AM405" s="112" t="n">
        <f aca="false">AE405/AD405</f>
        <v>0.22871420279407</v>
      </c>
      <c r="AN405" s="112" t="n">
        <f aca="false">EXP((((AM405-AM417)/AM418+2)/4-1.9)^3)</f>
        <v>0.000857288261474261</v>
      </c>
      <c r="AO405" s="112" t="n">
        <f aca="false">AF405/AD405</f>
        <v>0.0380155350648153</v>
      </c>
      <c r="AP405" s="112" t="n">
        <f aca="false">EXP((((AO405-AO417)/AO418+2)/4-1.9)^3)</f>
        <v>0.0270584905511943</v>
      </c>
      <c r="AQ405" s="112" t="n">
        <f aca="false">AG405/AD405</f>
        <v>0.14080003799631</v>
      </c>
      <c r="AR405" s="112" t="n">
        <f aca="false">EXP((((AQ405-AQ417)/AQ418+2)/4-1.9)^3)</f>
        <v>0.0390287471445666</v>
      </c>
      <c r="AS405" s="107" t="n">
        <f aca="false">0.01*AJ405+0.15*AL405+0.24*AN405+0.25*AP405+0.35*AR405</f>
        <v>0.0229116979630937</v>
      </c>
    </row>
    <row r="406" customFormat="false" ht="13.8" hidden="false" customHeight="false" outlineLevel="0" collapsed="false">
      <c r="A406" s="28" t="s">
        <v>53</v>
      </c>
      <c r="B406" s="29" t="n">
        <v>5729</v>
      </c>
      <c r="C406" s="29" t="n">
        <v>23</v>
      </c>
      <c r="D406" s="29" t="n">
        <v>256.863636363636</v>
      </c>
      <c r="E406" s="29" t="n">
        <v>221.363636363636</v>
      </c>
      <c r="F406" s="29" t="n">
        <v>27</v>
      </c>
      <c r="G406" s="29" t="n">
        <v>76</v>
      </c>
      <c r="H406" s="29" t="n">
        <v>47</v>
      </c>
      <c r="I406" s="29" t="n">
        <v>91.51</v>
      </c>
      <c r="J406" s="30" t="n">
        <v>0.0987362990124776</v>
      </c>
      <c r="K406" s="29" t="n">
        <v>605818</v>
      </c>
      <c r="L406" s="29" t="n">
        <v>6129913</v>
      </c>
      <c r="M406" s="29" t="n">
        <v>6735731</v>
      </c>
      <c r="O406" s="19" t="n">
        <f aca="false">AS406/AS417</f>
        <v>0.0987362990124778</v>
      </c>
      <c r="P406" s="29" t="n">
        <f aca="false">ROUND(K417*O406,0)</f>
        <v>605818</v>
      </c>
      <c r="Q406" s="109" t="n">
        <f aca="false">O406-J406</f>
        <v>0</v>
      </c>
      <c r="R406" s="110" t="n">
        <f aca="false">P406-K406</f>
        <v>0</v>
      </c>
      <c r="T406" s="29"/>
      <c r="U406" s="29"/>
      <c r="V406" s="29"/>
      <c r="W406" s="29"/>
      <c r="X406" s="29"/>
      <c r="Y406" s="29"/>
      <c r="Z406" s="29"/>
      <c r="AB406" s="29" t="n">
        <f aca="false">B406+T406</f>
        <v>5729</v>
      </c>
      <c r="AC406" s="29" t="n">
        <f aca="false">C406+U406</f>
        <v>23</v>
      </c>
      <c r="AD406" s="29" t="n">
        <f aca="false">D406+V406+W406</f>
        <v>256.863636363636</v>
      </c>
      <c r="AE406" s="29" t="n">
        <f aca="false">E406+W406</f>
        <v>221.363636363636</v>
      </c>
      <c r="AF406" s="29" t="n">
        <f aca="false">F406+X406</f>
        <v>27</v>
      </c>
      <c r="AG406" s="29" t="n">
        <f aca="false">I406+Y406+0.33*Z406</f>
        <v>91.51</v>
      </c>
      <c r="AI406" s="111" t="n">
        <f aca="false">IF(AC406&gt;0,AB406/AC406,0)</f>
        <v>249.086956521739</v>
      </c>
      <c r="AJ406" s="112" t="n">
        <f aca="false">EXP((((AI406-AI417)/AI418+2)/4-1.9)^3)</f>
        <v>0.140356219621174</v>
      </c>
      <c r="AK406" s="113" t="n">
        <f aca="false">AB406/AD406</f>
        <v>22.3036630684834</v>
      </c>
      <c r="AL406" s="112" t="n">
        <f aca="false">EXP((((AK406-AK417)/AK418+2)/4-1.9)^3)</f>
        <v>0.118930822476123</v>
      </c>
      <c r="AM406" s="112" t="n">
        <f aca="false">AE406/AD406</f>
        <v>0.861794372677402</v>
      </c>
      <c r="AN406" s="112" t="n">
        <f aca="false">EXP((((AM406-AM417)/AM418+2)/4-1.9)^3)</f>
        <v>0.622476424987194</v>
      </c>
      <c r="AO406" s="112" t="n">
        <f aca="false">AF406/AD406</f>
        <v>0.105114139090426</v>
      </c>
      <c r="AP406" s="112" t="n">
        <f aca="false">EXP((((AO406-AO417)/AO418+2)/4-1.9)^3)</f>
        <v>0.128567152955804</v>
      </c>
      <c r="AQ406" s="112" t="n">
        <f aca="false">AG406/AD406</f>
        <v>0.356259069191294</v>
      </c>
      <c r="AR406" s="112" t="n">
        <f aca="false">EXP((((AQ406-AQ417)/AQ418+2)/4-1.9)^3)</f>
        <v>0.219985752025958</v>
      </c>
      <c r="AS406" s="107" t="n">
        <f aca="false">0.01*AJ406+0.15*AL406+0.24*AN406+0.25*AP406+0.35*AR406</f>
        <v>0.277774329012593</v>
      </c>
    </row>
    <row r="407" customFormat="false" ht="13.8" hidden="false" customHeight="false" outlineLevel="0" collapsed="false">
      <c r="A407" s="28" t="s">
        <v>54</v>
      </c>
      <c r="B407" s="29" t="n">
        <v>3627</v>
      </c>
      <c r="C407" s="29" t="n">
        <v>30</v>
      </c>
      <c r="D407" s="29" t="n">
        <v>164.636363636364</v>
      </c>
      <c r="E407" s="29" t="n">
        <v>43.2272727272727</v>
      </c>
      <c r="F407" s="29" t="n">
        <v>1</v>
      </c>
      <c r="G407" s="29" t="n">
        <v>2</v>
      </c>
      <c r="H407" s="29" t="n">
        <v>1</v>
      </c>
      <c r="I407" s="29" t="n">
        <v>2.33</v>
      </c>
      <c r="J407" s="30" t="n">
        <v>0.00809239359714044</v>
      </c>
      <c r="K407" s="29" t="n">
        <v>49653</v>
      </c>
      <c r="L407" s="29" t="n">
        <v>1183115</v>
      </c>
      <c r="M407" s="29" t="n">
        <v>1232768</v>
      </c>
      <c r="O407" s="19" t="n">
        <f aca="false">AS407/AS417</f>
        <v>0.00809239359714042</v>
      </c>
      <c r="P407" s="29" t="n">
        <f aca="false">ROUND(K417*O407,0)</f>
        <v>49653</v>
      </c>
      <c r="Q407" s="109" t="n">
        <f aca="false">O407-J407</f>
        <v>0</v>
      </c>
      <c r="R407" s="110" t="n">
        <f aca="false">P407-K407</f>
        <v>0</v>
      </c>
      <c r="T407" s="29"/>
      <c r="U407" s="29"/>
      <c r="V407" s="29"/>
      <c r="W407" s="29"/>
      <c r="X407" s="29"/>
      <c r="Y407" s="29"/>
      <c r="Z407" s="29"/>
      <c r="AB407" s="29" t="n">
        <f aca="false">B407+T407</f>
        <v>3627</v>
      </c>
      <c r="AC407" s="29" t="n">
        <f aca="false">C407+U407</f>
        <v>30</v>
      </c>
      <c r="AD407" s="29" t="n">
        <f aca="false">D407+V407+W407</f>
        <v>164.636363636364</v>
      </c>
      <c r="AE407" s="29" t="n">
        <f aca="false">E407+W407</f>
        <v>43.2272727272727</v>
      </c>
      <c r="AF407" s="29" t="n">
        <f aca="false">F407+X407</f>
        <v>1</v>
      </c>
      <c r="AG407" s="29" t="n">
        <f aca="false">I407+Y407+0.33*Z407</f>
        <v>2.33</v>
      </c>
      <c r="AI407" s="111" t="n">
        <f aca="false">IF(AC407&gt;0,AB407/AC407,0)</f>
        <v>120.9</v>
      </c>
      <c r="AJ407" s="112" t="n">
        <f aca="false">EXP((((AI407-AI417)/AI418+2)/4-1.9)^3)</f>
        <v>0.0127828064266567</v>
      </c>
      <c r="AK407" s="113" t="n">
        <f aca="false">AB407/AD407</f>
        <v>22.0303699613473</v>
      </c>
      <c r="AL407" s="112" t="n">
        <f aca="false">EXP((((AK407-AK417)/AK418+2)/4-1.9)^3)</f>
        <v>0.109847484931327</v>
      </c>
      <c r="AM407" s="112" t="n">
        <f aca="false">AE407/AD407</f>
        <v>0.262562120375483</v>
      </c>
      <c r="AN407" s="112" t="n">
        <f aca="false">EXP((((AM407-AM417)/AM418+2)/4-1.9)^3)</f>
        <v>0.00164418699866955</v>
      </c>
      <c r="AO407" s="112" t="n">
        <f aca="false">AF407/AD407</f>
        <v>0.00607399226946438</v>
      </c>
      <c r="AP407" s="112" t="n">
        <f aca="false">EXP((((AO407-AO417)/AO418+2)/4-1.9)^3)</f>
        <v>0.0103656973163609</v>
      </c>
      <c r="AQ407" s="112" t="n">
        <f aca="false">AG407/AD407</f>
        <v>0.014152401987852</v>
      </c>
      <c r="AR407" s="112" t="n">
        <f aca="false">EXP((((AQ407-AQ417)/AQ418+2)/4-1.9)^3)</f>
        <v>0.00907231380678036</v>
      </c>
      <c r="AS407" s="107" t="n">
        <f aca="false">0.01*AJ407+0.15*AL407+0.24*AN407+0.25*AP407+0.35*AR407</f>
        <v>0.0227662898451097</v>
      </c>
    </row>
    <row r="408" customFormat="false" ht="13.8" hidden="false" customHeight="false" outlineLevel="0" collapsed="false">
      <c r="A408" s="28" t="s">
        <v>55</v>
      </c>
      <c r="B408" s="29" t="n">
        <v>7689</v>
      </c>
      <c r="C408" s="29" t="n">
        <v>48</v>
      </c>
      <c r="D408" s="29" t="n">
        <v>248.5</v>
      </c>
      <c r="E408" s="29" t="n">
        <v>171.409090909091</v>
      </c>
      <c r="F408" s="29" t="n">
        <v>14</v>
      </c>
      <c r="G408" s="29" t="n">
        <v>54</v>
      </c>
      <c r="H408" s="29" t="n">
        <v>13</v>
      </c>
      <c r="I408" s="29" t="n">
        <v>58.29</v>
      </c>
      <c r="J408" s="30" t="n">
        <v>0.0716741124714108</v>
      </c>
      <c r="K408" s="29" t="n">
        <v>439772</v>
      </c>
      <c r="L408" s="29" t="n">
        <v>4001731</v>
      </c>
      <c r="M408" s="29" t="n">
        <v>4441503</v>
      </c>
      <c r="O408" s="19" t="n">
        <f aca="false">AS408/AS417</f>
        <v>0.0716741124714107</v>
      </c>
      <c r="P408" s="29" t="n">
        <f aca="false">ROUND(K417*O408,0)</f>
        <v>439772</v>
      </c>
      <c r="Q408" s="109" t="n">
        <f aca="false">O408-J408</f>
        <v>0</v>
      </c>
      <c r="R408" s="110" t="n">
        <f aca="false">P408-K408</f>
        <v>0</v>
      </c>
      <c r="T408" s="29"/>
      <c r="U408" s="29"/>
      <c r="V408" s="29"/>
      <c r="W408" s="29"/>
      <c r="X408" s="29"/>
      <c r="Y408" s="29"/>
      <c r="Z408" s="29"/>
      <c r="AB408" s="29" t="n">
        <f aca="false">B408+T408</f>
        <v>7689</v>
      </c>
      <c r="AC408" s="29" t="n">
        <f aca="false">C408+U408</f>
        <v>48</v>
      </c>
      <c r="AD408" s="29" t="n">
        <f aca="false">D408+V408+W408</f>
        <v>248.5</v>
      </c>
      <c r="AE408" s="29" t="n">
        <f aca="false">E408+W408</f>
        <v>171.409090909091</v>
      </c>
      <c r="AF408" s="29" t="n">
        <f aca="false">F408+X408</f>
        <v>14</v>
      </c>
      <c r="AG408" s="29" t="n">
        <f aca="false">I408+Y408+0.33*Z408</f>
        <v>58.29</v>
      </c>
      <c r="AI408" s="111" t="n">
        <f aca="false">IF(AC408&gt;0,AB408/AC408,0)</f>
        <v>160.1875</v>
      </c>
      <c r="AJ408" s="112" t="n">
        <f aca="false">EXP((((AI408-AI417)/AI418+2)/4-1.9)^3)</f>
        <v>0.0305262197269737</v>
      </c>
      <c r="AK408" s="113" t="n">
        <f aca="false">AB408/AD408</f>
        <v>30.9416498993964</v>
      </c>
      <c r="AL408" s="112" t="n">
        <f aca="false">EXP((((AK408-AK417)/AK418+2)/4-1.9)^3)</f>
        <v>0.614308951691788</v>
      </c>
      <c r="AM408" s="112" t="n">
        <f aca="false">AE408/AD408</f>
        <v>0.689775013718676</v>
      </c>
      <c r="AN408" s="112" t="n">
        <f aca="false">EXP((((AM408-AM417)/AM418+2)/4-1.9)^3)</f>
        <v>0.274709607150018</v>
      </c>
      <c r="AO408" s="112" t="n">
        <f aca="false">AF408/AD408</f>
        <v>0.0563380281690141</v>
      </c>
      <c r="AP408" s="112" t="n">
        <f aca="false">EXP((((AO408-AO417)/AO418+2)/4-1.9)^3)</f>
        <v>0.0439179903529635</v>
      </c>
      <c r="AQ408" s="112" t="n">
        <f aca="false">AG408/AD408</f>
        <v>0.234567404426559</v>
      </c>
      <c r="AR408" s="112" t="n">
        <f aca="false">EXP((((AQ408-AQ417)/AQ418+2)/4-1.9)^3)</f>
        <v>0.0922257390798242</v>
      </c>
      <c r="AS408" s="107" t="n">
        <f aca="false">0.01*AJ408+0.15*AL408+0.24*AN408+0.25*AP408+0.35*AR408</f>
        <v>0.201640416933221</v>
      </c>
    </row>
    <row r="409" customFormat="false" ht="13.8" hidden="false" customHeight="false" outlineLevel="0" collapsed="false">
      <c r="A409" s="28" t="s">
        <v>56</v>
      </c>
      <c r="B409" s="29" t="n">
        <v>6639</v>
      </c>
      <c r="C409" s="29" t="n">
        <v>58</v>
      </c>
      <c r="D409" s="29" t="n">
        <v>420.272727272727</v>
      </c>
      <c r="E409" s="29" t="n">
        <v>130.795454545455</v>
      </c>
      <c r="F409" s="29" t="n">
        <v>9</v>
      </c>
      <c r="G409" s="29" t="n">
        <v>23</v>
      </c>
      <c r="H409" s="29" t="n">
        <v>8</v>
      </c>
      <c r="I409" s="29" t="n">
        <v>25.64</v>
      </c>
      <c r="J409" s="30" t="n">
        <v>0.00441698722175283</v>
      </c>
      <c r="K409" s="29" t="n">
        <v>27101</v>
      </c>
      <c r="L409" s="29" t="n">
        <v>1627808</v>
      </c>
      <c r="M409" s="29" t="n">
        <v>1654909</v>
      </c>
      <c r="O409" s="19" t="n">
        <f aca="false">AS409/AS417</f>
        <v>0.00441698722175282</v>
      </c>
      <c r="P409" s="29" t="n">
        <f aca="false">ROUND(K417*O409,0)</f>
        <v>27101</v>
      </c>
      <c r="Q409" s="109" t="n">
        <f aca="false">O409-J409</f>
        <v>0</v>
      </c>
      <c r="R409" s="110" t="n">
        <f aca="false">P409-K409</f>
        <v>0</v>
      </c>
      <c r="T409" s="29"/>
      <c r="U409" s="29"/>
      <c r="V409" s="29"/>
      <c r="W409" s="29"/>
      <c r="X409" s="29"/>
      <c r="Y409" s="29"/>
      <c r="Z409" s="29"/>
      <c r="AB409" s="29" t="n">
        <f aca="false">B409+T409</f>
        <v>6639</v>
      </c>
      <c r="AC409" s="29" t="n">
        <f aca="false">C409+U409</f>
        <v>58</v>
      </c>
      <c r="AD409" s="29" t="n">
        <f aca="false">D409+V409+W409</f>
        <v>420.272727272727</v>
      </c>
      <c r="AE409" s="29" t="n">
        <f aca="false">E409+W409</f>
        <v>130.795454545455</v>
      </c>
      <c r="AF409" s="29" t="n">
        <f aca="false">F409+X409</f>
        <v>9</v>
      </c>
      <c r="AG409" s="29" t="n">
        <f aca="false">I409+Y409+0.33*Z409</f>
        <v>25.64</v>
      </c>
      <c r="AI409" s="111" t="n">
        <f aca="false">IF(AC409&gt;0,AB409/AC409,0)</f>
        <v>114.465517241379</v>
      </c>
      <c r="AJ409" s="112" t="n">
        <f aca="false">EXP((((AI409-AI417)/AI418+2)/4-1.9)^3)</f>
        <v>0.0109465525137244</v>
      </c>
      <c r="AK409" s="113" t="n">
        <f aca="false">AB409/AD409</f>
        <v>15.7968851395198</v>
      </c>
      <c r="AL409" s="112" t="n">
        <f aca="false">EXP((((AK409-AK417)/AK418+2)/4-1.9)^3)</f>
        <v>0.0100756260146431</v>
      </c>
      <c r="AM409" s="112" t="n">
        <f aca="false">AE409/AD409</f>
        <v>0.311215660826303</v>
      </c>
      <c r="AN409" s="112" t="n">
        <f aca="false">EXP((((AM409-AM417)/AM418+2)/4-1.9)^3)</f>
        <v>0.00390122687698851</v>
      </c>
      <c r="AO409" s="112" t="n">
        <f aca="false">AF409/AD409</f>
        <v>0.0214146658014276</v>
      </c>
      <c r="AP409" s="112" t="n">
        <f aca="false">EXP((((AO409-AO417)/AO418+2)/4-1.9)^3)</f>
        <v>0.0167455370831125</v>
      </c>
      <c r="AQ409" s="112" t="n">
        <f aca="false">AG409/AD409</f>
        <v>0.0610080034609561</v>
      </c>
      <c r="AR409" s="112" t="n">
        <f aca="false">EXP((((AQ409-AQ417)/AQ418+2)/4-1.9)^3)</f>
        <v>0.0162365702573504</v>
      </c>
      <c r="AS409" s="107" t="n">
        <f aca="false">0.01*AJ409+0.15*AL409+0.24*AN409+0.25*AP409+0.35*AR409</f>
        <v>0.0124262877386617</v>
      </c>
    </row>
    <row r="410" customFormat="false" ht="13.8" hidden="false" customHeight="false" outlineLevel="0" collapsed="false">
      <c r="A410" s="28" t="s">
        <v>57</v>
      </c>
      <c r="B410" s="29" t="n">
        <v>6793</v>
      </c>
      <c r="C410" s="29" t="n">
        <v>38</v>
      </c>
      <c r="D410" s="29" t="n">
        <v>326.568181818182</v>
      </c>
      <c r="E410" s="29" t="n">
        <v>172.045454545455</v>
      </c>
      <c r="F410" s="29" t="n">
        <v>7</v>
      </c>
      <c r="G410" s="29" t="n">
        <v>3</v>
      </c>
      <c r="H410" s="29" t="n">
        <v>5</v>
      </c>
      <c r="I410" s="29" t="n">
        <v>4.65</v>
      </c>
      <c r="J410" s="30" t="n">
        <v>0.0128547581610164</v>
      </c>
      <c r="K410" s="29" t="n">
        <v>78873</v>
      </c>
      <c r="L410" s="29" t="n">
        <v>3195787</v>
      </c>
      <c r="M410" s="29" t="n">
        <v>3274660</v>
      </c>
      <c r="O410" s="19" t="n">
        <f aca="false">AS410/AS417</f>
        <v>0.0128547581610163</v>
      </c>
      <c r="P410" s="29" t="n">
        <f aca="false">ROUND(K417*O410,0)</f>
        <v>78873</v>
      </c>
      <c r="Q410" s="109" t="n">
        <f aca="false">O410-J410</f>
        <v>0</v>
      </c>
      <c r="R410" s="110" t="n">
        <f aca="false">P410-K410</f>
        <v>0</v>
      </c>
      <c r="T410" s="29"/>
      <c r="U410" s="29"/>
      <c r="V410" s="29"/>
      <c r="W410" s="29"/>
      <c r="X410" s="29"/>
      <c r="Y410" s="29"/>
      <c r="Z410" s="29"/>
      <c r="AB410" s="29" t="n">
        <f aca="false">B410+T410</f>
        <v>6793</v>
      </c>
      <c r="AC410" s="29" t="n">
        <f aca="false">C410+U410</f>
        <v>38</v>
      </c>
      <c r="AD410" s="29" t="n">
        <f aca="false">D410+V410+W410</f>
        <v>326.568181818182</v>
      </c>
      <c r="AE410" s="29" t="n">
        <f aca="false">E410+W410</f>
        <v>172.045454545455</v>
      </c>
      <c r="AF410" s="29" t="n">
        <f aca="false">F410+X410</f>
        <v>7</v>
      </c>
      <c r="AG410" s="29" t="n">
        <f aca="false">I410+Y410+0.33*Z410</f>
        <v>4.65</v>
      </c>
      <c r="AI410" s="111" t="n">
        <f aca="false">IF(AC410&gt;0,AB410/AC410,0)</f>
        <v>178.763157894737</v>
      </c>
      <c r="AJ410" s="112" t="n">
        <f aca="false">EXP((((AI410-AI417)/AI418+2)/4-1.9)^3)</f>
        <v>0.0440921557308525</v>
      </c>
      <c r="AK410" s="113" t="n">
        <f aca="false">AB410/AD410</f>
        <v>20.8011691836593</v>
      </c>
      <c r="AL410" s="112" t="n">
        <f aca="false">EXP((((AK410-AK417)/AK418+2)/4-1.9)^3)</f>
        <v>0.074983937188667</v>
      </c>
      <c r="AM410" s="112" t="n">
        <f aca="false">AE410/AD410</f>
        <v>0.52682858932424</v>
      </c>
      <c r="AN410" s="112" t="n">
        <f aca="false">EXP((((AM410-AM417)/AM418+2)/4-1.9)^3)</f>
        <v>0.0712828441619895</v>
      </c>
      <c r="AO410" s="112" t="n">
        <f aca="false">AF410/AD410</f>
        <v>0.0214350337532187</v>
      </c>
      <c r="AP410" s="112" t="n">
        <f aca="false">EXP((((AO410-AO417)/AO418+2)/4-1.9)^3)</f>
        <v>0.0167558117526559</v>
      </c>
      <c r="AQ410" s="112" t="n">
        <f aca="false">AG410/AD410</f>
        <v>0.0142389867074953</v>
      </c>
      <c r="AR410" s="112" t="n">
        <f aca="false">EXP((((AQ410-AQ417)/AQ418+2)/4-1.9)^3)</f>
        <v>0.00908250924352105</v>
      </c>
      <c r="AS410" s="107" t="n">
        <f aca="false">0.01*AJ410+0.15*AL410+0.24*AN410+0.25*AP410+0.35*AR410</f>
        <v>0.0361642259078824</v>
      </c>
    </row>
    <row r="411" customFormat="false" ht="13.8" hidden="false" customHeight="false" outlineLevel="0" collapsed="false">
      <c r="A411" s="28" t="s">
        <v>58</v>
      </c>
      <c r="B411" s="29" t="n">
        <v>8513</v>
      </c>
      <c r="C411" s="29" t="n">
        <v>67</v>
      </c>
      <c r="D411" s="29" t="n">
        <v>379.068181818182</v>
      </c>
      <c r="E411" s="29" t="n">
        <v>172.477272727273</v>
      </c>
      <c r="F411" s="29" t="n">
        <v>2</v>
      </c>
      <c r="G411" s="29" t="n">
        <v>4</v>
      </c>
      <c r="H411" s="29" t="n">
        <v>2</v>
      </c>
      <c r="I411" s="29" t="n">
        <v>4.66</v>
      </c>
      <c r="J411" s="30" t="n">
        <v>0.0113776612409623</v>
      </c>
      <c r="K411" s="29" t="n">
        <v>69810</v>
      </c>
      <c r="L411" s="29" t="n">
        <v>1311788</v>
      </c>
      <c r="M411" s="29" t="n">
        <v>1381598</v>
      </c>
      <c r="O411" s="19" t="n">
        <f aca="false">AS411/AS417</f>
        <v>0.0113776612409623</v>
      </c>
      <c r="P411" s="29" t="n">
        <f aca="false">ROUND(K417*O411,0)</f>
        <v>69810</v>
      </c>
      <c r="Q411" s="109" t="n">
        <f aca="false">O411-J411</f>
        <v>-4.16333634234434E-017</v>
      </c>
      <c r="R411" s="110" t="n">
        <f aca="false">P411-K411</f>
        <v>0</v>
      </c>
      <c r="T411" s="29"/>
      <c r="U411" s="29"/>
      <c r="V411" s="29"/>
      <c r="W411" s="29"/>
      <c r="X411" s="29"/>
      <c r="Y411" s="29"/>
      <c r="Z411" s="29"/>
      <c r="AB411" s="29" t="n">
        <f aca="false">B411+T411</f>
        <v>8513</v>
      </c>
      <c r="AC411" s="29" t="n">
        <f aca="false">C411+U411</f>
        <v>67</v>
      </c>
      <c r="AD411" s="29" t="n">
        <f aca="false">D411+V411+W411</f>
        <v>379.068181818182</v>
      </c>
      <c r="AE411" s="29" t="n">
        <f aca="false">E411+W411</f>
        <v>172.477272727273</v>
      </c>
      <c r="AF411" s="29" t="n">
        <f aca="false">F411+X411</f>
        <v>2</v>
      </c>
      <c r="AG411" s="29" t="n">
        <f aca="false">I411+Y411+0.33*Z411</f>
        <v>4.66</v>
      </c>
      <c r="AI411" s="111" t="n">
        <f aca="false">IF(AC411&gt;0,AB411/AC411,0)</f>
        <v>127.059701492537</v>
      </c>
      <c r="AJ411" s="112" t="n">
        <f aca="false">EXP((((AI411-AI417)/AI418+2)/4-1.9)^3)</f>
        <v>0.014778728116503</v>
      </c>
      <c r="AK411" s="113" t="n">
        <f aca="false">AB411/AD411</f>
        <v>22.4577013010372</v>
      </c>
      <c r="AL411" s="112" t="n">
        <f aca="false">EXP((((AK411-AK417)/AK418+2)/4-1.9)^3)</f>
        <v>0.12427180664348</v>
      </c>
      <c r="AM411" s="112" t="n">
        <f aca="false">AE411/AD411</f>
        <v>0.455003297559806</v>
      </c>
      <c r="AN411" s="112" t="n">
        <f aca="false">EXP((((AM411-AM417)/AM418+2)/4-1.9)^3)</f>
        <v>0.0316480493700069</v>
      </c>
      <c r="AO411" s="112" t="n">
        <f aca="false">AF411/AD411</f>
        <v>0.00527609568919</v>
      </c>
      <c r="AP411" s="112" t="n">
        <f aca="false">EXP((((AO411-AO417)/AO418+2)/4-1.9)^3)</f>
        <v>0.0101004411067555</v>
      </c>
      <c r="AQ411" s="112" t="n">
        <f aca="false">AG411/AD411</f>
        <v>0.0122933029558127</v>
      </c>
      <c r="AR411" s="112" t="n">
        <f aca="false">EXP((((AQ411-AQ417)/AQ418+2)/4-1.9)^3)</f>
        <v>0.00885576066992695</v>
      </c>
      <c r="AS411" s="107" t="n">
        <f aca="false">0.01*AJ411+0.15*AL411+0.24*AN411+0.25*AP411+0.35*AR411</f>
        <v>0.032008716637652</v>
      </c>
    </row>
    <row r="412" customFormat="false" ht="13.8" hidden="false" customHeight="false" outlineLevel="0" collapsed="false">
      <c r="A412" s="28" t="s">
        <v>59</v>
      </c>
      <c r="B412" s="29" t="n">
        <v>7917</v>
      </c>
      <c r="C412" s="29" t="n">
        <v>34</v>
      </c>
      <c r="D412" s="29" t="n">
        <v>348.272727272727</v>
      </c>
      <c r="E412" s="29" t="n">
        <v>162.613636363636</v>
      </c>
      <c r="F412" s="29" t="n">
        <v>2</v>
      </c>
      <c r="G412" s="29" t="n">
        <v>23</v>
      </c>
      <c r="H412" s="29" t="n">
        <v>1</v>
      </c>
      <c r="I412" s="29" t="n">
        <v>23.33</v>
      </c>
      <c r="J412" s="30" t="n">
        <v>0.0137482298398072</v>
      </c>
      <c r="K412" s="29" t="n">
        <v>84355</v>
      </c>
      <c r="L412" s="29" t="n">
        <v>1636411</v>
      </c>
      <c r="M412" s="29" t="n">
        <v>1720766</v>
      </c>
      <c r="O412" s="19" t="n">
        <f aca="false">AS412/AS417</f>
        <v>0.0137482298398071</v>
      </c>
      <c r="P412" s="29" t="n">
        <f aca="false">ROUND(K417*O412,0)</f>
        <v>84355</v>
      </c>
      <c r="Q412" s="109" t="n">
        <f aca="false">O412-J412</f>
        <v>0</v>
      </c>
      <c r="R412" s="110" t="n">
        <f aca="false">P412-K412</f>
        <v>0</v>
      </c>
      <c r="T412" s="29"/>
      <c r="U412" s="29"/>
      <c r="V412" s="29"/>
      <c r="W412" s="29"/>
      <c r="X412" s="29"/>
      <c r="Y412" s="29"/>
      <c r="Z412" s="29"/>
      <c r="AB412" s="29" t="n">
        <f aca="false">B412+T412</f>
        <v>7917</v>
      </c>
      <c r="AC412" s="29" t="n">
        <f aca="false">C412+U412</f>
        <v>34</v>
      </c>
      <c r="AD412" s="29" t="n">
        <f aca="false">D412+V412+W412</f>
        <v>348.272727272727</v>
      </c>
      <c r="AE412" s="29" t="n">
        <f aca="false">E412+W412</f>
        <v>162.613636363636</v>
      </c>
      <c r="AF412" s="29" t="n">
        <f aca="false">F412+X412</f>
        <v>2</v>
      </c>
      <c r="AG412" s="29" t="n">
        <f aca="false">I412+Y412+0.33*Z412</f>
        <v>23.33</v>
      </c>
      <c r="AI412" s="111" t="n">
        <f aca="false">IF(AC412&gt;0,AB412/AC412,0)</f>
        <v>232.852941176471</v>
      </c>
      <c r="AJ412" s="112" t="n">
        <f aca="false">EXP((((AI412-AI417)/AI418+2)/4-1.9)^3)</f>
        <v>0.110840163754269</v>
      </c>
      <c r="AK412" s="113" t="n">
        <f aca="false">AB412/AD412</f>
        <v>22.7321848081441</v>
      </c>
      <c r="AL412" s="112" t="n">
        <f aca="false">EXP((((AK412-AK417)/AK418+2)/4-1.9)^3)</f>
        <v>0.134188301900265</v>
      </c>
      <c r="AM412" s="112" t="n">
        <f aca="false">AE412/AD412</f>
        <v>0.466914643696163</v>
      </c>
      <c r="AN412" s="112" t="n">
        <f aca="false">EXP((((AM412-AM417)/AM418+2)/4-1.9)^3)</f>
        <v>0.0365783587382729</v>
      </c>
      <c r="AO412" s="112" t="n">
        <f aca="false">AF412/AD412</f>
        <v>0.00574262594622814</v>
      </c>
      <c r="AP412" s="112" t="n">
        <f aca="false">EXP((((AO412-AO417)/AO418+2)/4-1.9)^3)</f>
        <v>0.0102548227154158</v>
      </c>
      <c r="AQ412" s="112" t="n">
        <f aca="false">AG412/AD412</f>
        <v>0.0669877316627512</v>
      </c>
      <c r="AR412" s="112" t="n">
        <f aca="false">EXP((((AQ412-AQ417)/AQ418+2)/4-1.9)^3)</f>
        <v>0.0174247615703588</v>
      </c>
      <c r="AS412" s="107" t="n">
        <f aca="false">0.01*AJ412+0.15*AL412+0.24*AN412+0.25*AP412+0.35*AR412</f>
        <v>0.0386778252482475</v>
      </c>
    </row>
    <row r="413" customFormat="false" ht="13.8" hidden="false" customHeight="false" outlineLevel="0" collapsed="false">
      <c r="A413" s="28" t="s">
        <v>60</v>
      </c>
      <c r="B413" s="29" t="n">
        <v>4514</v>
      </c>
      <c r="C413" s="29" t="n">
        <v>36</v>
      </c>
      <c r="D413" s="29" t="n">
        <v>260.704545454545</v>
      </c>
      <c r="E413" s="29" t="n">
        <v>144.022727272727</v>
      </c>
      <c r="F413" s="29" t="n">
        <v>20</v>
      </c>
      <c r="G413" s="29" t="n">
        <v>27</v>
      </c>
      <c r="H413" s="29" t="n">
        <v>7</v>
      </c>
      <c r="I413" s="29" t="n">
        <v>29.31</v>
      </c>
      <c r="J413" s="30" t="n">
        <v>0.0189252999085364</v>
      </c>
      <c r="K413" s="29" t="n">
        <v>116120</v>
      </c>
      <c r="L413" s="29" t="n">
        <v>1566204</v>
      </c>
      <c r="M413" s="29" t="n">
        <v>1682324</v>
      </c>
      <c r="O413" s="19" t="n">
        <f aca="false">AS413/AS417</f>
        <v>0.0189252999085364</v>
      </c>
      <c r="P413" s="29" t="n">
        <f aca="false">ROUND(K417*O413,0)</f>
        <v>116120</v>
      </c>
      <c r="Q413" s="109" t="n">
        <f aca="false">O413-J413</f>
        <v>0</v>
      </c>
      <c r="R413" s="110" t="n">
        <f aca="false">P413-K413</f>
        <v>0</v>
      </c>
      <c r="T413" s="29"/>
      <c r="U413" s="29"/>
      <c r="V413" s="29"/>
      <c r="W413" s="29"/>
      <c r="X413" s="29"/>
      <c r="Y413" s="29"/>
      <c r="Z413" s="29"/>
      <c r="AB413" s="29" t="n">
        <f aca="false">B413+T413</f>
        <v>4514</v>
      </c>
      <c r="AC413" s="29" t="n">
        <f aca="false">C413+U413</f>
        <v>36</v>
      </c>
      <c r="AD413" s="29" t="n">
        <f aca="false">D413+V413+W413</f>
        <v>260.704545454545</v>
      </c>
      <c r="AE413" s="29" t="n">
        <f aca="false">E413+W413</f>
        <v>144.022727272727</v>
      </c>
      <c r="AF413" s="29" t="n">
        <f aca="false">F413+X413</f>
        <v>20</v>
      </c>
      <c r="AG413" s="29" t="n">
        <f aca="false">I413+Y413+0.33*Z413</f>
        <v>29.31</v>
      </c>
      <c r="AI413" s="111" t="n">
        <f aca="false">IF(AC413&gt;0,AB413/AC413,0)</f>
        <v>125.388888888889</v>
      </c>
      <c r="AJ413" s="112" t="n">
        <f aca="false">EXP((((AI413-AI417)/AI418+2)/4-1.9)^3)</f>
        <v>0.0142130025072217</v>
      </c>
      <c r="AK413" s="113" t="n">
        <f aca="false">AB413/AD413</f>
        <v>17.3146194751983</v>
      </c>
      <c r="AL413" s="112" t="n">
        <f aca="false">EXP((((AK413-AK417)/AK418+2)/4-1.9)^3)</f>
        <v>0.0200953040072564</v>
      </c>
      <c r="AM413" s="112" t="n">
        <f aca="false">AE413/AD413</f>
        <v>0.552436579199721</v>
      </c>
      <c r="AN413" s="112" t="n">
        <f aca="false">EXP((((AM413-AM417)/AM418+2)/4-1.9)^3)</f>
        <v>0.0920195089388799</v>
      </c>
      <c r="AO413" s="112" t="n">
        <f aca="false">AF413/AD413</f>
        <v>0.0767151948391596</v>
      </c>
      <c r="AP413" s="112" t="n">
        <f aca="false">EXP((((AO413-AO417)/AO418+2)/4-1.9)^3)</f>
        <v>0.071361262800713</v>
      </c>
      <c r="AQ413" s="112" t="n">
        <f aca="false">AG413/AD413</f>
        <v>0.112426118036788</v>
      </c>
      <c r="AR413" s="112" t="n">
        <f aca="false">EXP((((AQ413-AQ417)/AQ418+2)/4-1.9)^3)</f>
        <v>0.0290315049482604</v>
      </c>
      <c r="AS413" s="107" t="n">
        <f aca="false">0.01*AJ413+0.15*AL413+0.24*AN413+0.25*AP413+0.35*AR413</f>
        <v>0.0532424502035612</v>
      </c>
    </row>
    <row r="414" customFormat="false" ht="13.8" hidden="false" customHeight="false" outlineLevel="0" collapsed="false">
      <c r="A414" s="28" t="s">
        <v>61</v>
      </c>
      <c r="B414" s="29" t="n">
        <v>4666</v>
      </c>
      <c r="C414" s="29" t="n">
        <v>22</v>
      </c>
      <c r="D414" s="29" t="n">
        <v>197.090909090909</v>
      </c>
      <c r="E414" s="29" t="n">
        <v>120.159090909091</v>
      </c>
      <c r="F414" s="29" t="n">
        <v>1</v>
      </c>
      <c r="G414" s="29" t="n">
        <v>10</v>
      </c>
      <c r="H414" s="29" t="n">
        <v>4</v>
      </c>
      <c r="I414" s="29" t="n">
        <v>11.32</v>
      </c>
      <c r="J414" s="30" t="n">
        <v>0.0253629945198952</v>
      </c>
      <c r="K414" s="29" t="n">
        <v>155620</v>
      </c>
      <c r="L414" s="29" t="n">
        <v>827286</v>
      </c>
      <c r="M414" s="29" t="n">
        <v>982906</v>
      </c>
      <c r="O414" s="19" t="n">
        <f aca="false">AS414/AS417</f>
        <v>0.0253629945198952</v>
      </c>
      <c r="P414" s="29" t="n">
        <f aca="false">ROUND(K417*O414,0)</f>
        <v>155620</v>
      </c>
      <c r="Q414" s="109" t="n">
        <f aca="false">O414-J414</f>
        <v>0</v>
      </c>
      <c r="R414" s="110" t="n">
        <f aca="false">P414-K414</f>
        <v>0</v>
      </c>
      <c r="T414" s="29"/>
      <c r="U414" s="29"/>
      <c r="V414" s="29"/>
      <c r="W414" s="29"/>
      <c r="X414" s="29"/>
      <c r="Y414" s="29"/>
      <c r="Z414" s="29"/>
      <c r="AB414" s="29" t="n">
        <f aca="false">B414+T414</f>
        <v>4666</v>
      </c>
      <c r="AC414" s="29" t="n">
        <f aca="false">C414+U414</f>
        <v>22</v>
      </c>
      <c r="AD414" s="29" t="n">
        <f aca="false">D414+V414+W414</f>
        <v>197.090909090909</v>
      </c>
      <c r="AE414" s="29" t="n">
        <f aca="false">E414+W414</f>
        <v>120.159090909091</v>
      </c>
      <c r="AF414" s="29" t="n">
        <f aca="false">F414+X414</f>
        <v>1</v>
      </c>
      <c r="AG414" s="29" t="n">
        <f aca="false">I414+Y414+0.33*Z414</f>
        <v>11.32</v>
      </c>
      <c r="AI414" s="111" t="n">
        <f aca="false">IF(AC414&gt;0,AB414/AC414,0)</f>
        <v>212.090909090909</v>
      </c>
      <c r="AJ414" s="112" t="n">
        <f aca="false">EXP((((AI414-AI417)/AI418+2)/4-1.9)^3)</f>
        <v>0.0797998859660394</v>
      </c>
      <c r="AK414" s="113" t="n">
        <f aca="false">AB414/AD414</f>
        <v>23.6743542435424</v>
      </c>
      <c r="AL414" s="112" t="n">
        <f aca="false">EXP((((AK414-AK417)/AK418+2)/4-1.9)^3)</f>
        <v>0.17215629346888</v>
      </c>
      <c r="AM414" s="112" t="n">
        <f aca="false">AE414/AD414</f>
        <v>0.609663284132841</v>
      </c>
      <c r="AN414" s="112" t="n">
        <f aca="false">EXP((((AM414-AM417)/AM418+2)/4-1.9)^3)</f>
        <v>0.153240549154317</v>
      </c>
      <c r="AO414" s="112" t="n">
        <f aca="false">AF414/AD414</f>
        <v>0.00507380073800738</v>
      </c>
      <c r="AP414" s="112" t="n">
        <f aca="false">EXP((((AO414-AO417)/AO418+2)/4-1.9)^3)</f>
        <v>0.0100341189138978</v>
      </c>
      <c r="AQ414" s="112" t="n">
        <f aca="false">AG414/AD414</f>
        <v>0.0574354243542435</v>
      </c>
      <c r="AR414" s="112" t="n">
        <f aca="false">EXP((((AQ414-AQ417)/AQ418+2)/4-1.9)^3)</f>
        <v>0.0155596553788557</v>
      </c>
      <c r="AS414" s="107" t="n">
        <f aca="false">0.01*AJ414+0.15*AL414+0.24*AN414+0.25*AP414+0.35*AR414</f>
        <v>0.0713535837881024</v>
      </c>
    </row>
    <row r="415" customFormat="false" ht="13.8" hidden="false" customHeight="false" outlineLevel="0" collapsed="false">
      <c r="A415" s="28" t="s">
        <v>62</v>
      </c>
      <c r="B415" s="29" t="n">
        <v>5084</v>
      </c>
      <c r="C415" s="29" t="n">
        <v>25</v>
      </c>
      <c r="D415" s="29" t="n">
        <v>288.102272727273</v>
      </c>
      <c r="E415" s="29" t="n">
        <v>111.822727272727</v>
      </c>
      <c r="F415" s="29" t="n">
        <v>5</v>
      </c>
      <c r="G415" s="29" t="n">
        <v>15</v>
      </c>
      <c r="H415" s="29" t="n">
        <v>7</v>
      </c>
      <c r="I415" s="29" t="n">
        <v>17.31</v>
      </c>
      <c r="J415" s="30" t="n">
        <v>0.00589849143880249</v>
      </c>
      <c r="K415" s="29" t="n">
        <v>36191</v>
      </c>
      <c r="L415" s="29" t="n">
        <v>604726</v>
      </c>
      <c r="M415" s="29" t="n">
        <v>640917</v>
      </c>
      <c r="O415" s="19" t="n">
        <f aca="false">AS415/AS417</f>
        <v>0.00589849143880248</v>
      </c>
      <c r="P415" s="29" t="n">
        <f aca="false">ROUND(K417*O415,0)</f>
        <v>36191</v>
      </c>
      <c r="Q415" s="109" t="n">
        <f aca="false">O415-J415</f>
        <v>0</v>
      </c>
      <c r="R415" s="110" t="n">
        <f aca="false">P415-K415</f>
        <v>0</v>
      </c>
      <c r="T415" s="29"/>
      <c r="U415" s="29"/>
      <c r="V415" s="29"/>
      <c r="W415" s="29"/>
      <c r="X415" s="29"/>
      <c r="Y415" s="29"/>
      <c r="Z415" s="29"/>
      <c r="AB415" s="29" t="n">
        <f aca="false">B415+T415</f>
        <v>5084</v>
      </c>
      <c r="AC415" s="29" t="n">
        <f aca="false">C415+U415</f>
        <v>25</v>
      </c>
      <c r="AD415" s="29" t="n">
        <f aca="false">D415+V415+W415</f>
        <v>288.102272727273</v>
      </c>
      <c r="AE415" s="29" t="n">
        <f aca="false">E415+W415</f>
        <v>111.822727272727</v>
      </c>
      <c r="AF415" s="29" t="n">
        <f aca="false">F415+X415</f>
        <v>5</v>
      </c>
      <c r="AG415" s="29" t="n">
        <f aca="false">I415+Y415+0.33*Z415</f>
        <v>17.31</v>
      </c>
      <c r="AI415" s="111" t="n">
        <f aca="false">IF(AC415&gt;0,AB415/AC415,0)</f>
        <v>203.36</v>
      </c>
      <c r="AJ415" s="112" t="n">
        <f aca="false">EXP((((AI415-AI417)/AI418+2)/4-1.9)^3)</f>
        <v>0.0688629054047633</v>
      </c>
      <c r="AK415" s="113" t="n">
        <f aca="false">AB415/AD415</f>
        <v>17.6465112609948</v>
      </c>
      <c r="AL415" s="112" t="n">
        <f aca="false">EXP((((AK415-AK417)/AK418+2)/4-1.9)^3)</f>
        <v>0.023141073301765</v>
      </c>
      <c r="AM415" s="112" t="n">
        <f aca="false">AE415/AD415</f>
        <v>0.388135526367688</v>
      </c>
      <c r="AN415" s="112" t="n">
        <f aca="false">EXP((((AM415-AM417)/AM418+2)/4-1.9)^3)</f>
        <v>0.0129738120747272</v>
      </c>
      <c r="AO415" s="112" t="n">
        <f aca="false">AF415/AD415</f>
        <v>0.0173549481323709</v>
      </c>
      <c r="AP415" s="112" t="n">
        <f aca="false">EXP((((AO415-AO417)/AO418+2)/4-1.9)^3)</f>
        <v>0.0148002380786709</v>
      </c>
      <c r="AQ415" s="112" t="n">
        <f aca="false">AG415/AD415</f>
        <v>0.0600828304342681</v>
      </c>
      <c r="AR415" s="112" t="n">
        <f aca="false">EXP((((AQ415-AQ417)/AQ418+2)/4-1.9)^3)</f>
        <v>0.0160589473378627</v>
      </c>
      <c r="AS415" s="107" t="n">
        <f aca="false">0.01*AJ415+0.15*AL415+0.24*AN415+0.25*AP415+0.35*AR415</f>
        <v>0.0165941960351666</v>
      </c>
    </row>
    <row r="416" customFormat="false" ht="13.8" hidden="false" customHeight="false" outlineLevel="0" collapsed="false">
      <c r="A416" s="37" t="s">
        <v>63</v>
      </c>
      <c r="B416" s="38" t="n">
        <v>5051</v>
      </c>
      <c r="C416" s="38" t="n">
        <v>35</v>
      </c>
      <c r="D416" s="38" t="n">
        <v>259.403181818182</v>
      </c>
      <c r="E416" s="38" t="n">
        <v>122.663181818182</v>
      </c>
      <c r="F416" s="38" t="n">
        <v>5</v>
      </c>
      <c r="G416" s="38" t="n">
        <v>16</v>
      </c>
      <c r="H416" s="38" t="n">
        <v>5</v>
      </c>
      <c r="I416" s="38" t="n">
        <v>17.65</v>
      </c>
      <c r="J416" s="39" t="n">
        <v>0.00954046566263906</v>
      </c>
      <c r="K416" s="38" t="n">
        <v>58538</v>
      </c>
      <c r="L416" s="38" t="n">
        <v>681486</v>
      </c>
      <c r="M416" s="38" t="n">
        <v>740024</v>
      </c>
      <c r="O416" s="19" t="n">
        <f aca="false">AS416/AS417</f>
        <v>0.00954046566263905</v>
      </c>
      <c r="P416" s="29" t="n">
        <f aca="false">ROUND(K417*O416,0)</f>
        <v>58538</v>
      </c>
      <c r="Q416" s="109" t="n">
        <f aca="false">O416-J416</f>
        <v>0</v>
      </c>
      <c r="R416" s="110" t="n">
        <f aca="false">P416-K416</f>
        <v>0</v>
      </c>
      <c r="T416" s="29"/>
      <c r="U416" s="29"/>
      <c r="V416" s="29"/>
      <c r="W416" s="29"/>
      <c r="X416" s="29"/>
      <c r="Y416" s="29"/>
      <c r="Z416" s="29"/>
      <c r="AB416" s="29" t="n">
        <f aca="false">B416+T416</f>
        <v>5051</v>
      </c>
      <c r="AC416" s="29" t="n">
        <f aca="false">C416+U416</f>
        <v>35</v>
      </c>
      <c r="AD416" s="29" t="n">
        <f aca="false">D416+V416+W416</f>
        <v>259.403181818182</v>
      </c>
      <c r="AE416" s="29" t="n">
        <f aca="false">E416+W416</f>
        <v>122.663181818182</v>
      </c>
      <c r="AF416" s="29" t="n">
        <f aca="false">F416+X416</f>
        <v>5</v>
      </c>
      <c r="AG416" s="29" t="n">
        <f aca="false">I416+Y416+0.33*Z416</f>
        <v>17.65</v>
      </c>
      <c r="AI416" s="111" t="n">
        <f aca="false">IF(AC416&gt;0,AB416/AC416,0)</f>
        <v>144.314285714286</v>
      </c>
      <c r="AJ416" s="112" t="n">
        <f aca="false">EXP((((AI416-AI417)/AI418+2)/4-1.9)^3)</f>
        <v>0.0218106170846601</v>
      </c>
      <c r="AK416" s="113" t="n">
        <f aca="false">AB416/AD416</f>
        <v>19.4716192939387</v>
      </c>
      <c r="AL416" s="112" t="n">
        <f aca="false">EXP((((AK416-AK417)/AK418+2)/4-1.9)^3)</f>
        <v>0.0473388515215886</v>
      </c>
      <c r="AM416" s="112" t="n">
        <f aca="false">AE416/AD416</f>
        <v>0.472866913036393</v>
      </c>
      <c r="AN416" s="112" t="n">
        <f aca="false">EXP((((AM416-AM417)/AM418+2)/4-1.9)^3)</f>
        <v>0.0392622626996111</v>
      </c>
      <c r="AO416" s="112" t="n">
        <f aca="false">AF416/AD416</f>
        <v>0.0192750141496127</v>
      </c>
      <c r="AP416" s="112" t="n">
        <f aca="false">EXP((((AO416-AO417)/AO418+2)/4-1.9)^3)</f>
        <v>0.015695171330335</v>
      </c>
      <c r="AQ416" s="112" t="n">
        <f aca="false">AG416/AD416</f>
        <v>0.0680407999481327</v>
      </c>
      <c r="AR416" s="112" t="n">
        <f aca="false">EXP((((AQ416-AQ417)/AQ418+2)/4-1.9)^3)</f>
        <v>0.0176413538849123</v>
      </c>
      <c r="AS416" s="107" t="n">
        <f aca="false">0.01*AJ416+0.15*AL416+0.24*AN416+0.25*AP416+0.35*AR416</f>
        <v>0.0268401436392946</v>
      </c>
    </row>
    <row r="417" customFormat="false" ht="13.8" hidden="false" customHeight="false" outlineLevel="0" collapsed="false">
      <c r="A417" s="46" t="s">
        <v>66</v>
      </c>
      <c r="B417" s="47" t="n">
        <v>232967</v>
      </c>
      <c r="C417" s="47" t="n">
        <v>1195</v>
      </c>
      <c r="D417" s="47" t="n">
        <v>12548.0139204833</v>
      </c>
      <c r="E417" s="47" t="n">
        <v>6662.04045454546</v>
      </c>
      <c r="F417" s="47" t="n">
        <v>1387</v>
      </c>
      <c r="G417" s="47" t="n">
        <v>3435</v>
      </c>
      <c r="H417" s="47" t="n">
        <v>647</v>
      </c>
      <c r="I417" s="47" t="n">
        <v>3648.51</v>
      </c>
      <c r="J417" s="47" t="n">
        <v>1</v>
      </c>
      <c r="K417" s="47" t="n">
        <v>6135713</v>
      </c>
      <c r="L417" s="47" t="n">
        <v>116578533</v>
      </c>
      <c r="M417" s="47" t="n">
        <v>122714246</v>
      </c>
      <c r="O417" s="114" t="n">
        <f aca="false">SUM(O392:O416)</f>
        <v>1</v>
      </c>
      <c r="P417" s="115" t="n">
        <f aca="false">SUM(P392:P416)</f>
        <v>6135713</v>
      </c>
      <c r="Q417" s="116" t="n">
        <f aca="false">O417-J419</f>
        <v>1</v>
      </c>
      <c r="R417" s="117" t="n">
        <f aca="false">P417-K417</f>
        <v>0</v>
      </c>
      <c r="AI417" s="118" t="n">
        <f aca="false">AVERAGE(AI392:AI416)</f>
        <v>199.419495632315</v>
      </c>
      <c r="AJ417" s="119"/>
      <c r="AK417" s="120" t="n">
        <f aca="false">AVERAGE(AK392:AK416)</f>
        <v>20.341056992056</v>
      </c>
      <c r="AL417" s="119"/>
      <c r="AM417" s="119" t="n">
        <f aca="false">AVERAGE(AM392:AM416)</f>
        <v>0.516975887204628</v>
      </c>
      <c r="AN417" s="119"/>
      <c r="AO417" s="119" t="n">
        <f aca="false">AVERAGE(AO392:AO416)</f>
        <v>0.0721514096088919</v>
      </c>
      <c r="AP417" s="119"/>
      <c r="AQ417" s="119" t="n">
        <f aca="false">AVERAGE(AQ392:AQ416)</f>
        <v>0.192891664879424</v>
      </c>
      <c r="AR417" s="119"/>
      <c r="AS417" s="107" t="n">
        <f aca="false">SUM(AS392:AS416)</f>
        <v>2.81329492588627</v>
      </c>
    </row>
    <row r="418" customFormat="false" ht="13.8" hidden="false" customHeight="false" outlineLevel="0" collapsed="false">
      <c r="A418" s="57" t="s">
        <v>67</v>
      </c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AI418" s="58" t="n">
        <f aca="false">_xlfn.STDEV.P(AI392:AI416)</f>
        <v>84.0252858783607</v>
      </c>
      <c r="AK418" s="59" t="n">
        <f aca="false">_xlfn.STDEV.P(AK392:AK416)</f>
        <v>4.32253708824579</v>
      </c>
      <c r="AM418" s="27" t="n">
        <f aca="false">_xlfn.STDEV.P(AM392:AM416)</f>
        <v>0.138977979437086</v>
      </c>
      <c r="AO418" s="27" t="n">
        <f aca="false">_xlfn.STDEV.P(AO392:AO416)</f>
        <v>0.0636854487947213</v>
      </c>
      <c r="AP418" s="27"/>
      <c r="AQ418" s="27" t="n">
        <f aca="false">_xlfn.STDEV.P(AQ392:AQ416)</f>
        <v>0.162272529891504</v>
      </c>
      <c r="AS418" s="27"/>
    </row>
    <row r="419" customFormat="false" ht="13.8" hidden="false" customHeight="false" outlineLevel="0" collapsed="false">
      <c r="A419" s="57" t="s">
        <v>166</v>
      </c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</row>
    <row r="420" customFormat="false" ht="13.8" hidden="false" customHeight="false" outlineLevel="0" collapsed="false"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</row>
    <row r="421" customFormat="false" ht="13.8" hidden="false" customHeight="false" outlineLevel="0" collapsed="false">
      <c r="A421" s="6" t="s">
        <v>194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customFormat="false" ht="13.8" hidden="false" customHeight="false" outlineLevel="0" collapsed="false">
      <c r="A422" s="6" t="s">
        <v>195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customFormat="false" ht="13.8" hidden="false" customHeight="false" outlineLevel="0" collapsed="false">
      <c r="A423" s="66"/>
      <c r="B423" s="66"/>
      <c r="C423" s="66"/>
      <c r="D423" s="66"/>
      <c r="E423" s="66"/>
      <c r="F423" s="66"/>
      <c r="G423" s="66"/>
      <c r="H423" s="66"/>
      <c r="I423" s="66"/>
    </row>
    <row r="424" customFormat="false" ht="13.8" hidden="false" customHeight="true" outlineLevel="0" collapsed="false">
      <c r="A424" s="7" t="s">
        <v>8</v>
      </c>
      <c r="B424" s="8" t="s">
        <v>9</v>
      </c>
      <c r="C424" s="8"/>
      <c r="D424" s="8"/>
      <c r="E424" s="8"/>
      <c r="F424" s="8"/>
      <c r="G424" s="8"/>
      <c r="H424" s="8"/>
      <c r="I424" s="8"/>
      <c r="J424" s="7" t="s">
        <v>10</v>
      </c>
      <c r="K424" s="7" t="s">
        <v>11</v>
      </c>
      <c r="L424" s="7" t="s">
        <v>12</v>
      </c>
      <c r="M424" s="7" t="s">
        <v>13</v>
      </c>
      <c r="O424" s="68" t="s">
        <v>14</v>
      </c>
      <c r="P424" s="68" t="s">
        <v>15</v>
      </c>
      <c r="Q424" s="68" t="s">
        <v>16</v>
      </c>
      <c r="R424" s="68" t="s">
        <v>17</v>
      </c>
      <c r="S424" s="69"/>
      <c r="T424" s="70" t="s">
        <v>18</v>
      </c>
      <c r="U424" s="70"/>
      <c r="V424" s="70"/>
      <c r="W424" s="70"/>
      <c r="X424" s="70"/>
      <c r="Y424" s="70"/>
      <c r="Z424" s="70"/>
      <c r="AA424" s="69"/>
      <c r="AB424" s="70" t="s">
        <v>19</v>
      </c>
      <c r="AC424" s="70"/>
      <c r="AD424" s="70"/>
      <c r="AE424" s="70"/>
      <c r="AF424" s="70"/>
      <c r="AG424" s="70"/>
      <c r="AH424" s="69"/>
      <c r="AI424" s="71" t="s">
        <v>20</v>
      </c>
      <c r="AJ424" s="71"/>
      <c r="AK424" s="71" t="s">
        <v>21</v>
      </c>
      <c r="AL424" s="71"/>
      <c r="AM424" s="71" t="s">
        <v>22</v>
      </c>
      <c r="AN424" s="71"/>
      <c r="AO424" s="72" t="s">
        <v>23</v>
      </c>
      <c r="AP424" s="72"/>
      <c r="AQ424" s="71" t="s">
        <v>24</v>
      </c>
      <c r="AR424" s="71"/>
      <c r="AS424" s="73" t="s">
        <v>25</v>
      </c>
    </row>
    <row r="425" customFormat="false" ht="43.35" hidden="false" customHeight="false" outlineLevel="0" collapsed="false">
      <c r="A425" s="7"/>
      <c r="B425" s="14" t="s">
        <v>196</v>
      </c>
      <c r="C425" s="14" t="s">
        <v>197</v>
      </c>
      <c r="D425" s="14" t="s">
        <v>198</v>
      </c>
      <c r="E425" s="14" t="s">
        <v>199</v>
      </c>
      <c r="F425" s="14" t="s">
        <v>200</v>
      </c>
      <c r="G425" s="14" t="s">
        <v>201</v>
      </c>
      <c r="H425" s="14" t="s">
        <v>202</v>
      </c>
      <c r="I425" s="7" t="s">
        <v>33</v>
      </c>
      <c r="J425" s="7"/>
      <c r="K425" s="7"/>
      <c r="L425" s="7"/>
      <c r="M425" s="7"/>
      <c r="O425" s="68"/>
      <c r="P425" s="68"/>
      <c r="Q425" s="68"/>
      <c r="R425" s="68"/>
      <c r="S425" s="69"/>
      <c r="T425" s="74" t="s">
        <v>26</v>
      </c>
      <c r="U425" s="74" t="s">
        <v>27</v>
      </c>
      <c r="V425" s="74" t="s">
        <v>34</v>
      </c>
      <c r="W425" s="74" t="s">
        <v>29</v>
      </c>
      <c r="X425" s="74" t="s">
        <v>30</v>
      </c>
      <c r="Y425" s="74" t="s">
        <v>31</v>
      </c>
      <c r="Z425" s="75" t="s">
        <v>32</v>
      </c>
      <c r="AA425" s="69"/>
      <c r="AB425" s="74" t="s">
        <v>26</v>
      </c>
      <c r="AC425" s="74" t="s">
        <v>27</v>
      </c>
      <c r="AD425" s="74" t="s">
        <v>35</v>
      </c>
      <c r="AE425" s="74" t="s">
        <v>29</v>
      </c>
      <c r="AF425" s="74" t="s">
        <v>30</v>
      </c>
      <c r="AG425" s="75" t="s">
        <v>31</v>
      </c>
      <c r="AH425" s="69"/>
      <c r="AI425" s="71" t="s">
        <v>36</v>
      </c>
      <c r="AJ425" s="72" t="s">
        <v>37</v>
      </c>
      <c r="AK425" s="71" t="s">
        <v>36</v>
      </c>
      <c r="AL425" s="72" t="s">
        <v>37</v>
      </c>
      <c r="AM425" s="71" t="s">
        <v>36</v>
      </c>
      <c r="AN425" s="72" t="s">
        <v>37</v>
      </c>
      <c r="AO425" s="71" t="s">
        <v>36</v>
      </c>
      <c r="AP425" s="72" t="s">
        <v>37</v>
      </c>
      <c r="AQ425" s="71" t="s">
        <v>36</v>
      </c>
      <c r="AR425" s="72" t="s">
        <v>37</v>
      </c>
      <c r="AS425" s="72" t="s">
        <v>38</v>
      </c>
    </row>
    <row r="426" customFormat="false" ht="13.8" hidden="false" customHeight="false" outlineLevel="0" collapsed="false">
      <c r="A426" s="17" t="s">
        <v>39</v>
      </c>
      <c r="B426" s="18" t="n">
        <v>24019</v>
      </c>
      <c r="C426" s="18" t="n">
        <v>63</v>
      </c>
      <c r="D426" s="18" t="n">
        <v>1650.49772727273</v>
      </c>
      <c r="E426" s="18" t="n">
        <v>869.384090909091</v>
      </c>
      <c r="F426" s="18" t="n">
        <v>387</v>
      </c>
      <c r="G426" s="18" t="n">
        <v>1041</v>
      </c>
      <c r="H426" s="18" t="n">
        <v>238</v>
      </c>
      <c r="I426" s="18" t="n">
        <v>1119.54</v>
      </c>
      <c r="J426" s="19" t="n">
        <v>0.151195574534508</v>
      </c>
      <c r="K426" s="18" t="n">
        <v>881837</v>
      </c>
      <c r="L426" s="18" t="n">
        <v>23507359</v>
      </c>
      <c r="M426" s="18" t="n">
        <v>24389196</v>
      </c>
      <c r="O426" s="76" t="n">
        <f aca="false">AS426/AS451</f>
        <v>0.151118265477429</v>
      </c>
      <c r="P426" s="77" t="n">
        <f aca="false">ROUND(K451*O426,0)</f>
        <v>881386</v>
      </c>
      <c r="Q426" s="78" t="n">
        <f aca="false">O426-J426</f>
        <v>-7.73090570789225E-005</v>
      </c>
      <c r="R426" s="79" t="n">
        <f aca="false">P426-K426</f>
        <v>-451</v>
      </c>
      <c r="S426" s="69"/>
      <c r="T426" s="77"/>
      <c r="U426" s="77"/>
      <c r="V426" s="77"/>
      <c r="W426" s="77"/>
      <c r="X426" s="77"/>
      <c r="Y426" s="77"/>
      <c r="Z426" s="77"/>
      <c r="AA426" s="69"/>
      <c r="AB426" s="77" t="n">
        <f aca="false">B426+T426</f>
        <v>24019</v>
      </c>
      <c r="AC426" s="77" t="n">
        <f aca="false">C426+U426</f>
        <v>63</v>
      </c>
      <c r="AD426" s="77" t="n">
        <f aca="false">D426+V426+W426</f>
        <v>1650.49772727273</v>
      </c>
      <c r="AE426" s="77" t="n">
        <f aca="false">E426+W426</f>
        <v>869.384090909091</v>
      </c>
      <c r="AF426" s="77" t="n">
        <f aca="false">F426+X426</f>
        <v>387</v>
      </c>
      <c r="AG426" s="77" t="n">
        <f aca="false">I426+Y426+0.33*Z426</f>
        <v>1119.54</v>
      </c>
      <c r="AH426" s="69"/>
      <c r="AI426" s="80" t="n">
        <f aca="false">IF(AC426&gt;0,AB426/AC426,0)</f>
        <v>381.253968253968</v>
      </c>
      <c r="AJ426" s="81" t="n">
        <f aca="false">EXP((((AI426-AI451)/AI452+2)/4-1.9)^3)</f>
        <v>0.491227726551053</v>
      </c>
      <c r="AK426" s="82" t="n">
        <f aca="false">AB426/AD426</f>
        <v>14.5525798691579</v>
      </c>
      <c r="AL426" s="81" t="n">
        <f aca="false">EXP((((AK426-AK451)/AK452+2)/4-1.9)^3)</f>
        <v>0.00666877206525544</v>
      </c>
      <c r="AM426" s="81" t="n">
        <f aca="false">AE426/AD426</f>
        <v>0.526740556223398</v>
      </c>
      <c r="AN426" s="81" t="n">
        <f aca="false">EXP((((AM426-AM451)/AM452+2)/4-1.9)^3)</f>
        <v>0.0807949226092266</v>
      </c>
      <c r="AO426" s="81" t="n">
        <f aca="false">AF426/AD426</f>
        <v>0.234474724566556</v>
      </c>
      <c r="AP426" s="81" t="n">
        <f aca="false">EXP((((AO426-AO451)/AO452+2)/4-1.9)^3)</f>
        <v>0.62402155887443</v>
      </c>
      <c r="AQ426" s="81" t="n">
        <f aca="false">AG426/AD426</f>
        <v>0.678304478401144</v>
      </c>
      <c r="AR426" s="81" t="n">
        <f aca="false">EXP((((AQ426-AQ451)/AQ452+2)/4-1.9)^3)</f>
        <v>0.709406038950478</v>
      </c>
      <c r="AS426" s="81" t="n">
        <f aca="false">0.01*AJ426+0.15*AL426+0.24*AN426+0.25*AP426+0.35*AR426</f>
        <v>0.429600877852788</v>
      </c>
    </row>
    <row r="427" customFormat="false" ht="13.8" hidden="false" customHeight="false" outlineLevel="0" collapsed="false">
      <c r="A427" s="28" t="s">
        <v>40</v>
      </c>
      <c r="B427" s="29" t="n">
        <v>17877</v>
      </c>
      <c r="C427" s="29" t="n">
        <v>36</v>
      </c>
      <c r="D427" s="29" t="n">
        <v>1489.27272727273</v>
      </c>
      <c r="E427" s="29" t="n">
        <v>833.590909090909</v>
      </c>
      <c r="F427" s="29" t="n">
        <v>285</v>
      </c>
      <c r="G427" s="29" t="n">
        <v>704</v>
      </c>
      <c r="H427" s="29" t="n">
        <v>193</v>
      </c>
      <c r="I427" s="29" t="n">
        <v>767.69</v>
      </c>
      <c r="J427" s="30" t="n">
        <v>0.105836919319679</v>
      </c>
      <c r="K427" s="29" t="n">
        <v>617286</v>
      </c>
      <c r="L427" s="29" t="n">
        <v>14604617</v>
      </c>
      <c r="M427" s="29" t="n">
        <v>15221903</v>
      </c>
      <c r="O427" s="76" t="n">
        <f aca="false">AS427/AS451</f>
        <v>0.105743484707453</v>
      </c>
      <c r="P427" s="83" t="n">
        <f aca="false">ROUND(K451*O427,0)</f>
        <v>616741</v>
      </c>
      <c r="Q427" s="84" t="n">
        <f aca="false">O427-J427</f>
        <v>-9.34346122261759E-005</v>
      </c>
      <c r="R427" s="85" t="n">
        <f aca="false">P427-K427</f>
        <v>-545</v>
      </c>
      <c r="S427" s="69"/>
      <c r="T427" s="83"/>
      <c r="U427" s="83"/>
      <c r="V427" s="83"/>
      <c r="W427" s="83"/>
      <c r="X427" s="83"/>
      <c r="Y427" s="83"/>
      <c r="Z427" s="83"/>
      <c r="AA427" s="69"/>
      <c r="AB427" s="83" t="n">
        <f aca="false">B427+T427</f>
        <v>17877</v>
      </c>
      <c r="AC427" s="83" t="n">
        <f aca="false">C427+U427</f>
        <v>36</v>
      </c>
      <c r="AD427" s="83" t="n">
        <f aca="false">D427+V427+W427</f>
        <v>1489.27272727273</v>
      </c>
      <c r="AE427" s="83" t="n">
        <f aca="false">E427+W427</f>
        <v>833.590909090909</v>
      </c>
      <c r="AF427" s="83" t="n">
        <f aca="false">F427+X427</f>
        <v>285</v>
      </c>
      <c r="AG427" s="83" t="n">
        <f aca="false">I427+Y427+0.33*Z427</f>
        <v>767.69</v>
      </c>
      <c r="AH427" s="69"/>
      <c r="AI427" s="86" t="n">
        <f aca="false">IF(AC427&gt;0,AB427/AC427,0)</f>
        <v>496.583333333333</v>
      </c>
      <c r="AJ427" s="87" t="n">
        <f aca="false">EXP((((AI427-AI451)/AI452+2)/4-1.9)^3)</f>
        <v>0.839250461831259</v>
      </c>
      <c r="AK427" s="88" t="n">
        <f aca="false">AB427/AD427</f>
        <v>12.0038456842876</v>
      </c>
      <c r="AL427" s="87" t="n">
        <f aca="false">EXP((((AK427-AK451)/AK452+2)/4-1.9)^3)</f>
        <v>0.00165378166030252</v>
      </c>
      <c r="AM427" s="87" t="n">
        <f aca="false">AE427/AD427</f>
        <v>0.559730191673788</v>
      </c>
      <c r="AN427" s="87" t="n">
        <f aca="false">EXP((((AM427-AM451)/AM452+2)/4-1.9)^3)</f>
        <v>0.113573586873819</v>
      </c>
      <c r="AO427" s="87" t="n">
        <f aca="false">AF427/AD427</f>
        <v>0.191368575265535</v>
      </c>
      <c r="AP427" s="87" t="n">
        <f aca="false">EXP((((AO427-AO451)/AO452+2)/4-1.9)^3)</f>
        <v>0.433164689704536</v>
      </c>
      <c r="AQ427" s="87" t="n">
        <f aca="false">AG427/AD427</f>
        <v>0.515479794896838</v>
      </c>
      <c r="AR427" s="87" t="n">
        <f aca="false">EXP((((AQ427-AQ451)/AQ452+2)/4-1.9)^3)</f>
        <v>0.446912810353092</v>
      </c>
      <c r="AS427" s="81" t="n">
        <f aca="false">0.01*AJ427+0.15*AL427+0.24*AN427+0.25*AP427+0.35*AR427</f>
        <v>0.300608888766791</v>
      </c>
    </row>
    <row r="428" customFormat="false" ht="13.8" hidden="false" customHeight="false" outlineLevel="0" collapsed="false">
      <c r="A428" s="28" t="s">
        <v>41</v>
      </c>
      <c r="B428" s="29" t="n">
        <v>18363</v>
      </c>
      <c r="C428" s="29" t="n">
        <v>83</v>
      </c>
      <c r="D428" s="29" t="n">
        <v>1126.97727272727</v>
      </c>
      <c r="E428" s="29" t="n">
        <v>699.727272727273</v>
      </c>
      <c r="F428" s="29" t="n">
        <v>143</v>
      </c>
      <c r="G428" s="29" t="n">
        <v>481</v>
      </c>
      <c r="H428" s="29" t="n">
        <v>67</v>
      </c>
      <c r="I428" s="29" t="n">
        <v>503.11</v>
      </c>
      <c r="J428" s="30" t="n">
        <v>0.0755977015396338</v>
      </c>
      <c r="K428" s="29" t="n">
        <v>440918</v>
      </c>
      <c r="L428" s="29" t="n">
        <v>8326110</v>
      </c>
      <c r="M428" s="29" t="n">
        <v>8767028</v>
      </c>
      <c r="O428" s="76" t="n">
        <f aca="false">AS428/AS451</f>
        <v>0.0756948814818472</v>
      </c>
      <c r="P428" s="83" t="n">
        <f aca="false">ROUND(K451*O428,0)</f>
        <v>441485</v>
      </c>
      <c r="Q428" s="84" t="n">
        <f aca="false">O428-J428</f>
        <v>9.71799422133796E-005</v>
      </c>
      <c r="R428" s="85" t="n">
        <f aca="false">P428-K428</f>
        <v>567</v>
      </c>
      <c r="S428" s="69"/>
      <c r="T428" s="83"/>
      <c r="U428" s="83"/>
      <c r="V428" s="83"/>
      <c r="W428" s="83"/>
      <c r="X428" s="83"/>
      <c r="Y428" s="83"/>
      <c r="Z428" s="83"/>
      <c r="AA428" s="69"/>
      <c r="AB428" s="83" t="n">
        <f aca="false">B428+T428</f>
        <v>18363</v>
      </c>
      <c r="AC428" s="83" t="n">
        <f aca="false">C428+U428</f>
        <v>83</v>
      </c>
      <c r="AD428" s="83" t="n">
        <f aca="false">D428+V428+W428</f>
        <v>1126.97727272727</v>
      </c>
      <c r="AE428" s="83" t="n">
        <f aca="false">E428+W428</f>
        <v>699.727272727273</v>
      </c>
      <c r="AF428" s="83" t="n">
        <f aca="false">F428+X428</f>
        <v>143</v>
      </c>
      <c r="AG428" s="83" t="n">
        <f aca="false">I428+Y428+0.33*Z428</f>
        <v>503.11</v>
      </c>
      <c r="AH428" s="69"/>
      <c r="AI428" s="86" t="n">
        <f aca="false">IF(AC428&gt;0,AB428/AC428,0)</f>
        <v>221.240963855422</v>
      </c>
      <c r="AJ428" s="87" t="n">
        <f aca="false">EXP((((AI428-AI451)/AI452+2)/4-1.9)^3)</f>
        <v>0.0834159036775313</v>
      </c>
      <c r="AK428" s="88" t="n">
        <f aca="false">AB428/AD428</f>
        <v>16.294028676871</v>
      </c>
      <c r="AL428" s="87" t="n">
        <f aca="false">EXP((((AK428-AK451)/AK452+2)/4-1.9)^3)</f>
        <v>0.0152301924653471</v>
      </c>
      <c r="AM428" s="87" t="n">
        <f aca="false">AE428/AD428</f>
        <v>0.620888539334906</v>
      </c>
      <c r="AN428" s="87" t="n">
        <f aca="false">EXP((((AM428-AM451)/AM452+2)/4-1.9)^3)</f>
        <v>0.196324887975693</v>
      </c>
      <c r="AO428" s="87" t="n">
        <f aca="false">AF428/AD428</f>
        <v>0.126888095670236</v>
      </c>
      <c r="AP428" s="87" t="n">
        <f aca="false">EXP((((AO428-AO451)/AO452+2)/4-1.9)^3)</f>
        <v>0.187413537705505</v>
      </c>
      <c r="AQ428" s="87" t="n">
        <f aca="false">AG428/AD428</f>
        <v>0.446424264424143</v>
      </c>
      <c r="AR428" s="87" t="n">
        <f aca="false">EXP((((AQ428-AQ451)/AQ452+2)/4-1.9)^3)</f>
        <v>0.33741800482439</v>
      </c>
      <c r="AS428" s="81" t="n">
        <f aca="false">0.01*AJ428+0.15*AL428+0.24*AN428+0.25*AP428+0.35*AR428</f>
        <v>0.215186347135657</v>
      </c>
    </row>
    <row r="429" customFormat="false" ht="13.8" hidden="false" customHeight="false" outlineLevel="0" collapsed="false">
      <c r="A429" s="28" t="s">
        <v>203</v>
      </c>
      <c r="B429" s="29" t="n">
        <v>13592</v>
      </c>
      <c r="C429" s="29" t="n">
        <v>57</v>
      </c>
      <c r="D429" s="29" t="n">
        <v>491.892045454545</v>
      </c>
      <c r="E429" s="29" t="n">
        <v>325.642045454545</v>
      </c>
      <c r="F429" s="29" t="n">
        <v>54</v>
      </c>
      <c r="G429" s="29" t="n">
        <v>89</v>
      </c>
      <c r="H429" s="29" t="n">
        <v>27</v>
      </c>
      <c r="I429" s="29" t="n">
        <v>97.91</v>
      </c>
      <c r="J429" s="30" t="n">
        <v>0.0661042248971526</v>
      </c>
      <c r="K429" s="29" t="n">
        <v>385548</v>
      </c>
      <c r="L429" s="29" t="n">
        <v>6150232</v>
      </c>
      <c r="M429" s="29" t="n">
        <v>6535780</v>
      </c>
      <c r="O429" s="76" t="n">
        <f aca="false">AS429/AS451</f>
        <v>0.0659824230826957</v>
      </c>
      <c r="P429" s="83" t="n">
        <f aca="false">ROUND(K451*O429,0)</f>
        <v>384838</v>
      </c>
      <c r="Q429" s="84" t="n">
        <f aca="false">O429-J429</f>
        <v>-0.00012180181445684</v>
      </c>
      <c r="R429" s="85" t="n">
        <f aca="false">P429-K429</f>
        <v>-710</v>
      </c>
      <c r="S429" s="69"/>
      <c r="T429" s="83"/>
      <c r="U429" s="83"/>
      <c r="V429" s="83"/>
      <c r="W429" s="83"/>
      <c r="X429" s="83"/>
      <c r="Y429" s="83"/>
      <c r="Z429" s="83"/>
      <c r="AA429" s="69"/>
      <c r="AB429" s="83" t="n">
        <f aca="false">B429+T429</f>
        <v>13592</v>
      </c>
      <c r="AC429" s="83" t="n">
        <f aca="false">C429+U429</f>
        <v>57</v>
      </c>
      <c r="AD429" s="83" t="n">
        <f aca="false">D429+V429+W429</f>
        <v>491.892045454545</v>
      </c>
      <c r="AE429" s="83" t="n">
        <f aca="false">E429+W429</f>
        <v>325.642045454545</v>
      </c>
      <c r="AF429" s="83" t="n">
        <f aca="false">F429+X429</f>
        <v>54</v>
      </c>
      <c r="AG429" s="83" t="n">
        <f aca="false">I429+Y429+0.33*Z429</f>
        <v>97.91</v>
      </c>
      <c r="AH429" s="69"/>
      <c r="AI429" s="86" t="n">
        <f aca="false">IF(AC429&gt;0,AB429/AC429,0)</f>
        <v>238.456140350877</v>
      </c>
      <c r="AJ429" s="87" t="n">
        <f aca="false">EXP((((AI429-AI451)/AI452+2)/4-1.9)^3)</f>
        <v>0.108561815506207</v>
      </c>
      <c r="AK429" s="88" t="n">
        <f aca="false">AB429/AD429</f>
        <v>27.6320792856895</v>
      </c>
      <c r="AL429" s="87" t="n">
        <f aca="false">EXP((((AK429-AK451)/AK452+2)/4-1.9)^3)</f>
        <v>0.410274025495573</v>
      </c>
      <c r="AM429" s="87" t="n">
        <f aca="false">AE429/AD429</f>
        <v>0.662019336282675</v>
      </c>
      <c r="AN429" s="87" t="n">
        <f aca="false">EXP((((AM429-AM451)/AM452+2)/4-1.9)^3)</f>
        <v>0.26792751226554</v>
      </c>
      <c r="AO429" s="87" t="n">
        <f aca="false">AF429/AD429</f>
        <v>0.109780185508184</v>
      </c>
      <c r="AP429" s="87" t="n">
        <f aca="false">EXP((((AO429-AO451)/AO452+2)/4-1.9)^3)</f>
        <v>0.140157780670307</v>
      </c>
      <c r="AQ429" s="87" t="n">
        <f aca="false">AG429/AD429</f>
        <v>0.199047740057524</v>
      </c>
      <c r="AR429" s="87" t="n">
        <f aca="false">EXP((((AQ429-AQ451)/AQ452+2)/4-1.9)^3)</f>
        <v>0.0731625141282557</v>
      </c>
      <c r="AS429" s="81" t="n">
        <f aca="false">0.01*AJ429+0.15*AL429+0.24*AN429+0.25*AP429+0.35*AR429</f>
        <v>0.187575650035594</v>
      </c>
    </row>
    <row r="430" customFormat="false" ht="13.8" hidden="false" customHeight="false" outlineLevel="0" collapsed="false">
      <c r="A430" s="28" t="s">
        <v>43</v>
      </c>
      <c r="B430" s="29" t="n">
        <v>8704</v>
      </c>
      <c r="C430" s="29" t="n">
        <v>72</v>
      </c>
      <c r="D430" s="29" t="n">
        <v>347</v>
      </c>
      <c r="E430" s="29" t="n">
        <v>194.681818181818</v>
      </c>
      <c r="F430" s="29" t="n">
        <v>63</v>
      </c>
      <c r="G430" s="29" t="n">
        <v>138</v>
      </c>
      <c r="H430" s="29" t="n">
        <v>14</v>
      </c>
      <c r="I430" s="29" t="n">
        <v>142.62</v>
      </c>
      <c r="J430" s="30" t="n">
        <v>0.0928270671586746</v>
      </c>
      <c r="K430" s="29" t="n">
        <v>541407</v>
      </c>
      <c r="L430" s="29" t="n">
        <v>5101247</v>
      </c>
      <c r="M430" s="29" t="n">
        <v>5642654</v>
      </c>
      <c r="O430" s="76" t="n">
        <f aca="false">AS430/AS451</f>
        <v>0.0928043870354527</v>
      </c>
      <c r="P430" s="83" t="n">
        <f aca="false">ROUND(K451*O430,0)</f>
        <v>541275</v>
      </c>
      <c r="Q430" s="84" t="n">
        <f aca="false">O430-J430</f>
        <v>-2.26801232219714E-005</v>
      </c>
      <c r="R430" s="85" t="n">
        <f aca="false">P430-K430</f>
        <v>-132</v>
      </c>
      <c r="S430" s="69"/>
      <c r="T430" s="83"/>
      <c r="U430" s="83"/>
      <c r="V430" s="83"/>
      <c r="W430" s="83"/>
      <c r="X430" s="83"/>
      <c r="Y430" s="83"/>
      <c r="Z430" s="83"/>
      <c r="AA430" s="69"/>
      <c r="AB430" s="83" t="n">
        <f aca="false">B430+T430</f>
        <v>8704</v>
      </c>
      <c r="AC430" s="83" t="n">
        <f aca="false">C430+U430</f>
        <v>72</v>
      </c>
      <c r="AD430" s="83" t="n">
        <f aca="false">D430+V430+W430</f>
        <v>347</v>
      </c>
      <c r="AE430" s="83" t="n">
        <f aca="false">E430+W430</f>
        <v>194.681818181818</v>
      </c>
      <c r="AF430" s="83" t="n">
        <f aca="false">F430+X430</f>
        <v>63</v>
      </c>
      <c r="AG430" s="83" t="n">
        <f aca="false">I430+Y430+0.33*Z430</f>
        <v>142.62</v>
      </c>
      <c r="AH430" s="69"/>
      <c r="AI430" s="86" t="n">
        <f aca="false">IF(AC430&gt;0,AB430/AC430,0)</f>
        <v>120.888888888889</v>
      </c>
      <c r="AJ430" s="87" t="n">
        <f aca="false">EXP((((AI430-AI451)/AI452+2)/4-1.9)^3)</f>
        <v>0.0117642148455389</v>
      </c>
      <c r="AK430" s="88" t="n">
        <f aca="false">AB430/AD430</f>
        <v>25.0835734870317</v>
      </c>
      <c r="AL430" s="87" t="n">
        <f aca="false">EXP((((AK430-AK451)/AK452+2)/4-1.9)^3)</f>
        <v>0.256445487080313</v>
      </c>
      <c r="AM430" s="87" t="n">
        <f aca="false">AE430/AD430</f>
        <v>0.561042703694001</v>
      </c>
      <c r="AN430" s="87" t="n">
        <f aca="false">EXP((((AM430-AM451)/AM452+2)/4-1.9)^3)</f>
        <v>0.115044923786989</v>
      </c>
      <c r="AO430" s="87" t="n">
        <f aca="false">AF430/AD430</f>
        <v>0.181556195965418</v>
      </c>
      <c r="AP430" s="87" t="n">
        <f aca="false">EXP((((AO430-AO451)/AO452+2)/4-1.9)^3)</f>
        <v>0.390622886422081</v>
      </c>
      <c r="AQ430" s="87" t="n">
        <f aca="false">AG430/AD430</f>
        <v>0.411008645533141</v>
      </c>
      <c r="AR430" s="87" t="n">
        <f aca="false">EXP((((AQ430-AQ451)/AQ452+2)/4-1.9)^3)</f>
        <v>0.285641408658312</v>
      </c>
      <c r="AS430" s="81" t="n">
        <f aca="false">0.01*AJ430+0.15*AL430+0.24*AN430+0.25*AP430+0.35*AR430</f>
        <v>0.263825461555309</v>
      </c>
    </row>
    <row r="431" customFormat="false" ht="13.8" hidden="false" customHeight="false" outlineLevel="0" collapsed="false">
      <c r="A431" s="28" t="s">
        <v>44</v>
      </c>
      <c r="B431" s="29" t="n">
        <v>15846</v>
      </c>
      <c r="C431" s="29" t="n">
        <v>77</v>
      </c>
      <c r="D431" s="29" t="n">
        <v>814.026893939394</v>
      </c>
      <c r="E431" s="29" t="n">
        <v>464.068181818182</v>
      </c>
      <c r="F431" s="29" t="n">
        <v>110</v>
      </c>
      <c r="G431" s="29" t="n">
        <v>175</v>
      </c>
      <c r="H431" s="29" t="n">
        <v>23</v>
      </c>
      <c r="I431" s="29" t="n">
        <v>182.59</v>
      </c>
      <c r="J431" s="30" t="n">
        <v>0.0432488984858102</v>
      </c>
      <c r="K431" s="29" t="n">
        <v>252246</v>
      </c>
      <c r="L431" s="29" t="n">
        <v>7781974</v>
      </c>
      <c r="M431" s="29" t="n">
        <v>8034220</v>
      </c>
      <c r="O431" s="76" t="n">
        <f aca="false">AS431/AS451</f>
        <v>0.0433977445929969</v>
      </c>
      <c r="P431" s="83" t="n">
        <f aca="false">ROUND(K451*O431,0)</f>
        <v>253114</v>
      </c>
      <c r="Q431" s="84" t="n">
        <f aca="false">O431-J431</f>
        <v>0.00014884610718667</v>
      </c>
      <c r="R431" s="85" t="n">
        <f aca="false">P431-K431</f>
        <v>868</v>
      </c>
      <c r="S431" s="69"/>
      <c r="T431" s="83"/>
      <c r="U431" s="83"/>
      <c r="V431" s="83"/>
      <c r="W431" s="83"/>
      <c r="X431" s="83"/>
      <c r="Y431" s="83"/>
      <c r="Z431" s="83"/>
      <c r="AA431" s="69"/>
      <c r="AB431" s="83" t="n">
        <f aca="false">B431+T431</f>
        <v>15846</v>
      </c>
      <c r="AC431" s="83" t="n">
        <f aca="false">C431+U431</f>
        <v>77</v>
      </c>
      <c r="AD431" s="83" t="n">
        <f aca="false">D431+V431+W431</f>
        <v>814.026893939394</v>
      </c>
      <c r="AE431" s="83" t="n">
        <f aca="false">E431+W431</f>
        <v>464.068181818182</v>
      </c>
      <c r="AF431" s="83" t="n">
        <f aca="false">F431+X431</f>
        <v>110</v>
      </c>
      <c r="AG431" s="83" t="n">
        <f aca="false">I431+Y431+0.33*Z431</f>
        <v>182.59</v>
      </c>
      <c r="AH431" s="69"/>
      <c r="AI431" s="86" t="n">
        <f aca="false">IF(AC431&gt;0,AB431/AC431,0)</f>
        <v>205.792207792208</v>
      </c>
      <c r="AJ431" s="87" t="n">
        <f aca="false">EXP((((AI431-AI451)/AI452+2)/4-1.9)^3)</f>
        <v>0.0647372556525413</v>
      </c>
      <c r="AK431" s="88" t="n">
        <f aca="false">AB431/AD431</f>
        <v>19.4661873188428</v>
      </c>
      <c r="AL431" s="87" t="n">
        <f aca="false">EXP((((AK431-AK451)/AK452+2)/4-1.9)^3)</f>
        <v>0.0537717810381344</v>
      </c>
      <c r="AM431" s="87" t="n">
        <f aca="false">AE431/AD431</f>
        <v>0.57008949614966</v>
      </c>
      <c r="AN431" s="87" t="n">
        <f aca="false">EXP((((AM431-AM451)/AM452+2)/4-1.9)^3)</f>
        <v>0.1255451555012</v>
      </c>
      <c r="AO431" s="87" t="n">
        <f aca="false">AF431/AD431</f>
        <v>0.135130670520807</v>
      </c>
      <c r="AP431" s="87" t="n">
        <f aca="false">EXP((((AO431-AO451)/AO452+2)/4-1.9)^3)</f>
        <v>0.213244290735773</v>
      </c>
      <c r="AQ431" s="87" t="n">
        <f aca="false">AG431/AD431</f>
        <v>0.224304628458128</v>
      </c>
      <c r="AR431" s="87" t="n">
        <f aca="false">EXP((((AQ431-AQ451)/AQ452+2)/4-1.9)^3)</f>
        <v>0.0891902754997622</v>
      </c>
      <c r="AS431" s="81" t="n">
        <f aca="false">0.01*AJ431+0.15*AL431+0.24*AN431+0.25*AP431+0.35*AR431</f>
        <v>0.123371646141394</v>
      </c>
    </row>
    <row r="432" customFormat="false" ht="13.8" hidden="false" customHeight="false" outlineLevel="0" collapsed="false">
      <c r="A432" s="28" t="s">
        <v>45</v>
      </c>
      <c r="B432" s="29" t="n">
        <v>9493</v>
      </c>
      <c r="C432" s="29" t="n">
        <v>55</v>
      </c>
      <c r="D432" s="29" t="n">
        <v>583.204545454545</v>
      </c>
      <c r="E432" s="29" t="n">
        <v>316.272727272727</v>
      </c>
      <c r="F432" s="29" t="n">
        <v>62</v>
      </c>
      <c r="G432" s="29" t="n">
        <v>174</v>
      </c>
      <c r="H432" s="29" t="n">
        <v>56</v>
      </c>
      <c r="I432" s="29" t="n">
        <v>192.48</v>
      </c>
      <c r="J432" s="30" t="n">
        <v>0.0432488984858102</v>
      </c>
      <c r="K432" s="29" t="n">
        <v>252246</v>
      </c>
      <c r="L432" s="29" t="n">
        <v>5846190</v>
      </c>
      <c r="M432" s="29" t="n">
        <v>6098436</v>
      </c>
      <c r="O432" s="76" t="n">
        <f aca="false">AS432/AS451</f>
        <v>0.0431222898776554</v>
      </c>
      <c r="P432" s="83" t="n">
        <f aca="false">ROUND(K451*O432,0)</f>
        <v>251508</v>
      </c>
      <c r="Q432" s="84" t="n">
        <f aca="false">O432-J432</f>
        <v>-0.000126608608154832</v>
      </c>
      <c r="R432" s="85" t="n">
        <f aca="false">P432-K432</f>
        <v>-738</v>
      </c>
      <c r="S432" s="69"/>
      <c r="T432" s="83"/>
      <c r="U432" s="83"/>
      <c r="V432" s="83"/>
      <c r="W432" s="83"/>
      <c r="X432" s="83"/>
      <c r="Y432" s="83"/>
      <c r="Z432" s="83"/>
      <c r="AA432" s="69"/>
      <c r="AB432" s="83" t="n">
        <f aca="false">B432+T432</f>
        <v>9493</v>
      </c>
      <c r="AC432" s="83" t="n">
        <f aca="false">C432+U432</f>
        <v>55</v>
      </c>
      <c r="AD432" s="83" t="n">
        <f aca="false">D432+V432+W432</f>
        <v>583.204545454545</v>
      </c>
      <c r="AE432" s="83" t="n">
        <f aca="false">E432+W432</f>
        <v>316.272727272727</v>
      </c>
      <c r="AF432" s="83" t="n">
        <f aca="false">F432+X432</f>
        <v>62</v>
      </c>
      <c r="AG432" s="83" t="n">
        <f aca="false">I432+Y432+0.33*Z432</f>
        <v>192.48</v>
      </c>
      <c r="AH432" s="69"/>
      <c r="AI432" s="86" t="n">
        <f aca="false">IF(AC432&gt;0,AB432/AC432,0)</f>
        <v>172.6</v>
      </c>
      <c r="AJ432" s="87" t="n">
        <f aca="false">EXP((((AI432-AI451)/AI452+2)/4-1.9)^3)</f>
        <v>0.0354651328911071</v>
      </c>
      <c r="AK432" s="88" t="n">
        <f aca="false">AB432/AD432</f>
        <v>16.2773079770858</v>
      </c>
      <c r="AL432" s="87" t="n">
        <f aca="false">EXP((((AK432-AK451)/AK452+2)/4-1.9)^3)</f>
        <v>0.0151169552515595</v>
      </c>
      <c r="AM432" s="87" t="n">
        <f aca="false">AE432/AD432</f>
        <v>0.542301547094813</v>
      </c>
      <c r="AN432" s="87" t="n">
        <f aca="false">EXP((((AM432-AM451)/AM452+2)/4-1.9)^3)</f>
        <v>0.0952645150393856</v>
      </c>
      <c r="AO432" s="87" t="n">
        <f aca="false">AF432/AD432</f>
        <v>0.106309185144772</v>
      </c>
      <c r="AP432" s="87" t="n">
        <f aca="false">EXP((((AO432-AO451)/AO452+2)/4-1.9)^3)</f>
        <v>0.131629650093355</v>
      </c>
      <c r="AQ432" s="87" t="n">
        <f aca="false">AG432/AD432</f>
        <v>0.330038579946222</v>
      </c>
      <c r="AR432" s="87" t="n">
        <f aca="false">EXP((((AQ432-AQ451)/AQ452+2)/4-1.9)^3)</f>
        <v>0.183415683753071</v>
      </c>
      <c r="AS432" s="81" t="n">
        <f aca="false">0.01*AJ432+0.15*AL432+0.24*AN432+0.25*AP432+0.35*AR432</f>
        <v>0.122588580063011</v>
      </c>
    </row>
    <row r="433" customFormat="false" ht="13.8" hidden="false" customHeight="false" outlineLevel="0" collapsed="false">
      <c r="A433" s="28" t="s">
        <v>46</v>
      </c>
      <c r="B433" s="29" t="n">
        <v>8088</v>
      </c>
      <c r="C433" s="29" t="n">
        <v>35</v>
      </c>
      <c r="D433" s="29" t="n">
        <v>339</v>
      </c>
      <c r="E433" s="29" t="n">
        <v>207.227272727273</v>
      </c>
      <c r="F433" s="29" t="n">
        <v>36</v>
      </c>
      <c r="G433" s="29" t="n">
        <v>86</v>
      </c>
      <c r="H433" s="29" t="n">
        <v>18</v>
      </c>
      <c r="I433" s="29" t="n">
        <v>91.94</v>
      </c>
      <c r="J433" s="30" t="n">
        <v>0.0527425465835314</v>
      </c>
      <c r="K433" s="29" t="n">
        <v>307617</v>
      </c>
      <c r="L433" s="29" t="n">
        <v>5353520</v>
      </c>
      <c r="M433" s="29" t="n">
        <v>5661137</v>
      </c>
      <c r="O433" s="76" t="n">
        <f aca="false">AS433/AS451</f>
        <v>0.0529260569122988</v>
      </c>
      <c r="P433" s="83" t="n">
        <f aca="false">ROUND(K451*O433,0)</f>
        <v>308687</v>
      </c>
      <c r="Q433" s="84" t="n">
        <f aca="false">O433-J433</f>
        <v>0.000183510328767386</v>
      </c>
      <c r="R433" s="85" t="n">
        <f aca="false">P433-K433</f>
        <v>1070</v>
      </c>
      <c r="S433" s="69"/>
      <c r="T433" s="83"/>
      <c r="U433" s="83"/>
      <c r="V433" s="83"/>
      <c r="W433" s="83"/>
      <c r="X433" s="83"/>
      <c r="Y433" s="83"/>
      <c r="Z433" s="83"/>
      <c r="AA433" s="69"/>
      <c r="AB433" s="83" t="n">
        <f aca="false">B433+T433</f>
        <v>8088</v>
      </c>
      <c r="AC433" s="83" t="n">
        <f aca="false">C433+U433</f>
        <v>35</v>
      </c>
      <c r="AD433" s="83" t="n">
        <f aca="false">D433+V433+W433</f>
        <v>339</v>
      </c>
      <c r="AE433" s="83" t="n">
        <f aca="false">E433+W433</f>
        <v>207.227272727273</v>
      </c>
      <c r="AF433" s="83" t="n">
        <f aca="false">F433+X433</f>
        <v>36</v>
      </c>
      <c r="AG433" s="83" t="n">
        <f aca="false">I433+Y433+0.33*Z433</f>
        <v>91.94</v>
      </c>
      <c r="AH433" s="69"/>
      <c r="AI433" s="86" t="n">
        <f aca="false">IF(AC433&gt;0,AB433/AC433,0)</f>
        <v>231.085714285714</v>
      </c>
      <c r="AJ433" s="87" t="n">
        <f aca="false">EXP((((AI433-AI451)/AI452+2)/4-1.9)^3)</f>
        <v>0.0972147842418346</v>
      </c>
      <c r="AK433" s="88" t="n">
        <f aca="false">AB433/AD433</f>
        <v>23.858407079646</v>
      </c>
      <c r="AL433" s="87" t="n">
        <f aca="false">EXP((((AK433-AK451)/AK452+2)/4-1.9)^3)</f>
        <v>0.194760053924885</v>
      </c>
      <c r="AM433" s="87" t="n">
        <f aca="false">AE433/AD433</f>
        <v>0.611289890050952</v>
      </c>
      <c r="AN433" s="87" t="n">
        <f aca="false">EXP((((AM433-AM451)/AM452+2)/4-1.9)^3)</f>
        <v>0.181413450713424</v>
      </c>
      <c r="AO433" s="87" t="n">
        <f aca="false">AF433/AD433</f>
        <v>0.106194690265487</v>
      </c>
      <c r="AP433" s="87" t="n">
        <f aca="false">EXP((((AO433-AO451)/AO452+2)/4-1.9)^3)</f>
        <v>0.131354408700632</v>
      </c>
      <c r="AQ433" s="87" t="n">
        <f aca="false">AG433/AD433</f>
        <v>0.271209439528024</v>
      </c>
      <c r="AR433" s="87" t="n">
        <f aca="false">EXP((((AQ433-AQ451)/AQ452+2)/4-1.9)^3)</f>
        <v>0.125413897731641</v>
      </c>
      <c r="AS433" s="81" t="n">
        <f aca="false">0.01*AJ433+0.15*AL433+0.24*AN433+0.25*AP433+0.35*AR433</f>
        <v>0.150458850483605</v>
      </c>
    </row>
    <row r="434" customFormat="false" ht="13.8" hidden="false" customHeight="false" outlineLevel="0" collapsed="false">
      <c r="A434" s="28" t="s">
        <v>47</v>
      </c>
      <c r="B434" s="29" t="n">
        <v>11549</v>
      </c>
      <c r="C434" s="29" t="n">
        <v>54</v>
      </c>
      <c r="D434" s="29" t="n">
        <v>528.152272727273</v>
      </c>
      <c r="E434" s="29" t="n">
        <v>160.397727272727</v>
      </c>
      <c r="F434" s="29" t="n">
        <v>17</v>
      </c>
      <c r="G434" s="29" t="n">
        <v>62</v>
      </c>
      <c r="H434" s="29" t="n">
        <v>21</v>
      </c>
      <c r="I434" s="29" t="n">
        <v>68.93</v>
      </c>
      <c r="J434" s="30" t="n">
        <v>0.0137131615557574</v>
      </c>
      <c r="K434" s="29" t="n">
        <v>79981</v>
      </c>
      <c r="L434" s="29" t="n">
        <v>2459794</v>
      </c>
      <c r="M434" s="29" t="n">
        <v>2539775</v>
      </c>
      <c r="O434" s="76" t="n">
        <f aca="false">AS434/AS451</f>
        <v>0.0137608078078235</v>
      </c>
      <c r="P434" s="83" t="n">
        <f aca="false">ROUND(K451*O434,0)</f>
        <v>80259</v>
      </c>
      <c r="Q434" s="84" t="n">
        <f aca="false">O434-J434</f>
        <v>4.76462520660678E-005</v>
      </c>
      <c r="R434" s="85" t="n">
        <f aca="false">P434-K434</f>
        <v>278</v>
      </c>
      <c r="S434" s="69"/>
      <c r="T434" s="83"/>
      <c r="U434" s="83"/>
      <c r="V434" s="83"/>
      <c r="W434" s="83"/>
      <c r="X434" s="83"/>
      <c r="Y434" s="83"/>
      <c r="Z434" s="83"/>
      <c r="AA434" s="69"/>
      <c r="AB434" s="83" t="n">
        <f aca="false">B434+T434</f>
        <v>11549</v>
      </c>
      <c r="AC434" s="83" t="n">
        <f aca="false">C434+U434</f>
        <v>54</v>
      </c>
      <c r="AD434" s="83" t="n">
        <f aca="false">D434+V434+W434</f>
        <v>528.152272727273</v>
      </c>
      <c r="AE434" s="83" t="n">
        <f aca="false">E434+W434</f>
        <v>160.397727272727</v>
      </c>
      <c r="AF434" s="83" t="n">
        <f aca="false">F434+X434</f>
        <v>17</v>
      </c>
      <c r="AG434" s="83" t="n">
        <f aca="false">I434+Y434+0.33*Z434</f>
        <v>68.93</v>
      </c>
      <c r="AH434" s="69"/>
      <c r="AI434" s="86" t="n">
        <f aca="false">IF(AC434&gt;0,AB434/AC434,0)</f>
        <v>213.87037037037</v>
      </c>
      <c r="AJ434" s="87" t="n">
        <f aca="false">EXP((((AI434-AI451)/AI452+2)/4-1.9)^3)</f>
        <v>0.0740648454515665</v>
      </c>
      <c r="AK434" s="88" t="n">
        <f aca="false">AB434/AD434</f>
        <v>21.8667997779566</v>
      </c>
      <c r="AL434" s="87" t="n">
        <f aca="false">EXP((((AK434-AK451)/AK452+2)/4-1.9)^3)</f>
        <v>0.115506011575977</v>
      </c>
      <c r="AM434" s="87" t="n">
        <f aca="false">AE434/AD434</f>
        <v>0.303695989878952</v>
      </c>
      <c r="AN434" s="87" t="n">
        <f aca="false">EXP((((AM434-AM451)/AM452+2)/4-1.9)^3)</f>
        <v>0.00307099513919487</v>
      </c>
      <c r="AO434" s="87" t="n">
        <f aca="false">AF434/AD434</f>
        <v>0.0321876869188035</v>
      </c>
      <c r="AP434" s="87" t="n">
        <f aca="false">EXP((((AO434-AO451)/AO452+2)/4-1.9)^3)</f>
        <v>0.0245646948401012</v>
      </c>
      <c r="AQ434" s="87" t="n">
        <f aca="false">AG434/AD434</f>
        <v>0.130511603489008</v>
      </c>
      <c r="AR434" s="87" t="n">
        <f aca="false">EXP((((AQ434-AQ451)/AQ452+2)/4-1.9)^3)</f>
        <v>0.0404989492411691</v>
      </c>
      <c r="AS434" s="81" t="n">
        <f aca="false">0.01*AJ434+0.15*AL434+0.24*AN434+0.25*AP434+0.35*AR434</f>
        <v>0.0391193949687534</v>
      </c>
    </row>
    <row r="435" customFormat="false" ht="13.8" hidden="false" customHeight="false" outlineLevel="0" collapsed="false">
      <c r="A435" s="28" t="s">
        <v>48</v>
      </c>
      <c r="B435" s="29" t="n">
        <v>6304</v>
      </c>
      <c r="C435" s="29" t="n">
        <v>32</v>
      </c>
      <c r="D435" s="29" t="n">
        <v>387.277272727273</v>
      </c>
      <c r="E435" s="29" t="n">
        <v>162.586363636364</v>
      </c>
      <c r="F435" s="29" t="n">
        <v>18</v>
      </c>
      <c r="G435" s="29" t="n">
        <v>31</v>
      </c>
      <c r="H435" s="29" t="n">
        <v>5</v>
      </c>
      <c r="I435" s="29" t="n">
        <v>32.65</v>
      </c>
      <c r="J435" s="30" t="n">
        <v>0.0091419934003449</v>
      </c>
      <c r="K435" s="29" t="n">
        <v>53320</v>
      </c>
      <c r="L435" s="29" t="n">
        <v>2415747</v>
      </c>
      <c r="M435" s="29" t="n">
        <v>2469067</v>
      </c>
      <c r="O435" s="76" t="n">
        <f aca="false">AS435/AS451</f>
        <v>0.00911548705496502</v>
      </c>
      <c r="P435" s="83" t="n">
        <f aca="false">ROUND(K451*O435,0)</f>
        <v>53165</v>
      </c>
      <c r="Q435" s="84" t="n">
        <f aca="false">O435-J435</f>
        <v>-2.65063453798835E-005</v>
      </c>
      <c r="R435" s="85" t="n">
        <f aca="false">P435-K435</f>
        <v>-155</v>
      </c>
      <c r="S435" s="69"/>
      <c r="T435" s="83"/>
      <c r="U435" s="83"/>
      <c r="V435" s="83"/>
      <c r="W435" s="83"/>
      <c r="X435" s="83"/>
      <c r="Y435" s="83"/>
      <c r="Z435" s="83"/>
      <c r="AA435" s="69"/>
      <c r="AB435" s="83" t="n">
        <f aca="false">B435+T435</f>
        <v>6304</v>
      </c>
      <c r="AC435" s="83" t="n">
        <f aca="false">C435+U435</f>
        <v>32</v>
      </c>
      <c r="AD435" s="83" t="n">
        <f aca="false">D435+V435+W435</f>
        <v>387.277272727273</v>
      </c>
      <c r="AE435" s="83" t="n">
        <f aca="false">E435+W435</f>
        <v>162.586363636364</v>
      </c>
      <c r="AF435" s="83" t="n">
        <f aca="false">F435+X435</f>
        <v>18</v>
      </c>
      <c r="AG435" s="83" t="n">
        <f aca="false">I435+Y435+0.33*Z435</f>
        <v>32.65</v>
      </c>
      <c r="AH435" s="69"/>
      <c r="AI435" s="86" t="n">
        <f aca="false">IF(AC435&gt;0,AB435/AC435,0)</f>
        <v>197</v>
      </c>
      <c r="AJ435" s="87" t="n">
        <f aca="false">EXP((((AI435-AI451)/AI452+2)/4-1.9)^3)</f>
        <v>0.0556257930456756</v>
      </c>
      <c r="AK435" s="88" t="n">
        <f aca="false">AB435/AD435</f>
        <v>16.2777432189763</v>
      </c>
      <c r="AL435" s="87" t="n">
        <f aca="false">EXP((((AK435-AK451)/AK452+2)/4-1.9)^3)</f>
        <v>0.0151198938298755</v>
      </c>
      <c r="AM435" s="87" t="n">
        <f aca="false">AE435/AD435</f>
        <v>0.41981901620873</v>
      </c>
      <c r="AN435" s="87" t="n">
        <f aca="false">EXP((((AM435-AM451)/AM452+2)/4-1.9)^3)</f>
        <v>0.0210660713770792</v>
      </c>
      <c r="AO435" s="87" t="n">
        <f aca="false">AF435/AD435</f>
        <v>0.0464783277191582</v>
      </c>
      <c r="AP435" s="87" t="n">
        <f aca="false">EXP((((AO435-AO451)/AO452+2)/4-1.9)^3)</f>
        <v>0.0358091610542335</v>
      </c>
      <c r="AQ435" s="87" t="n">
        <f aca="false">AG435/AD435</f>
        <v>0.0843065222239176</v>
      </c>
      <c r="AR435" s="87" t="n">
        <f aca="false">EXP((((AQ435-AQ451)/AQ452+2)/4-1.9)^3)</f>
        <v>0.0259463719021883</v>
      </c>
      <c r="AS435" s="81" t="n">
        <f aca="false">0.01*AJ435+0.15*AL435+0.24*AN435+0.25*AP435+0.35*AR435</f>
        <v>0.0259136195647613</v>
      </c>
    </row>
    <row r="436" customFormat="false" ht="13.8" hidden="false" customHeight="false" outlineLevel="0" collapsed="false">
      <c r="A436" s="28" t="s">
        <v>49</v>
      </c>
      <c r="B436" s="29" t="n">
        <v>7854</v>
      </c>
      <c r="C436" s="29" t="n">
        <v>40</v>
      </c>
      <c r="D436" s="29" t="n">
        <v>304.272727272727</v>
      </c>
      <c r="E436" s="29" t="n">
        <v>141.090909090909</v>
      </c>
      <c r="F436" s="29" t="n">
        <v>8</v>
      </c>
      <c r="G436" s="29" t="n">
        <v>23</v>
      </c>
      <c r="H436" s="29" t="n">
        <v>3</v>
      </c>
      <c r="I436" s="29" t="n">
        <v>23.99</v>
      </c>
      <c r="J436" s="30" t="n">
        <v>0.0239099475929913</v>
      </c>
      <c r="K436" s="29" t="n">
        <v>139453</v>
      </c>
      <c r="L436" s="29" t="n">
        <v>2291262</v>
      </c>
      <c r="M436" s="29" t="n">
        <v>2430715</v>
      </c>
      <c r="O436" s="76" t="n">
        <f aca="false">AS436/AS451</f>
        <v>0.0239753348674808</v>
      </c>
      <c r="P436" s="83" t="n">
        <f aca="false">ROUND(K451*O436,0)</f>
        <v>139834</v>
      </c>
      <c r="Q436" s="84" t="n">
        <f aca="false">O436-J436</f>
        <v>6.53872744894417E-005</v>
      </c>
      <c r="R436" s="85" t="n">
        <f aca="false">P436-K436</f>
        <v>381</v>
      </c>
      <c r="S436" s="69"/>
      <c r="T436" s="83"/>
      <c r="U436" s="83"/>
      <c r="V436" s="83"/>
      <c r="W436" s="83"/>
      <c r="X436" s="83"/>
      <c r="Y436" s="83"/>
      <c r="Z436" s="83"/>
      <c r="AA436" s="69"/>
      <c r="AB436" s="83" t="n">
        <f aca="false">B436+T436</f>
        <v>7854</v>
      </c>
      <c r="AC436" s="83" t="n">
        <f aca="false">C436+U436</f>
        <v>40</v>
      </c>
      <c r="AD436" s="83" t="n">
        <f aca="false">D436+V436+W436</f>
        <v>304.272727272727</v>
      </c>
      <c r="AE436" s="83" t="n">
        <f aca="false">E436+W436</f>
        <v>141.090909090909</v>
      </c>
      <c r="AF436" s="83" t="n">
        <f aca="false">F436+X436</f>
        <v>8</v>
      </c>
      <c r="AG436" s="83" t="n">
        <f aca="false">I436+Y436+0.33*Z436</f>
        <v>23.99</v>
      </c>
      <c r="AH436" s="69"/>
      <c r="AI436" s="86" t="n">
        <f aca="false">IF(AC436&gt;0,AB436/AC436,0)</f>
        <v>196.35</v>
      </c>
      <c r="AJ436" s="87" t="n">
        <f aca="false">EXP((((AI436-AI451)/AI452+2)/4-1.9)^3)</f>
        <v>0.0549935254887542</v>
      </c>
      <c r="AK436" s="88" t="n">
        <f aca="false">AB436/AD436</f>
        <v>25.8123692859277</v>
      </c>
      <c r="AL436" s="87" t="n">
        <f aca="false">EXP((((AK436-AK451)/AK452+2)/4-1.9)^3)</f>
        <v>0.29735745694269</v>
      </c>
      <c r="AM436" s="87" t="n">
        <f aca="false">AE436/AD436</f>
        <v>0.463698834777413</v>
      </c>
      <c r="AN436" s="87" t="n">
        <f aca="false">EXP((((AM436-AM451)/AM452+2)/4-1.9)^3)</f>
        <v>0.0383129668164114</v>
      </c>
      <c r="AO436" s="87" t="n">
        <f aca="false">AF436/AD436</f>
        <v>0.0262922019719151</v>
      </c>
      <c r="AP436" s="87" t="n">
        <f aca="false">EXP((((AO436-AO451)/AO452+2)/4-1.9)^3)</f>
        <v>0.0208612141369784</v>
      </c>
      <c r="AQ436" s="87" t="n">
        <f aca="false">AG436/AD436</f>
        <v>0.0788437406632806</v>
      </c>
      <c r="AR436" s="87" t="n">
        <f aca="false">EXP((((AQ436-AQ451)/AQ452+2)/4-1.9)^3)</f>
        <v>0.0245525991782328</v>
      </c>
      <c r="AS436" s="81" t="n">
        <f aca="false">0.01*AJ436+0.15*AL436+0.24*AN436+0.25*AP436+0.35*AR436</f>
        <v>0.0681573790788559</v>
      </c>
    </row>
    <row r="437" customFormat="false" ht="13.8" hidden="false" customHeight="false" outlineLevel="0" collapsed="false">
      <c r="A437" s="28" t="s">
        <v>50</v>
      </c>
      <c r="B437" s="29" t="n">
        <v>8829</v>
      </c>
      <c r="C437" s="29" t="n">
        <v>38</v>
      </c>
      <c r="D437" s="29" t="n">
        <v>410.886363636364</v>
      </c>
      <c r="E437" s="29" t="n">
        <v>245.340909090909</v>
      </c>
      <c r="F437" s="29" t="n">
        <v>10</v>
      </c>
      <c r="G437" s="29" t="n">
        <v>28</v>
      </c>
      <c r="H437" s="29" t="n">
        <v>12</v>
      </c>
      <c r="I437" s="29" t="n">
        <v>31.96</v>
      </c>
      <c r="J437" s="30" t="n">
        <v>0.0242616022903677</v>
      </c>
      <c r="K437" s="29" t="n">
        <v>141504</v>
      </c>
      <c r="L437" s="29" t="n">
        <v>2240176</v>
      </c>
      <c r="M437" s="29" t="n">
        <v>2381680</v>
      </c>
      <c r="O437" s="76" t="n">
        <f aca="false">AS437/AS451</f>
        <v>0.0240964201824324</v>
      </c>
      <c r="P437" s="83" t="n">
        <f aca="false">ROUND(K451*O437,0)</f>
        <v>140541</v>
      </c>
      <c r="Q437" s="84" t="n">
        <f aca="false">O437-J437</f>
        <v>-0.00016518210793531</v>
      </c>
      <c r="R437" s="85" t="n">
        <f aca="false">P437-K437</f>
        <v>-963</v>
      </c>
      <c r="S437" s="69"/>
      <c r="T437" s="83"/>
      <c r="U437" s="83"/>
      <c r="V437" s="83"/>
      <c r="W437" s="83"/>
      <c r="X437" s="83"/>
      <c r="Y437" s="83"/>
      <c r="Z437" s="83"/>
      <c r="AA437" s="69"/>
      <c r="AB437" s="83" t="n">
        <f aca="false">B437+T437</f>
        <v>8829</v>
      </c>
      <c r="AC437" s="83" t="n">
        <f aca="false">C437+U437</f>
        <v>38</v>
      </c>
      <c r="AD437" s="83" t="n">
        <f aca="false">D437+V437+W437</f>
        <v>410.886363636364</v>
      </c>
      <c r="AE437" s="83" t="n">
        <f aca="false">E437+W437</f>
        <v>245.340909090909</v>
      </c>
      <c r="AF437" s="83" t="n">
        <f aca="false">F437+X437</f>
        <v>10</v>
      </c>
      <c r="AG437" s="83" t="n">
        <f aca="false">I437+Y437+0.33*Z437</f>
        <v>31.96</v>
      </c>
      <c r="AH437" s="69"/>
      <c r="AI437" s="86" t="n">
        <f aca="false">IF(AC437&gt;0,AB437/AC437,0)</f>
        <v>232.342105263158</v>
      </c>
      <c r="AJ437" s="87" t="n">
        <f aca="false">EXP((((AI437-AI451)/AI452+2)/4-1.9)^3)</f>
        <v>0.0990866194708929</v>
      </c>
      <c r="AK437" s="88" t="n">
        <f aca="false">AB437/AD437</f>
        <v>21.4876929033686</v>
      </c>
      <c r="AL437" s="87" t="n">
        <f aca="false">EXP((((AK437-AK451)/AK452+2)/4-1.9)^3)</f>
        <v>0.103412073950753</v>
      </c>
      <c r="AM437" s="87" t="n">
        <f aca="false">AE437/AD437</f>
        <v>0.597101609602301</v>
      </c>
      <c r="AN437" s="87" t="n">
        <f aca="false">EXP((((AM437-AM451)/AM452+2)/4-1.9)^3)</f>
        <v>0.160677407689839</v>
      </c>
      <c r="AO437" s="87" t="n">
        <f aca="false">AF437/AD437</f>
        <v>0.0243376292936556</v>
      </c>
      <c r="AP437" s="87" t="n">
        <f aca="false">EXP((((AO437-AO451)/AO452+2)/4-1.9)^3)</f>
        <v>0.019740466417253</v>
      </c>
      <c r="AQ437" s="87" t="n">
        <f aca="false">AG437/AD437</f>
        <v>0.0777830632225234</v>
      </c>
      <c r="AR437" s="87" t="n">
        <f aca="false">EXP((((AQ437-AQ451)/AQ452+2)/4-1.9)^3)</f>
        <v>0.0242892290730571</v>
      </c>
      <c r="AS437" s="81" t="n">
        <f aca="false">0.01*AJ437+0.15*AL437+0.24*AN437+0.25*AP437+0.35*AR437</f>
        <v>0.0685016019127665</v>
      </c>
    </row>
    <row r="438" customFormat="false" ht="13.8" hidden="false" customHeight="false" outlineLevel="0" collapsed="false">
      <c r="A438" s="28" t="s">
        <v>51</v>
      </c>
      <c r="B438" s="29" t="n">
        <v>7455</v>
      </c>
      <c r="C438" s="29" t="n">
        <v>40</v>
      </c>
      <c r="D438" s="29" t="n">
        <v>451.613636363636</v>
      </c>
      <c r="E438" s="29" t="n">
        <v>236.568181818182</v>
      </c>
      <c r="F438" s="29" t="n">
        <v>23</v>
      </c>
      <c r="G438" s="29" t="n">
        <v>67</v>
      </c>
      <c r="H438" s="29" t="n">
        <v>20</v>
      </c>
      <c r="I438" s="29" t="n">
        <v>73.6</v>
      </c>
      <c r="J438" s="30" t="n">
        <v>0.0179325035585535</v>
      </c>
      <c r="K438" s="29" t="n">
        <v>104590</v>
      </c>
      <c r="L438" s="29" t="n">
        <v>2367808</v>
      </c>
      <c r="M438" s="29" t="n">
        <v>2472398</v>
      </c>
      <c r="O438" s="76" t="n">
        <f aca="false">AS438/AS451</f>
        <v>0.0178397785536935</v>
      </c>
      <c r="P438" s="83" t="n">
        <f aca="false">ROUND(K451*O438,0)</f>
        <v>104049</v>
      </c>
      <c r="Q438" s="84" t="n">
        <f aca="false">O438-J438</f>
        <v>-9.27250048599615E-005</v>
      </c>
      <c r="R438" s="85" t="n">
        <f aca="false">P438-K438</f>
        <v>-541</v>
      </c>
      <c r="S438" s="69"/>
      <c r="T438" s="83"/>
      <c r="U438" s="83"/>
      <c r="V438" s="83"/>
      <c r="W438" s="83"/>
      <c r="X438" s="83"/>
      <c r="Y438" s="83"/>
      <c r="Z438" s="83"/>
      <c r="AA438" s="69"/>
      <c r="AB438" s="83" t="n">
        <f aca="false">B438+T438</f>
        <v>7455</v>
      </c>
      <c r="AC438" s="83" t="n">
        <f aca="false">C438+U438</f>
        <v>40</v>
      </c>
      <c r="AD438" s="83" t="n">
        <f aca="false">D438+V438+W438</f>
        <v>451.613636363636</v>
      </c>
      <c r="AE438" s="83" t="n">
        <f aca="false">E438+W438</f>
        <v>236.568181818182</v>
      </c>
      <c r="AF438" s="83" t="n">
        <f aca="false">F438+X438</f>
        <v>23</v>
      </c>
      <c r="AG438" s="83" t="n">
        <f aca="false">I438+Y438+0.33*Z438</f>
        <v>73.6</v>
      </c>
      <c r="AH438" s="69"/>
      <c r="AI438" s="86" t="n">
        <f aca="false">IF(AC438&gt;0,AB438/AC438,0)</f>
        <v>186.375</v>
      </c>
      <c r="AJ438" s="87" t="n">
        <f aca="false">EXP((((AI438-AI451)/AI452+2)/4-1.9)^3)</f>
        <v>0.0459697876760426</v>
      </c>
      <c r="AK438" s="88" t="n">
        <f aca="false">AB438/AD438</f>
        <v>16.5074732021539</v>
      </c>
      <c r="AL438" s="87" t="n">
        <f aca="false">EXP((((AK438-AK451)/AK452+2)/4-1.9)^3)</f>
        <v>0.0167394477739746</v>
      </c>
      <c r="AM438" s="87" t="n">
        <f aca="false">AE438/AD438</f>
        <v>0.523828695083287</v>
      </c>
      <c r="AN438" s="87" t="n">
        <f aca="false">EXP((((AM438-AM451)/AM452+2)/4-1.9)^3)</f>
        <v>0.078277175984143</v>
      </c>
      <c r="AO438" s="87" t="n">
        <f aca="false">AF438/AD438</f>
        <v>0.0509284887524533</v>
      </c>
      <c r="AP438" s="87" t="n">
        <f aca="false">EXP((((AO438-AO451)/AO452+2)/4-1.9)^3)</f>
        <v>0.0400497529363862</v>
      </c>
      <c r="AQ438" s="87" t="n">
        <f aca="false">AG438/AD438</f>
        <v>0.162971164007851</v>
      </c>
      <c r="AR438" s="87" t="n">
        <f aca="false">EXP((((AQ438-AQ451)/AQ452+2)/4-1.9)^3)</f>
        <v>0.0541301944033207</v>
      </c>
      <c r="AS438" s="81" t="n">
        <f aca="false">0.01*AJ438+0.15*AL438+0.24*AN438+0.25*AP438+0.35*AR438</f>
        <v>0.0507151435543097</v>
      </c>
    </row>
    <row r="439" customFormat="false" ht="13.8" hidden="false" customHeight="false" outlineLevel="0" collapsed="false">
      <c r="A439" s="28" t="s">
        <v>52</v>
      </c>
      <c r="B439" s="29" t="n">
        <v>3490</v>
      </c>
      <c r="C439" s="29" t="n">
        <v>53</v>
      </c>
      <c r="D439" s="29" t="n">
        <v>243.986988943815</v>
      </c>
      <c r="E439" s="29" t="n">
        <v>68.2102272727273</v>
      </c>
      <c r="F439" s="29" t="n">
        <v>8</v>
      </c>
      <c r="G439" s="29" t="n">
        <v>20</v>
      </c>
      <c r="H439" s="29" t="n">
        <v>11</v>
      </c>
      <c r="I439" s="29" t="n">
        <v>23.63</v>
      </c>
      <c r="J439" s="30" t="n">
        <v>0.00632909873181417</v>
      </c>
      <c r="K439" s="29" t="n">
        <v>36914</v>
      </c>
      <c r="L439" s="29" t="n">
        <v>1187697</v>
      </c>
      <c r="M439" s="29" t="n">
        <v>1224611</v>
      </c>
      <c r="O439" s="76" t="n">
        <f aca="false">AS439/AS451</f>
        <v>0.00629737019362798</v>
      </c>
      <c r="P439" s="83" t="n">
        <f aca="false">ROUND(K451*O439,0)</f>
        <v>36729</v>
      </c>
      <c r="Q439" s="84" t="n">
        <f aca="false">O439-J439</f>
        <v>-3.172853818619E-005</v>
      </c>
      <c r="R439" s="85" t="n">
        <f aca="false">P439-K439</f>
        <v>-185</v>
      </c>
      <c r="S439" s="69"/>
      <c r="T439" s="83"/>
      <c r="U439" s="83"/>
      <c r="V439" s="83"/>
      <c r="W439" s="83"/>
      <c r="X439" s="83"/>
      <c r="Y439" s="83"/>
      <c r="Z439" s="83"/>
      <c r="AA439" s="69"/>
      <c r="AB439" s="83" t="n">
        <f aca="false">B439+T439</f>
        <v>3490</v>
      </c>
      <c r="AC439" s="83" t="n">
        <f aca="false">C439+U439</f>
        <v>53</v>
      </c>
      <c r="AD439" s="83" t="n">
        <f aca="false">D439+V439+W439</f>
        <v>243.986988943815</v>
      </c>
      <c r="AE439" s="83" t="n">
        <f aca="false">E439+W439</f>
        <v>68.2102272727273</v>
      </c>
      <c r="AF439" s="83" t="n">
        <f aca="false">F439+X439</f>
        <v>8</v>
      </c>
      <c r="AG439" s="83" t="n">
        <f aca="false">I439+Y439+0.33*Z439</f>
        <v>23.63</v>
      </c>
      <c r="AH439" s="69"/>
      <c r="AI439" s="86" t="n">
        <f aca="false">IF(AC439&gt;0,AB439/AC439,0)</f>
        <v>65.8490566037736</v>
      </c>
      <c r="AJ439" s="87" t="n">
        <f aca="false">EXP((((AI439-AI451)/AI452+2)/4-1.9)^3)</f>
        <v>0.00285392073127853</v>
      </c>
      <c r="AK439" s="88" t="n">
        <f aca="false">AB439/AD439</f>
        <v>14.304041437241</v>
      </c>
      <c r="AL439" s="87" t="n">
        <f aca="false">EXP((((AK439-AK451)/AK452+2)/4-1.9)^3)</f>
        <v>0.00587899788859088</v>
      </c>
      <c r="AM439" s="87" t="n">
        <f aca="false">AE439/AD439</f>
        <v>0.279565019298773</v>
      </c>
      <c r="AN439" s="87" t="n">
        <f aca="false">EXP((((AM439-AM451)/AM452+2)/4-1.9)^3)</f>
        <v>0.00192469838959832</v>
      </c>
      <c r="AO439" s="87" t="n">
        <f aca="false">AF439/AD439</f>
        <v>0.0327886336670281</v>
      </c>
      <c r="AP439" s="87" t="n">
        <f aca="false">EXP((((AO439-AO451)/AO452+2)/4-1.9)^3)</f>
        <v>0.0249707422836391</v>
      </c>
      <c r="AQ439" s="87" t="n">
        <f aca="false">AG439/AD439</f>
        <v>0.0968494266939843</v>
      </c>
      <c r="AR439" s="87" t="n">
        <f aca="false">EXP((((AQ439-AQ451)/AQ452+2)/4-1.9)^3)</f>
        <v>0.0293921141498374</v>
      </c>
      <c r="AS439" s="81" t="n">
        <f aca="false">0.01*AJ439+0.15*AL439+0.24*AN439+0.25*AP439+0.35*AR439</f>
        <v>0.0179022420274579</v>
      </c>
    </row>
    <row r="440" customFormat="false" ht="13.8" hidden="false" customHeight="false" outlineLevel="0" collapsed="false">
      <c r="A440" s="28" t="s">
        <v>53</v>
      </c>
      <c r="B440" s="29" t="n">
        <v>5342</v>
      </c>
      <c r="C440" s="29" t="n">
        <v>19</v>
      </c>
      <c r="D440" s="29" t="n">
        <v>235.068181818182</v>
      </c>
      <c r="E440" s="29" t="n">
        <v>202.431818181818</v>
      </c>
      <c r="F440" s="29" t="n">
        <v>36</v>
      </c>
      <c r="G440" s="29" t="n">
        <v>69</v>
      </c>
      <c r="H440" s="29" t="n">
        <v>35</v>
      </c>
      <c r="I440" s="29" t="n">
        <v>80.55</v>
      </c>
      <c r="J440" s="30" t="n">
        <v>0.11638536005429</v>
      </c>
      <c r="K440" s="29" t="n">
        <v>678809</v>
      </c>
      <c r="L440" s="29" t="n">
        <v>5454784</v>
      </c>
      <c r="M440" s="29" t="n">
        <v>6133593</v>
      </c>
      <c r="O440" s="76" t="n">
        <f aca="false">AS440/AS451</f>
        <v>0.116269766106297</v>
      </c>
      <c r="P440" s="83" t="n">
        <f aca="false">ROUND(K451*O440,0)</f>
        <v>678135</v>
      </c>
      <c r="Q440" s="84" t="n">
        <f aca="false">O440-J440</f>
        <v>-0.000115593947992987</v>
      </c>
      <c r="R440" s="85" t="n">
        <f aca="false">P440-K440</f>
        <v>-674</v>
      </c>
      <c r="S440" s="69"/>
      <c r="T440" s="83"/>
      <c r="U440" s="83"/>
      <c r="V440" s="83"/>
      <c r="W440" s="83"/>
      <c r="X440" s="83"/>
      <c r="Y440" s="83"/>
      <c r="Z440" s="83"/>
      <c r="AA440" s="69"/>
      <c r="AB440" s="83" t="n">
        <f aca="false">B440+T440</f>
        <v>5342</v>
      </c>
      <c r="AC440" s="83" t="n">
        <f aca="false">C440+U440</f>
        <v>19</v>
      </c>
      <c r="AD440" s="83" t="n">
        <f aca="false">D440+V440+W440</f>
        <v>235.068181818182</v>
      </c>
      <c r="AE440" s="83" t="n">
        <f aca="false">E440+W440</f>
        <v>202.431818181818</v>
      </c>
      <c r="AF440" s="83" t="n">
        <f aca="false">F440+X440</f>
        <v>36</v>
      </c>
      <c r="AG440" s="83" t="n">
        <f aca="false">I440+Y440+0.33*Z440</f>
        <v>80.55</v>
      </c>
      <c r="AH440" s="69"/>
      <c r="AI440" s="86" t="n">
        <f aca="false">IF(AC440&gt;0,AB440/AC440,0)</f>
        <v>281.157894736842</v>
      </c>
      <c r="AJ440" s="87" t="n">
        <f aca="false">EXP((((AI440-AI451)/AI452+2)/4-1.9)^3)</f>
        <v>0.192294817654754</v>
      </c>
      <c r="AK440" s="88" t="n">
        <f aca="false">AB440/AD440</f>
        <v>22.7253214734603</v>
      </c>
      <c r="AL440" s="87" t="n">
        <f aca="false">EXP((((AK440-AK451)/AK452+2)/4-1.9)^3)</f>
        <v>0.146405153335069</v>
      </c>
      <c r="AM440" s="87" t="n">
        <f aca="false">AE440/AD440</f>
        <v>0.861162138644494</v>
      </c>
      <c r="AN440" s="87" t="n">
        <f aca="false">EXP((((AM440-AM451)/AM452+2)/4-1.9)^3)</f>
        <v>0.701655475592036</v>
      </c>
      <c r="AO440" s="87" t="n">
        <f aca="false">AF440/AD440</f>
        <v>0.15314705597989</v>
      </c>
      <c r="AP440" s="87" t="n">
        <f aca="false">EXP((((AO440-AO451)/AO452+2)/4-1.9)^3)</f>
        <v>0.276219227339152</v>
      </c>
      <c r="AQ440" s="87" t="n">
        <f aca="false">AG440/AD440</f>
        <v>0.342666537755003</v>
      </c>
      <c r="AR440" s="87" t="n">
        <f aca="false">EXP((((AQ440-AQ451)/AQ452+2)/4-1.9)^3)</f>
        <v>0.197706542348872</v>
      </c>
      <c r="AS440" s="81" t="n">
        <f aca="false">0.01*AJ440+0.15*AL440+0.24*AN440+0.25*AP440+0.35*AR440</f>
        <v>0.33053313197579</v>
      </c>
    </row>
    <row r="441" customFormat="false" ht="13.8" hidden="false" customHeight="false" outlineLevel="0" collapsed="false">
      <c r="A441" s="28" t="s">
        <v>54</v>
      </c>
      <c r="B441" s="29" t="n">
        <v>2675</v>
      </c>
      <c r="C441" s="29" t="n">
        <v>21</v>
      </c>
      <c r="D441" s="29" t="n">
        <v>126.477272727273</v>
      </c>
      <c r="E441" s="29" t="n">
        <v>39.1363636363636</v>
      </c>
      <c r="F441" s="29" t="n">
        <v>0</v>
      </c>
      <c r="G441" s="29" t="n">
        <v>0</v>
      </c>
      <c r="H441" s="29" t="n">
        <v>0</v>
      </c>
      <c r="I441" s="29" t="n">
        <v>0</v>
      </c>
      <c r="J441" s="30" t="n">
        <v>0.00738389136870318</v>
      </c>
      <c r="K441" s="29" t="n">
        <v>43066</v>
      </c>
      <c r="L441" s="29" t="n">
        <v>1140759</v>
      </c>
      <c r="M441" s="29" t="n">
        <v>1183825</v>
      </c>
      <c r="O441" s="76" t="n">
        <f aca="false">AS441/AS451</f>
        <v>0.00737999709185064</v>
      </c>
      <c r="P441" s="83" t="n">
        <f aca="false">ROUND(K451*O441,0)</f>
        <v>43043</v>
      </c>
      <c r="Q441" s="84" t="n">
        <f aca="false">O441-J441</f>
        <v>-3.89427685254171E-006</v>
      </c>
      <c r="R441" s="85" t="n">
        <f aca="false">P441-K441</f>
        <v>-23</v>
      </c>
      <c r="S441" s="69"/>
      <c r="T441" s="83"/>
      <c r="U441" s="83"/>
      <c r="V441" s="83"/>
      <c r="W441" s="83"/>
      <c r="X441" s="83"/>
      <c r="Y441" s="83"/>
      <c r="Z441" s="83"/>
      <c r="AA441" s="69"/>
      <c r="AB441" s="83" t="n">
        <f aca="false">B441+T441</f>
        <v>2675</v>
      </c>
      <c r="AC441" s="83" t="n">
        <f aca="false">C441+U441</f>
        <v>21</v>
      </c>
      <c r="AD441" s="83" t="n">
        <f aca="false">D441+V441+W441</f>
        <v>126.477272727273</v>
      </c>
      <c r="AE441" s="83" t="n">
        <f aca="false">E441+W441</f>
        <v>39.1363636363636</v>
      </c>
      <c r="AF441" s="83" t="n">
        <f aca="false">F441+X441</f>
        <v>0</v>
      </c>
      <c r="AG441" s="83" t="n">
        <f aca="false">I441+Y441+0.33*Z441</f>
        <v>0</v>
      </c>
      <c r="AH441" s="69"/>
      <c r="AI441" s="86" t="n">
        <f aca="false">IF(AC441&gt;0,AB441/AC441,0)</f>
        <v>127.380952380952</v>
      </c>
      <c r="AJ441" s="87" t="n">
        <f aca="false">EXP((((AI441-AI451)/AI452+2)/4-1.9)^3)</f>
        <v>0.0136706175678518</v>
      </c>
      <c r="AK441" s="88" t="n">
        <f aca="false">AB441/AD441</f>
        <v>21.1500449236298</v>
      </c>
      <c r="AL441" s="87" t="n">
        <f aca="false">EXP((((AK441-AK451)/AK452+2)/4-1.9)^3)</f>
        <v>0.0934185643759628</v>
      </c>
      <c r="AM441" s="87" t="n">
        <f aca="false">AE441/AD441</f>
        <v>0.309433962264151</v>
      </c>
      <c r="AN441" s="87" t="n">
        <f aca="false">EXP((((AM441-AM451)/AM452+2)/4-1.9)^3)</f>
        <v>0.00341974314222951</v>
      </c>
      <c r="AO441" s="87" t="n">
        <f aca="false">AF441/AD441</f>
        <v>0</v>
      </c>
      <c r="AP441" s="87" t="n">
        <f aca="false">EXP((((AO441-AO451)/AO452+2)/4-1.9)^3)</f>
        <v>0.00949253213891416</v>
      </c>
      <c r="AQ441" s="87" t="n">
        <f aca="false">AG441/AD441</f>
        <v>0</v>
      </c>
      <c r="AR441" s="87" t="n">
        <f aca="false">EXP((((AQ441-AQ451)/AQ452+2)/4-1.9)^3)</f>
        <v>0.0103902427696829</v>
      </c>
      <c r="AS441" s="81" t="n">
        <f aca="false">0.01*AJ441+0.15*AL441+0.24*AN441+0.25*AP441+0.35*AR441</f>
        <v>0.0209799471903256</v>
      </c>
    </row>
    <row r="442" customFormat="false" ht="13.8" hidden="false" customHeight="false" outlineLevel="0" collapsed="false">
      <c r="A442" s="28" t="s">
        <v>55</v>
      </c>
      <c r="B442" s="29" t="n">
        <v>7690</v>
      </c>
      <c r="C442" s="29" t="n">
        <v>43</v>
      </c>
      <c r="D442" s="29" t="n">
        <v>243.636363636364</v>
      </c>
      <c r="E442" s="29" t="n">
        <v>159.136363636364</v>
      </c>
      <c r="F442" s="29" t="n">
        <v>10</v>
      </c>
      <c r="G442" s="29" t="n">
        <v>45</v>
      </c>
      <c r="H442" s="29" t="n">
        <v>25</v>
      </c>
      <c r="I442" s="29" t="n">
        <v>53.25</v>
      </c>
      <c r="J442" s="30" t="n">
        <v>0.0699719122025723</v>
      </c>
      <c r="K442" s="29" t="n">
        <v>408106</v>
      </c>
      <c r="L442" s="29" t="n">
        <v>3596028</v>
      </c>
      <c r="M442" s="29" t="n">
        <v>4004134</v>
      </c>
      <c r="O442" s="76" t="n">
        <f aca="false">AS442/AS451</f>
        <v>0.0699692928116832</v>
      </c>
      <c r="P442" s="83" t="n">
        <f aca="false">ROUND(K451*O442,0)</f>
        <v>408091</v>
      </c>
      <c r="Q442" s="84" t="n">
        <f aca="false">O442-J442</f>
        <v>-2.61939088906649E-006</v>
      </c>
      <c r="R442" s="85" t="n">
        <f aca="false">P442-K442</f>
        <v>-15</v>
      </c>
      <c r="S442" s="69"/>
      <c r="T442" s="83"/>
      <c r="U442" s="83"/>
      <c r="V442" s="83"/>
      <c r="W442" s="83"/>
      <c r="X442" s="83"/>
      <c r="Y442" s="83"/>
      <c r="Z442" s="83"/>
      <c r="AA442" s="69"/>
      <c r="AB442" s="83" t="n">
        <f aca="false">B442+T442</f>
        <v>7690</v>
      </c>
      <c r="AC442" s="83" t="n">
        <f aca="false">C442+U442</f>
        <v>43</v>
      </c>
      <c r="AD442" s="83" t="n">
        <f aca="false">D442+V442+W442</f>
        <v>243.636363636364</v>
      </c>
      <c r="AE442" s="83" t="n">
        <f aca="false">E442+W442</f>
        <v>159.136363636364</v>
      </c>
      <c r="AF442" s="83" t="n">
        <f aca="false">F442+X442</f>
        <v>10</v>
      </c>
      <c r="AG442" s="83" t="n">
        <f aca="false">I442+Y442+0.33*Z442</f>
        <v>53.25</v>
      </c>
      <c r="AH442" s="69"/>
      <c r="AI442" s="86" t="n">
        <f aca="false">IF(AC442&gt;0,AB442/AC442,0)</f>
        <v>178.837209302326</v>
      </c>
      <c r="AJ442" s="87" t="n">
        <f aca="false">EXP((((AI442-AI451)/AI452+2)/4-1.9)^3)</f>
        <v>0.0399549793625919</v>
      </c>
      <c r="AK442" s="88" t="n">
        <f aca="false">AB442/AD442</f>
        <v>31.5634328358209</v>
      </c>
      <c r="AL442" s="87" t="n">
        <f aca="false">EXP((((AK442-AK451)/AK452+2)/4-1.9)^3)</f>
        <v>0.669966044594395</v>
      </c>
      <c r="AM442" s="87" t="n">
        <f aca="false">AE442/AD442</f>
        <v>0.653171641791045</v>
      </c>
      <c r="AN442" s="87" t="n">
        <f aca="false">EXP((((AM442-AM451)/AM452+2)/4-1.9)^3)</f>
        <v>0.251516820207236</v>
      </c>
      <c r="AO442" s="87" t="n">
        <f aca="false">AF442/AD442</f>
        <v>0.041044776119403</v>
      </c>
      <c r="AP442" s="87" t="n">
        <f aca="false">EXP((((AO442-AO451)/AO452+2)/4-1.9)^3)</f>
        <v>0.0311268808359527</v>
      </c>
      <c r="AQ442" s="87" t="n">
        <f aca="false">AG442/AD442</f>
        <v>0.218563432835821</v>
      </c>
      <c r="AR442" s="87" t="n">
        <f aca="false">EXP((((AQ442-AQ451)/AQ452+2)/4-1.9)^3)</f>
        <v>0.0853410261927782</v>
      </c>
      <c r="AS442" s="81" t="n">
        <f aca="false">0.01*AJ442+0.15*AL442+0.24*AN442+0.25*AP442+0.35*AR442</f>
        <v>0.198909572708982</v>
      </c>
    </row>
    <row r="443" customFormat="false" ht="13.8" hidden="false" customHeight="false" outlineLevel="0" collapsed="false">
      <c r="A443" s="28" t="s">
        <v>56</v>
      </c>
      <c r="B443" s="29" t="n">
        <v>5388</v>
      </c>
      <c r="C443" s="29" t="n">
        <v>51</v>
      </c>
      <c r="D443" s="29" t="n">
        <v>257.318181818182</v>
      </c>
      <c r="E443" s="29" t="n">
        <v>87.6590909090909</v>
      </c>
      <c r="F443" s="29" t="n">
        <v>13</v>
      </c>
      <c r="G443" s="29" t="n">
        <v>7</v>
      </c>
      <c r="H443" s="29" t="n">
        <v>3</v>
      </c>
      <c r="I443" s="29" t="n">
        <v>7.99</v>
      </c>
      <c r="J443" s="30" t="n">
        <v>0.0105484407346103</v>
      </c>
      <c r="K443" s="29" t="n">
        <v>61523</v>
      </c>
      <c r="L443" s="29" t="n">
        <v>1567262</v>
      </c>
      <c r="M443" s="29" t="n">
        <v>1628785</v>
      </c>
      <c r="O443" s="76" t="n">
        <f aca="false">AS443/AS451</f>
        <v>0.0104612867659426</v>
      </c>
      <c r="P443" s="83" t="n">
        <f aca="false">ROUND(K451*O443,0)</f>
        <v>61015</v>
      </c>
      <c r="Q443" s="84" t="n">
        <f aca="false">O443-J443</f>
        <v>-8.71539686676213E-005</v>
      </c>
      <c r="R443" s="85" t="n">
        <f aca="false">P443-K443</f>
        <v>-508</v>
      </c>
      <c r="S443" s="69"/>
      <c r="T443" s="83"/>
      <c r="U443" s="83"/>
      <c r="V443" s="83"/>
      <c r="W443" s="83"/>
      <c r="X443" s="83"/>
      <c r="Y443" s="83"/>
      <c r="Z443" s="83"/>
      <c r="AA443" s="69"/>
      <c r="AB443" s="83" t="n">
        <f aca="false">B443+T443</f>
        <v>5388</v>
      </c>
      <c r="AC443" s="83" t="n">
        <f aca="false">C443+U443</f>
        <v>51</v>
      </c>
      <c r="AD443" s="83" t="n">
        <f aca="false">D443+V443+W443</f>
        <v>257.318181818182</v>
      </c>
      <c r="AE443" s="83" t="n">
        <f aca="false">E443+W443</f>
        <v>87.6590909090909</v>
      </c>
      <c r="AF443" s="83" t="n">
        <f aca="false">F443+X443</f>
        <v>13</v>
      </c>
      <c r="AG443" s="83" t="n">
        <f aca="false">I443+Y443+0.33*Z443</f>
        <v>7.99</v>
      </c>
      <c r="AH443" s="69"/>
      <c r="AI443" s="86" t="n">
        <f aca="false">IF(AC443&gt;0,AB443/AC443,0)</f>
        <v>105.647058823529</v>
      </c>
      <c r="AJ443" s="87" t="n">
        <f aca="false">EXP((((AI443-AI451)/AI452+2)/4-1.9)^3)</f>
        <v>0.00815622324063409</v>
      </c>
      <c r="AK443" s="88" t="n">
        <f aca="false">AB443/AD443</f>
        <v>20.9390567037626</v>
      </c>
      <c r="AL443" s="87" t="n">
        <f aca="false">EXP((((AK443-AK451)/AK452+2)/4-1.9)^3)</f>
        <v>0.0875375217977966</v>
      </c>
      <c r="AM443" s="87" t="n">
        <f aca="false">AE443/AD443</f>
        <v>0.34066419360537</v>
      </c>
      <c r="AN443" s="87" t="n">
        <f aca="false">EXP((((AM443-AM451)/AM452+2)/4-1.9)^3)</f>
        <v>0.00599966891420491</v>
      </c>
      <c r="AO443" s="87" t="n">
        <f aca="false">AF443/AD443</f>
        <v>0.0505211093446388</v>
      </c>
      <c r="AP443" s="87" t="n">
        <f aca="false">EXP((((AO443-AO451)/AO452+2)/4-1.9)^3)</f>
        <v>0.0396457233095609</v>
      </c>
      <c r="AQ443" s="87" t="n">
        <f aca="false">AG443/AD443</f>
        <v>0.031051051051051</v>
      </c>
      <c r="AR443" s="87" t="n">
        <f aca="false">EXP((((AQ443-AQ451)/AQ452+2)/4-1.9)^3)</f>
        <v>0.0147883822635952</v>
      </c>
      <c r="AS443" s="81" t="n">
        <f aca="false">0.01*AJ443+0.15*AL443+0.24*AN443+0.25*AP443+0.35*AR443</f>
        <v>0.0297394756611336</v>
      </c>
    </row>
    <row r="444" customFormat="false" ht="13.8" hidden="false" customHeight="false" outlineLevel="0" collapsed="false">
      <c r="A444" s="28" t="s">
        <v>57</v>
      </c>
      <c r="B444" s="29" t="n">
        <v>6564</v>
      </c>
      <c r="C444" s="29" t="n">
        <v>31</v>
      </c>
      <c r="D444" s="29" t="n">
        <v>337.727272727273</v>
      </c>
      <c r="E444" s="29" t="n">
        <v>174.727272727273</v>
      </c>
      <c r="F444" s="29" t="n">
        <v>3</v>
      </c>
      <c r="G444" s="29" t="n">
        <v>6</v>
      </c>
      <c r="H444" s="29" t="n">
        <v>5</v>
      </c>
      <c r="I444" s="29" t="n">
        <v>7.65</v>
      </c>
      <c r="J444" s="30" t="n">
        <v>0.0119550595241157</v>
      </c>
      <c r="K444" s="29" t="n">
        <v>69727</v>
      </c>
      <c r="L444" s="29" t="n">
        <v>3127979</v>
      </c>
      <c r="M444" s="29" t="n">
        <v>3197706</v>
      </c>
      <c r="O444" s="76" t="n">
        <f aca="false">AS444/AS451</f>
        <v>0.011971728406757</v>
      </c>
      <c r="P444" s="83" t="n">
        <f aca="false">ROUND(K451*O444,0)</f>
        <v>69824</v>
      </c>
      <c r="Q444" s="84" t="n">
        <f aca="false">O444-J444</f>
        <v>1.66688826413013E-005</v>
      </c>
      <c r="R444" s="85" t="n">
        <f aca="false">P444-K444</f>
        <v>97</v>
      </c>
      <c r="S444" s="69"/>
      <c r="T444" s="83"/>
      <c r="U444" s="83"/>
      <c r="V444" s="83"/>
      <c r="W444" s="83"/>
      <c r="X444" s="83"/>
      <c r="Y444" s="83"/>
      <c r="Z444" s="83"/>
      <c r="AA444" s="69"/>
      <c r="AB444" s="83" t="n">
        <f aca="false">B444+T444</f>
        <v>6564</v>
      </c>
      <c r="AC444" s="83" t="n">
        <f aca="false">C444+U444</f>
        <v>31</v>
      </c>
      <c r="AD444" s="83" t="n">
        <f aca="false">D444+V444+W444</f>
        <v>337.727272727273</v>
      </c>
      <c r="AE444" s="83" t="n">
        <f aca="false">E444+W444</f>
        <v>174.727272727273</v>
      </c>
      <c r="AF444" s="83" t="n">
        <f aca="false">F444+X444</f>
        <v>3</v>
      </c>
      <c r="AG444" s="83" t="n">
        <f aca="false">I444+Y444+0.33*Z444</f>
        <v>7.65</v>
      </c>
      <c r="AH444" s="69"/>
      <c r="AI444" s="86" t="n">
        <f aca="false">IF(AC444&gt;0,AB444/AC444,0)</f>
        <v>211.741935483871</v>
      </c>
      <c r="AJ444" s="87" t="n">
        <f aca="false">EXP((((AI444-AI451)/AI452+2)/4-1.9)^3)</f>
        <v>0.0715154787949478</v>
      </c>
      <c r="AK444" s="88" t="n">
        <f aca="false">AB444/AD444</f>
        <v>19.435800807537</v>
      </c>
      <c r="AL444" s="87" t="n">
        <f aca="false">EXP((((AK444-AK451)/AK452+2)/4-1.9)^3)</f>
        <v>0.0532003518320497</v>
      </c>
      <c r="AM444" s="87" t="n">
        <f aca="false">AE444/AD444</f>
        <v>0.517362045760431</v>
      </c>
      <c r="AN444" s="87" t="n">
        <f aca="false">EXP((((AM444-AM451)/AM452+2)/4-1.9)^3)</f>
        <v>0.0728937230397358</v>
      </c>
      <c r="AO444" s="87" t="n">
        <f aca="false">AF444/AD444</f>
        <v>0.00888290713324361</v>
      </c>
      <c r="AP444" s="87" t="n">
        <f aca="false">EXP((((AO444-AO451)/AO452+2)/4-1.9)^3)</f>
        <v>0.0125212869017802</v>
      </c>
      <c r="AQ444" s="87" t="n">
        <f aca="false">AG444/AD444</f>
        <v>0.0226514131897712</v>
      </c>
      <c r="AR444" s="87" t="n">
        <f aca="false">EXP((((AQ444-AQ451)/AQ452+2)/4-1.9)^3)</f>
        <v>0.0134667287378699</v>
      </c>
      <c r="AS444" s="81" t="n">
        <f aca="false">0.01*AJ444+0.15*AL444+0.24*AN444+0.25*AP444+0.35*AR444</f>
        <v>0.034033377875993</v>
      </c>
    </row>
    <row r="445" customFormat="false" ht="13.8" hidden="false" customHeight="false" outlineLevel="0" collapsed="false">
      <c r="A445" s="28" t="s">
        <v>58</v>
      </c>
      <c r="B445" s="29" t="n">
        <v>6917</v>
      </c>
      <c r="C445" s="29" t="n">
        <v>56</v>
      </c>
      <c r="D445" s="29" t="n">
        <v>384.068181818182</v>
      </c>
      <c r="E445" s="29" t="n">
        <v>157.840909090909</v>
      </c>
      <c r="F445" s="29" t="n">
        <v>2</v>
      </c>
      <c r="G445" s="29" t="n">
        <v>4</v>
      </c>
      <c r="H445" s="29" t="n">
        <v>2</v>
      </c>
      <c r="I445" s="29" t="n">
        <v>4.66</v>
      </c>
      <c r="J445" s="30" t="n">
        <v>0.00562596079230152</v>
      </c>
      <c r="K445" s="29" t="n">
        <v>32813</v>
      </c>
      <c r="L445" s="29" t="n">
        <v>1279763</v>
      </c>
      <c r="M445" s="29" t="n">
        <v>1312576</v>
      </c>
      <c r="O445" s="76" t="n">
        <f aca="false">AS445/AS451</f>
        <v>0.00571282859490212</v>
      </c>
      <c r="P445" s="83" t="n">
        <f aca="false">ROUND(K451*O445,0)</f>
        <v>33320</v>
      </c>
      <c r="Q445" s="84" t="n">
        <f aca="false">O445-J445</f>
        <v>8.6867802600598E-005</v>
      </c>
      <c r="R445" s="85" t="n">
        <f aca="false">P445-K445</f>
        <v>507</v>
      </c>
      <c r="S445" s="69"/>
      <c r="T445" s="83"/>
      <c r="U445" s="83"/>
      <c r="V445" s="83"/>
      <c r="W445" s="83"/>
      <c r="X445" s="83"/>
      <c r="Y445" s="83"/>
      <c r="Z445" s="83"/>
      <c r="AA445" s="69"/>
      <c r="AB445" s="83" t="n">
        <f aca="false">B445+T445</f>
        <v>6917</v>
      </c>
      <c r="AC445" s="83" t="n">
        <f aca="false">C445+U445</f>
        <v>56</v>
      </c>
      <c r="AD445" s="83" t="n">
        <f aca="false">D445+V445+W445</f>
        <v>384.068181818182</v>
      </c>
      <c r="AE445" s="83" t="n">
        <f aca="false">E445+W445</f>
        <v>157.840909090909</v>
      </c>
      <c r="AF445" s="83" t="n">
        <f aca="false">F445+X445</f>
        <v>2</v>
      </c>
      <c r="AG445" s="83" t="n">
        <f aca="false">I445+Y445+0.33*Z445</f>
        <v>4.66</v>
      </c>
      <c r="AH445" s="69"/>
      <c r="AI445" s="86" t="n">
        <f aca="false">IF(AC445&gt;0,AB445/AC445,0)</f>
        <v>123.517857142857</v>
      </c>
      <c r="AJ445" s="87" t="n">
        <f aca="false">EXP((((AI445-AI451)/AI452+2)/4-1.9)^3)</f>
        <v>0.0125070875250113</v>
      </c>
      <c r="AK445" s="88" t="n">
        <f aca="false">AB445/AD445</f>
        <v>18.0098230664536</v>
      </c>
      <c r="AL445" s="87" t="n">
        <f aca="false">EXP((((AK445-AK451)/AK452+2)/4-1.9)^3)</f>
        <v>0.0312778590704471</v>
      </c>
      <c r="AM445" s="87" t="n">
        <f aca="false">AE445/AD445</f>
        <v>0.410971063376531</v>
      </c>
      <c r="AN445" s="87" t="n">
        <f aca="false">EXP((((AM445-AM451)/AM452+2)/4-1.9)^3)</f>
        <v>0.0185194569690478</v>
      </c>
      <c r="AO445" s="87" t="n">
        <f aca="false">AF445/AD445</f>
        <v>0.00520740872240961</v>
      </c>
      <c r="AP445" s="87" t="n">
        <f aca="false">EXP((((AO445-AO451)/AO452+2)/4-1.9)^3)</f>
        <v>0.0111810248777407</v>
      </c>
      <c r="AQ445" s="87" t="n">
        <f aca="false">AG445/AD445</f>
        <v>0.0121332623232144</v>
      </c>
      <c r="AR445" s="87" t="n">
        <f aca="false">EXP((((AQ445-AQ451)/AQ452+2)/4-1.9)^3)</f>
        <v>0.011953783710758</v>
      </c>
      <c r="AS445" s="81" t="n">
        <f aca="false">0.01*AJ445+0.15*AL445+0.24*AN445+0.25*AP445+0.35*AR445</f>
        <v>0.0162404999265891</v>
      </c>
    </row>
    <row r="446" customFormat="false" ht="13.8" hidden="false" customHeight="false" outlineLevel="0" collapsed="false">
      <c r="A446" s="28" t="s">
        <v>59</v>
      </c>
      <c r="B446" s="29" t="n">
        <v>7342</v>
      </c>
      <c r="C446" s="29" t="n">
        <v>34</v>
      </c>
      <c r="D446" s="29" t="n">
        <v>375.045454545455</v>
      </c>
      <c r="E446" s="29" t="n">
        <v>164.045454545455</v>
      </c>
      <c r="F446" s="29" t="n">
        <v>3</v>
      </c>
      <c r="G446" s="29" t="n">
        <v>7</v>
      </c>
      <c r="H446" s="29" t="n">
        <v>1</v>
      </c>
      <c r="I446" s="29" t="n">
        <v>7.33</v>
      </c>
      <c r="J446" s="30" t="n">
        <v>0.00808720076345589</v>
      </c>
      <c r="K446" s="29" t="n">
        <v>47168</v>
      </c>
      <c r="L446" s="29" t="n">
        <v>1590225</v>
      </c>
      <c r="M446" s="29" t="n">
        <v>1637393</v>
      </c>
      <c r="O446" s="76" t="n">
        <f aca="false">AS446/AS451</f>
        <v>0.00816927484422763</v>
      </c>
      <c r="P446" s="83" t="n">
        <f aca="false">ROUND(K451*O446,0)</f>
        <v>47647</v>
      </c>
      <c r="Q446" s="84" t="n">
        <f aca="false">O446-J446</f>
        <v>8.20740807717345E-005</v>
      </c>
      <c r="R446" s="85" t="n">
        <f aca="false">P446-K446</f>
        <v>479</v>
      </c>
      <c r="S446" s="69"/>
      <c r="T446" s="83"/>
      <c r="U446" s="83"/>
      <c r="V446" s="83"/>
      <c r="W446" s="83"/>
      <c r="X446" s="83"/>
      <c r="Y446" s="83"/>
      <c r="Z446" s="83"/>
      <c r="AA446" s="69"/>
      <c r="AB446" s="83" t="n">
        <f aca="false">B446+T446</f>
        <v>7342</v>
      </c>
      <c r="AC446" s="83" t="n">
        <f aca="false">C446+U446</f>
        <v>34</v>
      </c>
      <c r="AD446" s="83" t="n">
        <f aca="false">D446+V446+W446</f>
        <v>375.045454545455</v>
      </c>
      <c r="AE446" s="83" t="n">
        <f aca="false">E446+W446</f>
        <v>164.045454545455</v>
      </c>
      <c r="AF446" s="83" t="n">
        <f aca="false">F446+X446</f>
        <v>3</v>
      </c>
      <c r="AG446" s="83" t="n">
        <f aca="false">I446+Y446+0.33*Z446</f>
        <v>7.33</v>
      </c>
      <c r="AH446" s="69"/>
      <c r="AI446" s="86" t="n">
        <f aca="false">IF(AC446&gt;0,AB446/AC446,0)</f>
        <v>215.941176470588</v>
      </c>
      <c r="AJ446" s="87" t="n">
        <f aca="false">EXP((((AI446-AI451)/AI452+2)/4-1.9)^3)</f>
        <v>0.076609475549155</v>
      </c>
      <c r="AK446" s="88" t="n">
        <f aca="false">AB446/AD446</f>
        <v>19.5762937825718</v>
      </c>
      <c r="AL446" s="87" t="n">
        <f aca="false">EXP((((AK446-AK451)/AK452+2)/4-1.9)^3)</f>
        <v>0.0558821267781323</v>
      </c>
      <c r="AM446" s="87" t="n">
        <f aca="false">AE446/AD446</f>
        <v>0.437401527087626</v>
      </c>
      <c r="AN446" s="87" t="n">
        <f aca="false">EXP((((AM446-AM451)/AM452+2)/4-1.9)^3)</f>
        <v>0.0269882594973669</v>
      </c>
      <c r="AO446" s="87" t="n">
        <f aca="false">AF446/AD446</f>
        <v>0.00799903042055508</v>
      </c>
      <c r="AP446" s="87" t="n">
        <f aca="false">EXP((((AO446-AO451)/AO452+2)/4-1.9)^3)</f>
        <v>0.0121871350727487</v>
      </c>
      <c r="AQ446" s="87" t="n">
        <f aca="false">AG446/AD446</f>
        <v>0.0195442976608896</v>
      </c>
      <c r="AR446" s="87" t="n">
        <f aca="false">EXP((((AQ446-AQ451)/AQ452+2)/4-1.9)^3)</f>
        <v>0.0130038169892789</v>
      </c>
      <c r="AS446" s="81" t="n">
        <f aca="false">0.01*AJ446+0.15*AL446+0.24*AN446+0.25*AP446+0.35*AR446</f>
        <v>0.0232237157660142</v>
      </c>
    </row>
    <row r="447" customFormat="false" ht="13.8" hidden="false" customHeight="false" outlineLevel="0" collapsed="false">
      <c r="A447" s="28" t="s">
        <v>60</v>
      </c>
      <c r="B447" s="29" t="n">
        <v>4325</v>
      </c>
      <c r="C447" s="29" t="n">
        <v>34</v>
      </c>
      <c r="D447" s="29" t="n">
        <v>232.272727272727</v>
      </c>
      <c r="E447" s="29" t="n">
        <v>115</v>
      </c>
      <c r="F447" s="29" t="n">
        <v>14</v>
      </c>
      <c r="G447" s="29" t="n">
        <v>15</v>
      </c>
      <c r="H447" s="29" t="n">
        <v>7</v>
      </c>
      <c r="I447" s="29" t="n">
        <v>17.31</v>
      </c>
      <c r="J447" s="30" t="n">
        <v>0.0140646447978937</v>
      </c>
      <c r="K447" s="29" t="n">
        <v>82031</v>
      </c>
      <c r="L447" s="29" t="n">
        <v>1485113</v>
      </c>
      <c r="M447" s="29" t="n">
        <v>1567144</v>
      </c>
      <c r="O447" s="76" t="n">
        <f aca="false">AS447/AS451</f>
        <v>0.0142131109181874</v>
      </c>
      <c r="P447" s="83" t="n">
        <f aca="false">ROUND(K451*O447,0)</f>
        <v>82897</v>
      </c>
      <c r="Q447" s="84" t="n">
        <f aca="false">O447-J447</f>
        <v>0.000148466120293721</v>
      </c>
      <c r="R447" s="85" t="n">
        <f aca="false">P447-K447</f>
        <v>866</v>
      </c>
      <c r="S447" s="69"/>
      <c r="T447" s="83"/>
      <c r="U447" s="83"/>
      <c r="V447" s="83"/>
      <c r="W447" s="83"/>
      <c r="X447" s="83"/>
      <c r="Y447" s="83"/>
      <c r="Z447" s="83"/>
      <c r="AA447" s="69"/>
      <c r="AB447" s="83" t="n">
        <f aca="false">B447+T447</f>
        <v>4325</v>
      </c>
      <c r="AC447" s="83" t="n">
        <f aca="false">C447+U447</f>
        <v>34</v>
      </c>
      <c r="AD447" s="83" t="n">
        <f aca="false">D447+V447+W447</f>
        <v>232.272727272727</v>
      </c>
      <c r="AE447" s="83" t="n">
        <f aca="false">E447+W447</f>
        <v>115</v>
      </c>
      <c r="AF447" s="83" t="n">
        <f aca="false">F447+X447</f>
        <v>14</v>
      </c>
      <c r="AG447" s="83" t="n">
        <f aca="false">I447+Y447+0.33*Z447</f>
        <v>17.31</v>
      </c>
      <c r="AH447" s="69"/>
      <c r="AI447" s="86" t="n">
        <f aca="false">IF(AC447&gt;0,AB447/AC447,0)</f>
        <v>127.205882352941</v>
      </c>
      <c r="AJ447" s="87" t="n">
        <f aca="false">EXP((((AI447-AI451)/AI452+2)/4-1.9)^3)</f>
        <v>0.0136159768533476</v>
      </c>
      <c r="AK447" s="88" t="n">
        <f aca="false">AB447/AD447</f>
        <v>18.6203522504892</v>
      </c>
      <c r="AL447" s="87" t="n">
        <f aca="false">EXP((((AK447-AK451)/AK452+2)/4-1.9)^3)</f>
        <v>0.0395490831491126</v>
      </c>
      <c r="AM447" s="87" t="n">
        <f aca="false">AE447/AD447</f>
        <v>0.495107632093933</v>
      </c>
      <c r="AN447" s="87" t="n">
        <f aca="false">EXP((((AM447-AM451)/AM452+2)/4-1.9)^3)</f>
        <v>0.0564668798721137</v>
      </c>
      <c r="AO447" s="87" t="n">
        <f aca="false">AF447/AD447</f>
        <v>0.0602739726027397</v>
      </c>
      <c r="AP447" s="87" t="n">
        <f aca="false">EXP((((AO447-AO451)/AO452+2)/4-1.9)^3)</f>
        <v>0.0502461338790719</v>
      </c>
      <c r="AQ447" s="87" t="n">
        <f aca="false">AG447/AD447</f>
        <v>0.0745244618395303</v>
      </c>
      <c r="AR447" s="87" t="n">
        <f aca="false">EXP((((AQ447-AQ451)/AQ452+2)/4-1.9)^3)</f>
        <v>0.0234945742175654</v>
      </c>
      <c r="AS447" s="81" t="n">
        <f aca="false">0.01*AJ447+0.15*AL447+0.24*AN447+0.25*AP447+0.35*AR447</f>
        <v>0.0404052078561235</v>
      </c>
    </row>
    <row r="448" customFormat="false" ht="13.8" hidden="false" customHeight="false" outlineLevel="0" collapsed="false">
      <c r="A448" s="28" t="s">
        <v>61</v>
      </c>
      <c r="B448" s="29" t="n">
        <v>3889</v>
      </c>
      <c r="C448" s="29" t="n">
        <v>19</v>
      </c>
      <c r="D448" s="29" t="n">
        <v>191.727272727273</v>
      </c>
      <c r="E448" s="29" t="n">
        <v>100.772727272727</v>
      </c>
      <c r="F448" s="29" t="n">
        <v>1</v>
      </c>
      <c r="G448" s="29" t="n">
        <v>2</v>
      </c>
      <c r="H448" s="29" t="n">
        <v>2</v>
      </c>
      <c r="I448" s="29" t="n">
        <v>2.66</v>
      </c>
      <c r="J448" s="30" t="n">
        <v>0.0133615068583811</v>
      </c>
      <c r="K448" s="29" t="n">
        <v>77930</v>
      </c>
      <c r="L448" s="29" t="n">
        <v>749853</v>
      </c>
      <c r="M448" s="29" t="n">
        <v>827783</v>
      </c>
      <c r="O448" s="76" t="n">
        <f aca="false">AS448/AS451</f>
        <v>0.0131918861100878</v>
      </c>
      <c r="P448" s="83" t="n">
        <f aca="false">ROUND(K451*O448,0)</f>
        <v>76941</v>
      </c>
      <c r="Q448" s="84" t="n">
        <f aca="false">O448-J448</f>
        <v>-0.000169620748293308</v>
      </c>
      <c r="R448" s="85" t="n">
        <f aca="false">P448-K448</f>
        <v>-989</v>
      </c>
      <c r="S448" s="69"/>
      <c r="T448" s="83"/>
      <c r="U448" s="83"/>
      <c r="V448" s="83"/>
      <c r="W448" s="83"/>
      <c r="X448" s="83"/>
      <c r="Y448" s="83"/>
      <c r="Z448" s="83"/>
      <c r="AA448" s="69"/>
      <c r="AB448" s="83" t="n">
        <f aca="false">B448+T448</f>
        <v>3889</v>
      </c>
      <c r="AC448" s="83" t="n">
        <f aca="false">C448+U448</f>
        <v>19</v>
      </c>
      <c r="AD448" s="83" t="n">
        <f aca="false">D448+V448+W448</f>
        <v>191.727272727273</v>
      </c>
      <c r="AE448" s="83" t="n">
        <f aca="false">E448+W448</f>
        <v>100.772727272727</v>
      </c>
      <c r="AF448" s="83" t="n">
        <f aca="false">F448+X448</f>
        <v>1</v>
      </c>
      <c r="AG448" s="83" t="n">
        <f aca="false">I448+Y448+0.33*Z448</f>
        <v>2.66</v>
      </c>
      <c r="AH448" s="69"/>
      <c r="AI448" s="86" t="n">
        <f aca="false">IF(AC448&gt;0,AB448/AC448,0)</f>
        <v>204.684210526316</v>
      </c>
      <c r="AJ448" s="87" t="n">
        <f aca="false">EXP((((AI448-AI451)/AI452+2)/4-1.9)^3)</f>
        <v>0.0635305254927258</v>
      </c>
      <c r="AK448" s="88" t="n">
        <f aca="false">AB448/AD448</f>
        <v>20.2840208629682</v>
      </c>
      <c r="AL448" s="87" t="n">
        <f aca="false">EXP((((AK448-AK451)/AK452+2)/4-1.9)^3)</f>
        <v>0.0709974155609402</v>
      </c>
      <c r="AM448" s="87" t="n">
        <f aca="false">AE448/AD448</f>
        <v>0.525604551920341</v>
      </c>
      <c r="AN448" s="87" t="n">
        <f aca="false">EXP((((AM448-AM451)/AM452+2)/4-1.9)^3)</f>
        <v>0.0798056863571764</v>
      </c>
      <c r="AO448" s="87" t="n">
        <f aca="false">AF448/AD448</f>
        <v>0.00521574205784732</v>
      </c>
      <c r="AP448" s="87" t="n">
        <f aca="false">EXP((((AO448-AO451)/AO452+2)/4-1.9)^3)</f>
        <v>0.0111839196083264</v>
      </c>
      <c r="AQ448" s="87" t="n">
        <f aca="false">AG448/AD448</f>
        <v>0.0138738738738739</v>
      </c>
      <c r="AR448" s="87" t="n">
        <f aca="false">EXP((((AQ448-AQ451)/AQ452+2)/4-1.9)^3)</f>
        <v>0.0121937002831969</v>
      </c>
      <c r="AS448" s="81" t="n">
        <f aca="false">0.01*AJ448+0.15*AL448+0.24*AN448+0.25*AP448+0.35*AR448</f>
        <v>0.0375020573159911</v>
      </c>
    </row>
    <row r="449" customFormat="false" ht="13.8" hidden="false" customHeight="false" outlineLevel="0" collapsed="false">
      <c r="A449" s="28" t="s">
        <v>62</v>
      </c>
      <c r="B449" s="29" t="n">
        <v>4588</v>
      </c>
      <c r="C449" s="29" t="n">
        <v>31</v>
      </c>
      <c r="D449" s="29" t="n">
        <v>258.606818181818</v>
      </c>
      <c r="E449" s="29" t="n">
        <v>105.984090909091</v>
      </c>
      <c r="F449" s="29" t="n">
        <v>7</v>
      </c>
      <c r="G449" s="29" t="n">
        <v>13</v>
      </c>
      <c r="H449" s="29" t="n">
        <v>8</v>
      </c>
      <c r="I449" s="29" t="n">
        <v>15.64</v>
      </c>
      <c r="J449" s="30" t="n">
        <v>0.00738389136870318</v>
      </c>
      <c r="K449" s="29" t="n">
        <v>43066</v>
      </c>
      <c r="L449" s="29" t="n">
        <v>562023</v>
      </c>
      <c r="M449" s="29" t="n">
        <v>605089</v>
      </c>
      <c r="O449" s="76" t="n">
        <f aca="false">AS449/AS451</f>
        <v>0.00747184851863162</v>
      </c>
      <c r="P449" s="83" t="n">
        <f aca="false">ROUND(K451*O449,0)</f>
        <v>43579</v>
      </c>
      <c r="Q449" s="84" t="n">
        <f aca="false">O449-J449</f>
        <v>8.79571499284425E-005</v>
      </c>
      <c r="R449" s="85" t="n">
        <f aca="false">P449-K449</f>
        <v>513</v>
      </c>
      <c r="S449" s="69"/>
      <c r="T449" s="83"/>
      <c r="U449" s="83"/>
      <c r="V449" s="83"/>
      <c r="W449" s="83"/>
      <c r="X449" s="83"/>
      <c r="Y449" s="83"/>
      <c r="Z449" s="83"/>
      <c r="AA449" s="69"/>
      <c r="AB449" s="83" t="n">
        <f aca="false">B449+T449</f>
        <v>4588</v>
      </c>
      <c r="AC449" s="83" t="n">
        <f aca="false">C449+U449</f>
        <v>31</v>
      </c>
      <c r="AD449" s="83" t="n">
        <f aca="false">D449+V449+W449</f>
        <v>258.606818181818</v>
      </c>
      <c r="AE449" s="83" t="n">
        <f aca="false">E449+W449</f>
        <v>105.984090909091</v>
      </c>
      <c r="AF449" s="83" t="n">
        <f aca="false">F449+X449</f>
        <v>7</v>
      </c>
      <c r="AG449" s="83" t="n">
        <f aca="false">I449+Y449+0.33*Z449</f>
        <v>15.64</v>
      </c>
      <c r="AH449" s="69"/>
      <c r="AI449" s="86" t="n">
        <f aca="false">IF(AC449&gt;0,AB449/AC449,0)</f>
        <v>148</v>
      </c>
      <c r="AJ449" s="87" t="n">
        <f aca="false">EXP((((AI449-AI451)/AI452+2)/4-1.9)^3)</f>
        <v>0.0215361714711231</v>
      </c>
      <c r="AK449" s="88" t="n">
        <f aca="false">AB449/AD449</f>
        <v>17.7412182410996</v>
      </c>
      <c r="AL449" s="87" t="n">
        <f aca="false">EXP((((AK449-AK451)/AK452+2)/4-1.9)^3)</f>
        <v>0.0281116406505131</v>
      </c>
      <c r="AM449" s="87" t="n">
        <f aca="false">AE449/AD449</f>
        <v>0.409827133152293</v>
      </c>
      <c r="AN449" s="87" t="n">
        <f aca="false">EXP((((AM449-AM451)/AM452+2)/4-1.9)^3)</f>
        <v>0.018209763646284</v>
      </c>
      <c r="AO449" s="87" t="n">
        <f aca="false">AF449/AD449</f>
        <v>0.0270681185021136</v>
      </c>
      <c r="AP449" s="87" t="n">
        <f aca="false">EXP((((AO449-AO451)/AO452+2)/4-1.9)^3)</f>
        <v>0.0213204899317388</v>
      </c>
      <c r="AQ449" s="87" t="n">
        <f aca="false">AG449/AD449</f>
        <v>0.0604779104818653</v>
      </c>
      <c r="AR449" s="87" t="n">
        <f aca="false">EXP((((AQ449-AQ451)/AQ452+2)/4-1.9)^3)</f>
        <v>0.0203099714123678</v>
      </c>
      <c r="AS449" s="81" t="n">
        <f aca="false">0.01*AJ449+0.15*AL449+0.24*AN449+0.25*AP449+0.35*AR449</f>
        <v>0.0212410635646598</v>
      </c>
    </row>
    <row r="450" customFormat="false" ht="13.8" hidden="false" customHeight="false" outlineLevel="0" collapsed="false">
      <c r="A450" s="37" t="s">
        <v>63</v>
      </c>
      <c r="B450" s="38" t="n">
        <v>5026</v>
      </c>
      <c r="C450" s="38" t="n">
        <v>20</v>
      </c>
      <c r="D450" s="38" t="n">
        <v>276.181818181818</v>
      </c>
      <c r="E450" s="38" t="n">
        <v>125.477272727273</v>
      </c>
      <c r="F450" s="38" t="n">
        <v>3</v>
      </c>
      <c r="G450" s="38" t="n">
        <v>21</v>
      </c>
      <c r="H450" s="38" t="n">
        <v>3</v>
      </c>
      <c r="I450" s="38" t="n">
        <v>21.99</v>
      </c>
      <c r="J450" s="39" t="n">
        <v>0.0091419934003449</v>
      </c>
      <c r="K450" s="38" t="n">
        <v>53320</v>
      </c>
      <c r="L450" s="38" t="n">
        <v>628575</v>
      </c>
      <c r="M450" s="38" t="n">
        <v>681895</v>
      </c>
      <c r="O450" s="76" t="n">
        <f aca="false">AS450/AS451</f>
        <v>0.00931424800358162</v>
      </c>
      <c r="P450" s="83" t="n">
        <f aca="false">ROUND(K451*O450,0)</f>
        <v>54325</v>
      </c>
      <c r="Q450" s="84" t="n">
        <f aca="false">O450-J450</f>
        <v>0.000172254603236723</v>
      </c>
      <c r="R450" s="85" t="n">
        <f aca="false">P450-K450</f>
        <v>1005</v>
      </c>
      <c r="S450" s="69"/>
      <c r="T450" s="83"/>
      <c r="U450" s="83"/>
      <c r="V450" s="83"/>
      <c r="W450" s="83"/>
      <c r="X450" s="83"/>
      <c r="Y450" s="83"/>
      <c r="Z450" s="83"/>
      <c r="AA450" s="69"/>
      <c r="AB450" s="83" t="n">
        <f aca="false">B450+T450</f>
        <v>5026</v>
      </c>
      <c r="AC450" s="83" t="n">
        <f aca="false">C450+U450</f>
        <v>20</v>
      </c>
      <c r="AD450" s="83" t="n">
        <f aca="false">D450+V450+W450</f>
        <v>276.181818181818</v>
      </c>
      <c r="AE450" s="83" t="n">
        <f aca="false">E450+W450</f>
        <v>125.477272727273</v>
      </c>
      <c r="AF450" s="83" t="n">
        <f aca="false">F450+X450</f>
        <v>3</v>
      </c>
      <c r="AG450" s="83" t="n">
        <f aca="false">I450+Y450+0.33*Z450</f>
        <v>21.99</v>
      </c>
      <c r="AH450" s="69"/>
      <c r="AI450" s="86" t="n">
        <f aca="false">IF(AC450&gt;0,AB450/AC450,0)</f>
        <v>251.3</v>
      </c>
      <c r="AJ450" s="87" t="n">
        <f aca="false">EXP((((AI450-AI451)/AI452+2)/4-1.9)^3)</f>
        <v>0.130486461215685</v>
      </c>
      <c r="AK450" s="88" t="n">
        <f aca="false">AB450/AD450</f>
        <v>18.1981566820276</v>
      </c>
      <c r="AL450" s="87" t="n">
        <f aca="false">EXP((((AK450-AK451)/AK452+2)/4-1.9)^3)</f>
        <v>0.0336650542204118</v>
      </c>
      <c r="AM450" s="87" t="n">
        <f aca="false">AE450/AD450</f>
        <v>0.454328505595787</v>
      </c>
      <c r="AN450" s="87" t="n">
        <f aca="false">EXP((((AM450-AM451)/AM452+2)/4-1.9)^3)</f>
        <v>0.0339085057886547</v>
      </c>
      <c r="AO450" s="87" t="n">
        <f aca="false">AF450/AD450</f>
        <v>0.010862409479921</v>
      </c>
      <c r="AP450" s="87" t="n">
        <f aca="false">EXP((((AO450-AO451)/AO452+2)/4-1.9)^3)</f>
        <v>0.0132979095356358</v>
      </c>
      <c r="AQ450" s="87" t="n">
        <f aca="false">AG450/AD450</f>
        <v>0.0796214614878209</v>
      </c>
      <c r="AR450" s="87" t="n">
        <f aca="false">EXP((((AQ450-AQ451)/AQ452+2)/4-1.9)^3)</f>
        <v>0.0247471946693025</v>
      </c>
      <c r="AS450" s="81" t="n">
        <f aca="false">0.01*AJ450+0.15*AL450+0.24*AN450+0.25*AP450+0.35*AR450</f>
        <v>0.0264786596526606</v>
      </c>
    </row>
    <row r="451" customFormat="false" ht="13.8" hidden="false" customHeight="false" outlineLevel="0" collapsed="false">
      <c r="A451" s="46" t="s">
        <v>66</v>
      </c>
      <c r="B451" s="47" t="n">
        <v>221209</v>
      </c>
      <c r="C451" s="47" t="n">
        <v>1094</v>
      </c>
      <c r="D451" s="47" t="n">
        <v>12086.1900192468</v>
      </c>
      <c r="E451" s="47" t="n">
        <v>6357</v>
      </c>
      <c r="F451" s="47" t="n">
        <v>1316</v>
      </c>
      <c r="G451" s="47" t="n">
        <v>3308</v>
      </c>
      <c r="H451" s="47" t="n">
        <v>799</v>
      </c>
      <c r="I451" s="47" t="n">
        <v>3571.67</v>
      </c>
      <c r="J451" s="47" t="n">
        <v>1</v>
      </c>
      <c r="K451" s="47" t="n">
        <v>5832426</v>
      </c>
      <c r="L451" s="47" t="n">
        <v>110816097</v>
      </c>
      <c r="M451" s="47" t="n">
        <v>116648523</v>
      </c>
      <c r="O451" s="89" t="n">
        <f aca="false">SUM(O426:O450)</f>
        <v>1</v>
      </c>
      <c r="P451" s="90" t="n">
        <f aca="false">SUM(P426:P450)</f>
        <v>5832428</v>
      </c>
      <c r="Q451" s="91" t="n">
        <f aca="false">O451-J453</f>
        <v>1</v>
      </c>
      <c r="R451" s="92" t="n">
        <f aca="false">P451-K451</f>
        <v>2</v>
      </c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93" t="n">
        <f aca="false">AVERAGE(AI426:AI450)</f>
        <v>205.404077048717</v>
      </c>
      <c r="AJ451" s="94"/>
      <c r="AK451" s="95" t="n">
        <f aca="false">AVERAGE(AK426:AK450)</f>
        <v>19.9867060333623</v>
      </c>
      <c r="AL451" s="94"/>
      <c r="AM451" s="94" t="n">
        <f aca="false">AVERAGE(AM426:AM450)</f>
        <v>0.506273832825826</v>
      </c>
      <c r="AN451" s="94"/>
      <c r="AO451" s="94" t="n">
        <f aca="false">AVERAGE(AO426:AO450)</f>
        <v>0.0709975128637109</v>
      </c>
      <c r="AP451" s="94"/>
      <c r="AQ451" s="94" t="n">
        <f aca="false">AVERAGE(AQ426:AQ450)</f>
        <v>0.183287631761783</v>
      </c>
      <c r="AR451" s="94"/>
      <c r="AS451" s="81" t="n">
        <f aca="false">SUM(AS426:AS450)</f>
        <v>2.84281239263532</v>
      </c>
    </row>
    <row r="452" customFormat="false" ht="13.8" hidden="false" customHeight="false" outlineLevel="0" collapsed="false">
      <c r="A452" s="57" t="s">
        <v>67</v>
      </c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96" t="n">
        <f aca="false">_xlfn.STDEV.P(AI426:AI450)</f>
        <v>86.6199197566015</v>
      </c>
      <c r="AJ452" s="69"/>
      <c r="AK452" s="97" t="n">
        <f aca="false">_xlfn.STDEV.P(AK426:AK450)</f>
        <v>4.36614102385625</v>
      </c>
      <c r="AL452" s="69"/>
      <c r="AM452" s="98" t="n">
        <f aca="false">_xlfn.STDEV.P(AM426:AM450)</f>
        <v>0.128139370782805</v>
      </c>
      <c r="AN452" s="69"/>
      <c r="AO452" s="98" t="n">
        <f aca="false">_xlfn.STDEV.P(AO426:AO450)</f>
        <v>0.0657446404246255</v>
      </c>
      <c r="AP452" s="98"/>
      <c r="AQ452" s="98" t="n">
        <f aca="false">_xlfn.STDEV.P(AQ426:AQ450)</f>
        <v>0.176847951046888</v>
      </c>
      <c r="AR452" s="69"/>
      <c r="AS452" s="98"/>
    </row>
    <row r="453" customFormat="false" ht="13.8" hidden="false" customHeight="false" outlineLevel="0" collapsed="false">
      <c r="A453" s="57" t="s">
        <v>166</v>
      </c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</row>
    <row r="454" customFormat="false" ht="13.8" hidden="false" customHeight="false" outlineLevel="0" collapsed="false">
      <c r="A454" s="57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</row>
    <row r="455" customFormat="false" ht="13.8" hidden="false" customHeight="false" outlineLevel="0" collapsed="false">
      <c r="A455" s="64"/>
      <c r="B455" s="64"/>
      <c r="C455" s="121"/>
      <c r="D455" s="121"/>
      <c r="E455" s="121"/>
      <c r="F455" s="121"/>
      <c r="G455" s="121"/>
      <c r="H455" s="121"/>
      <c r="I455" s="121"/>
      <c r="J455" s="121"/>
      <c r="K455" s="122"/>
      <c r="L455" s="121"/>
    </row>
  </sheetData>
  <mergeCells count="264"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2:M12"/>
    <mergeCell ref="A13:M13"/>
    <mergeCell ref="A14:A15"/>
    <mergeCell ref="B14:I14"/>
    <mergeCell ref="J14:J15"/>
    <mergeCell ref="K14:K15"/>
    <mergeCell ref="L14:L15"/>
    <mergeCell ref="M14:M15"/>
    <mergeCell ref="O14:O15"/>
    <mergeCell ref="P14:P15"/>
    <mergeCell ref="Q14:Q15"/>
    <mergeCell ref="R14:R15"/>
    <mergeCell ref="T14:Z14"/>
    <mergeCell ref="AB14:AG14"/>
    <mergeCell ref="AI14:AJ14"/>
    <mergeCell ref="AK14:AL14"/>
    <mergeCell ref="AM14:AN14"/>
    <mergeCell ref="AO14:AP14"/>
    <mergeCell ref="AQ14:AR14"/>
    <mergeCell ref="A47:M47"/>
    <mergeCell ref="A48:M48"/>
    <mergeCell ref="A50:A51"/>
    <mergeCell ref="B50:I50"/>
    <mergeCell ref="J50:J51"/>
    <mergeCell ref="K50:K51"/>
    <mergeCell ref="L50:L51"/>
    <mergeCell ref="M50:M51"/>
    <mergeCell ref="O50:O51"/>
    <mergeCell ref="P50:P51"/>
    <mergeCell ref="Q50:Q51"/>
    <mergeCell ref="R50:R51"/>
    <mergeCell ref="T50:Z50"/>
    <mergeCell ref="AB50:AG50"/>
    <mergeCell ref="AI50:AJ50"/>
    <mergeCell ref="AK50:AL50"/>
    <mergeCell ref="AM50:AN50"/>
    <mergeCell ref="AO50:AP50"/>
    <mergeCell ref="AQ50:AR50"/>
    <mergeCell ref="A81:M81"/>
    <mergeCell ref="A82:M82"/>
    <mergeCell ref="A84:A85"/>
    <mergeCell ref="B84:I84"/>
    <mergeCell ref="J84:J85"/>
    <mergeCell ref="K84:K85"/>
    <mergeCell ref="L84:L85"/>
    <mergeCell ref="M84:M85"/>
    <mergeCell ref="O84:O85"/>
    <mergeCell ref="P84:P85"/>
    <mergeCell ref="Q84:Q85"/>
    <mergeCell ref="R84:R85"/>
    <mergeCell ref="T84:Z84"/>
    <mergeCell ref="AB84:AG84"/>
    <mergeCell ref="AI84:AJ84"/>
    <mergeCell ref="AK84:AL84"/>
    <mergeCell ref="AM84:AN84"/>
    <mergeCell ref="AO84:AP84"/>
    <mergeCell ref="AQ84:AR84"/>
    <mergeCell ref="A115:M115"/>
    <mergeCell ref="A116:M116"/>
    <mergeCell ref="A118:A119"/>
    <mergeCell ref="B118:I118"/>
    <mergeCell ref="J118:J119"/>
    <mergeCell ref="K118:K119"/>
    <mergeCell ref="L118:L119"/>
    <mergeCell ref="M118:M119"/>
    <mergeCell ref="O118:O119"/>
    <mergeCell ref="P118:P119"/>
    <mergeCell ref="Q118:Q119"/>
    <mergeCell ref="R118:R119"/>
    <mergeCell ref="T118:Z118"/>
    <mergeCell ref="AB118:AG118"/>
    <mergeCell ref="AI118:AJ118"/>
    <mergeCell ref="AK118:AL118"/>
    <mergeCell ref="AM118:AN118"/>
    <mergeCell ref="AO118:AP118"/>
    <mergeCell ref="AQ118:AR118"/>
    <mergeCell ref="A149:M149"/>
    <mergeCell ref="A150:M150"/>
    <mergeCell ref="A152:A153"/>
    <mergeCell ref="B152:I152"/>
    <mergeCell ref="J152:J153"/>
    <mergeCell ref="K152:K153"/>
    <mergeCell ref="L152:L153"/>
    <mergeCell ref="M152:M153"/>
    <mergeCell ref="O152:O153"/>
    <mergeCell ref="P152:P153"/>
    <mergeCell ref="Q152:Q153"/>
    <mergeCell ref="R152:R153"/>
    <mergeCell ref="T152:Z152"/>
    <mergeCell ref="AB152:AG152"/>
    <mergeCell ref="AI152:AJ152"/>
    <mergeCell ref="AK152:AL152"/>
    <mergeCell ref="AM152:AN152"/>
    <mergeCell ref="AO152:AP152"/>
    <mergeCell ref="AQ152:AR152"/>
    <mergeCell ref="A183:M183"/>
    <mergeCell ref="A184:M184"/>
    <mergeCell ref="A185:I185"/>
    <mergeCell ref="A186:A187"/>
    <mergeCell ref="B186:I186"/>
    <mergeCell ref="J186:J187"/>
    <mergeCell ref="K186:K187"/>
    <mergeCell ref="L186:L187"/>
    <mergeCell ref="M186:M187"/>
    <mergeCell ref="O186:O187"/>
    <mergeCell ref="P186:P187"/>
    <mergeCell ref="Q186:Q187"/>
    <mergeCell ref="R186:R187"/>
    <mergeCell ref="T186:Z186"/>
    <mergeCell ref="AB186:AG186"/>
    <mergeCell ref="AI186:AJ186"/>
    <mergeCell ref="AK186:AL186"/>
    <mergeCell ref="AM186:AN186"/>
    <mergeCell ref="AO186:AP186"/>
    <mergeCell ref="AQ186:AR186"/>
    <mergeCell ref="A217:M217"/>
    <mergeCell ref="A218:M218"/>
    <mergeCell ref="A219:M219"/>
    <mergeCell ref="A220:A221"/>
    <mergeCell ref="B220:I220"/>
    <mergeCell ref="J220:J221"/>
    <mergeCell ref="K220:K221"/>
    <mergeCell ref="L220:L221"/>
    <mergeCell ref="M220:M221"/>
    <mergeCell ref="O220:O221"/>
    <mergeCell ref="P220:P221"/>
    <mergeCell ref="Q220:Q221"/>
    <mergeCell ref="R220:R221"/>
    <mergeCell ref="T220:Z220"/>
    <mergeCell ref="AB220:AG220"/>
    <mergeCell ref="AI220:AJ220"/>
    <mergeCell ref="AK220:AL220"/>
    <mergeCell ref="AM220:AN220"/>
    <mergeCell ref="AO220:AP220"/>
    <mergeCell ref="AQ220:AR220"/>
    <mergeCell ref="A251:M251"/>
    <mergeCell ref="A252:M252"/>
    <mergeCell ref="A253:I253"/>
    <mergeCell ref="A254:A255"/>
    <mergeCell ref="B254:I254"/>
    <mergeCell ref="J254:J255"/>
    <mergeCell ref="K254:K255"/>
    <mergeCell ref="L254:L255"/>
    <mergeCell ref="M254:M255"/>
    <mergeCell ref="O254:O255"/>
    <mergeCell ref="P254:P255"/>
    <mergeCell ref="Q254:Q255"/>
    <mergeCell ref="R254:R255"/>
    <mergeCell ref="T254:Z254"/>
    <mergeCell ref="AB254:AG254"/>
    <mergeCell ref="AI254:AJ254"/>
    <mergeCell ref="AK254:AL254"/>
    <mergeCell ref="AM254:AN254"/>
    <mergeCell ref="AO254:AP254"/>
    <mergeCell ref="AQ254:AR254"/>
    <mergeCell ref="A285:M285"/>
    <mergeCell ref="A286:M286"/>
    <mergeCell ref="A287:I287"/>
    <mergeCell ref="A288:A289"/>
    <mergeCell ref="B288:I288"/>
    <mergeCell ref="J288:J289"/>
    <mergeCell ref="K288:K289"/>
    <mergeCell ref="L288:L289"/>
    <mergeCell ref="M288:M289"/>
    <mergeCell ref="O288:O289"/>
    <mergeCell ref="P288:P289"/>
    <mergeCell ref="Q288:Q289"/>
    <mergeCell ref="R288:R289"/>
    <mergeCell ref="T288:Z288"/>
    <mergeCell ref="AB288:AG288"/>
    <mergeCell ref="AI288:AJ288"/>
    <mergeCell ref="AK288:AL288"/>
    <mergeCell ref="AM288:AN288"/>
    <mergeCell ref="AO288:AP288"/>
    <mergeCell ref="AQ288:AR288"/>
    <mergeCell ref="A319:M319"/>
    <mergeCell ref="A320:M320"/>
    <mergeCell ref="A321:I321"/>
    <mergeCell ref="A322:A323"/>
    <mergeCell ref="B322:I322"/>
    <mergeCell ref="J322:J323"/>
    <mergeCell ref="K322:K323"/>
    <mergeCell ref="L322:L323"/>
    <mergeCell ref="M322:M323"/>
    <mergeCell ref="O322:O323"/>
    <mergeCell ref="P322:P323"/>
    <mergeCell ref="Q322:Q323"/>
    <mergeCell ref="R322:R323"/>
    <mergeCell ref="T322:Z322"/>
    <mergeCell ref="AB322:AG322"/>
    <mergeCell ref="AI322:AJ322"/>
    <mergeCell ref="AK322:AL322"/>
    <mergeCell ref="AM322:AN322"/>
    <mergeCell ref="AO322:AP322"/>
    <mergeCell ref="AQ322:AR322"/>
    <mergeCell ref="A353:M353"/>
    <mergeCell ref="A354:M354"/>
    <mergeCell ref="A355:I355"/>
    <mergeCell ref="A356:A357"/>
    <mergeCell ref="B356:I356"/>
    <mergeCell ref="J356:J357"/>
    <mergeCell ref="K356:K357"/>
    <mergeCell ref="L356:L357"/>
    <mergeCell ref="M356:M357"/>
    <mergeCell ref="O356:O357"/>
    <mergeCell ref="P356:P357"/>
    <mergeCell ref="Q356:Q357"/>
    <mergeCell ref="R356:R357"/>
    <mergeCell ref="T356:Z356"/>
    <mergeCell ref="AB356:AG356"/>
    <mergeCell ref="AI356:AJ356"/>
    <mergeCell ref="AK356:AL356"/>
    <mergeCell ref="AM356:AN356"/>
    <mergeCell ref="AO356:AP356"/>
    <mergeCell ref="AQ356:AR356"/>
    <mergeCell ref="A387:M387"/>
    <mergeCell ref="A388:M388"/>
    <mergeCell ref="A389:I389"/>
    <mergeCell ref="A390:A391"/>
    <mergeCell ref="B390:I390"/>
    <mergeCell ref="J390:J391"/>
    <mergeCell ref="K390:K391"/>
    <mergeCell ref="L390:L391"/>
    <mergeCell ref="M390:M391"/>
    <mergeCell ref="O390:O391"/>
    <mergeCell ref="P390:P391"/>
    <mergeCell ref="Q390:Q391"/>
    <mergeCell ref="R390:R391"/>
    <mergeCell ref="T390:Z390"/>
    <mergeCell ref="AB390:AG390"/>
    <mergeCell ref="AI390:AJ390"/>
    <mergeCell ref="AK390:AL390"/>
    <mergeCell ref="AM390:AN390"/>
    <mergeCell ref="AO390:AP390"/>
    <mergeCell ref="AQ390:AR390"/>
    <mergeCell ref="A421:M421"/>
    <mergeCell ref="A422:M422"/>
    <mergeCell ref="A423:I423"/>
    <mergeCell ref="A424:A425"/>
    <mergeCell ref="B424:I424"/>
    <mergeCell ref="J424:J425"/>
    <mergeCell ref="K424:K425"/>
    <mergeCell ref="L424:L425"/>
    <mergeCell ref="M424:M425"/>
    <mergeCell ref="O424:O425"/>
    <mergeCell ref="P424:P425"/>
    <mergeCell ref="Q424:Q425"/>
    <mergeCell ref="R424:R425"/>
    <mergeCell ref="T424:Z424"/>
    <mergeCell ref="AB424:AG424"/>
    <mergeCell ref="AI424:AJ424"/>
    <mergeCell ref="AK424:AL424"/>
    <mergeCell ref="AM424:AN424"/>
    <mergeCell ref="AO424:AP424"/>
    <mergeCell ref="AQ424:AR424"/>
  </mergeCells>
  <printOptions headings="false" gridLines="false" gridLinesSet="true" horizontalCentered="false" verticalCentered="false"/>
  <pageMargins left="0.708333333333333" right="0.708333333333333" top="0.354166666666667" bottom="0.354166666666667" header="0.511805555555555" footer="0.511805555555555"/>
  <pageSetup paperSize="14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79" man="true" max="16383" min="0"/>
    <brk id="114" man="true" max="16383" min="0"/>
    <brk id="147" man="true" max="16383" min="0"/>
    <brk id="180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2014-10-30T21:00:27Z</dcterms:created>
  <dc:creator>Marcelo Vargas Oyarce</dc:creator>
  <dc:description/>
  <dc:language>en-US</dc:language>
  <cp:lastModifiedBy/>
  <cp:lastPrinted>2017-10-25T21:28:59Z</cp:lastPrinted>
  <dcterms:modified xsi:type="dcterms:W3CDTF">2019-06-26T16:46:22Z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